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always" codeName="ThisWorkbook"/>
  <bookViews>
    <workbookView showSheetTabs="0" xWindow="1950" yWindow="-270" windowWidth="19320" windowHeight="11760" tabRatio="953" activeTab="27"/>
  </bookViews>
  <sheets>
    <sheet name="NameOfSheet"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Program Element Dropdown" sheetId="11" state="hidden" r:id="rId14"/>
    <sheet name="SPA Elements and Indicators" sheetId="14" state="hidden" r:id="rId15"/>
    <sheet name="Custom SPA Indicators" sheetId="15" state="hidden" r:id="rId16"/>
    <sheet name="Custom SPA Indicator Source" sheetId="16" state="hidden" r:id="rId17"/>
    <sheet name="Custom SPA Indicators Labels" sheetId="21" state="hidden" r:id="rId18"/>
    <sheet name="SPAEnviro" sheetId="43" r:id="rId19"/>
    <sheet name="7. VAST Projects" sheetId="9" r:id="rId20"/>
    <sheet name="11. ECPA Indicators" sheetId="19" r:id="rId21"/>
    <sheet name="12. WAFSP" sheetId="30" r:id="rId22"/>
    <sheet name="FTF Indicators" sheetId="39" r:id="rId23"/>
    <sheet name="WAFSPIndicators" sheetId="31" r:id="rId24"/>
    <sheet name="FTFEnvironment Form" sheetId="41" r:id="rId25"/>
    <sheet name="Print" sheetId="25" r:id="rId26"/>
    <sheet name="PCV Liability" sheetId="24" r:id="rId27"/>
    <sheet name="Project Agreement" sheetId="22" r:id="rId28"/>
    <sheet name="10. PCPP - Press Auth Form" sheetId="26" r:id="rId29"/>
    <sheet name="End" sheetId="20" r:id="rId30"/>
    <sheet name="Lookup" sheetId="13" r:id="rId31"/>
    <sheet name="Data" sheetId="12" state="hidden" r:id="rId32"/>
  </sheets>
  <externalReferences>
    <externalReference r:id="rId33"/>
  </externalReferences>
  <definedNames>
    <definedName name="_xlnm._FilterDatabase" localSheetId="13" hidden="1">'SPA Program Element Dropdown'!$A$1:$B$181</definedName>
    <definedName name="_GoBack" localSheetId="26">'PCV Liability'!$D$20</definedName>
    <definedName name="CheckBox" localSheetId="24">[1]Lookup!$G$2</definedName>
    <definedName name="CheckBox">Lookup!$G$2</definedName>
    <definedName name="Countries" localSheetId="24">[1]Lookup!$D$1:$D$71</definedName>
    <definedName name="Countries">Lookup!$D$1:$D$71</definedName>
    <definedName name="Country" localSheetId="24">'[1]SPA Program Element Dropdown'!$A$2:$A$193</definedName>
    <definedName name="Country">'SPA Program Element Dropdown'!$A$2:$A$192</definedName>
    <definedName name="CountryChoice" localSheetId="24">'[1]8. SPA Projects'!$E$10</definedName>
    <definedName name="CountryChoice">'8. SPA Projects'!$E$10</definedName>
    <definedName name="CountryCode">Lookup!$E:$E</definedName>
    <definedName name="CountryStart" localSheetId="24">'[1]SPA Program Element Dropdown'!$A$2</definedName>
    <definedName name="CountryStart">'SPA Program Element Dropdown'!$A$2</definedName>
    <definedName name="CustomIndicators">'Custom SPA Indicators'!$B:$B</definedName>
    <definedName name="FiscalYear" localSheetId="24">[1]Lookup!$A$8:$A$14</definedName>
    <definedName name="FiscalYear">Lookup!$A$8:$A$14</definedName>
    <definedName name="GrantChoice" localSheetId="24">'[1]1. Classification &amp; Budget'!$Q$7</definedName>
    <definedName name="GrantChoice">'1. Classification &amp; Budget'!$Q$7</definedName>
    <definedName name="_xlnm.Print_Area" localSheetId="2">'1. Classification &amp; Budget'!$C$2:$W$70</definedName>
    <definedName name="_xlnm.Print_Area" localSheetId="28">'10.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29">End!$B$1:$M$29</definedName>
    <definedName name="_xlnm.Print_Area" localSheetId="22">'FTF Indicators'!$B$2:$H$143</definedName>
    <definedName name="_xlnm.Print_Area" localSheetId="24">'FTFEnvironment Form'!$B$2:$M$180</definedName>
    <definedName name="_xlnm.Print_Area" localSheetId="9">'Grant Selection Menu'!$D$2:$R$44</definedName>
    <definedName name="_xlnm.Print_Area" localSheetId="1">Instructions!$C$2:$N$30</definedName>
    <definedName name="_xlnm.Print_Area" localSheetId="0">NameOfSheet!$C$2:$N$20</definedName>
    <definedName name="_xlnm.Print_Area" localSheetId="26">'PCV Liability'!$D$2:$O$74</definedName>
    <definedName name="_xlnm.Print_Area" localSheetId="25">Print!$C$2:$P$21</definedName>
    <definedName name="_xlnm.Print_Area" localSheetId="27">'Project Agreement'!$C$2:$L$38</definedName>
    <definedName name="_xlnm.Print_Area" localSheetId="11">'SPA Menu'!$C$2:$J$18</definedName>
    <definedName name="_xlnm.Print_Area" localSheetId="23">WAFSPIndicators!$C$5:$L$55</definedName>
    <definedName name="ProgramElement">'SPA Program Element Dropdown'!$B$2:$B$193</definedName>
    <definedName name="ProgramElementChoice" localSheetId="24">'[1]8. SPA Projects'!$E$12</definedName>
    <definedName name="ProgramElementChoice">'8. SPA Projects'!$E$12</definedName>
    <definedName name="SPACountries" localSheetId="24">[1]Lookup!$N$1:$N$51</definedName>
    <definedName name="SPACountries">Lookup!$N$1:$N$51</definedName>
    <definedName name="StandardIndicators" localSheetId="24">'[1]SPA Elements and Indicators'!$B$1:$B$65536</definedName>
    <definedName name="StandardIndicators">'SPA Elements and Indicators'!$B:$B</definedName>
    <definedName name="TimeSpan" localSheetId="24">[1]Lookup!$A$23:$A$25</definedName>
    <definedName name="TimeSpan">Lookup!$A$23:$A$25</definedName>
  </definedNames>
  <calcPr calcId="124519"/>
</workbook>
</file>

<file path=xl/calcChain.xml><?xml version="1.0" encoding="utf-8"?>
<calcChain xmlns="http://schemas.openxmlformats.org/spreadsheetml/2006/main">
  <c r="A211" i="12"/>
  <c r="A210"/>
  <c r="I137"/>
  <c r="H137"/>
  <c r="G137"/>
  <c r="F137"/>
  <c r="E137"/>
  <c r="D137"/>
  <c r="C137"/>
  <c r="B137"/>
  <c r="A137"/>
  <c r="I136"/>
  <c r="H136"/>
  <c r="G136"/>
  <c r="F136"/>
  <c r="E136"/>
  <c r="D136"/>
  <c r="C136"/>
  <c r="B136"/>
  <c r="A136"/>
  <c r="I135"/>
  <c r="H135"/>
  <c r="G135"/>
  <c r="F135"/>
  <c r="E135"/>
  <c r="D135"/>
  <c r="C135"/>
  <c r="B135"/>
  <c r="A135"/>
  <c r="I134"/>
  <c r="H134"/>
  <c r="G134"/>
  <c r="F134"/>
  <c r="E134"/>
  <c r="D134"/>
  <c r="C134"/>
  <c r="B134"/>
  <c r="A134"/>
  <c r="I133"/>
  <c r="H133"/>
  <c r="G133"/>
  <c r="F133"/>
  <c r="E133"/>
  <c r="D133"/>
  <c r="C133"/>
  <c r="B133"/>
  <c r="A133"/>
  <c r="I132"/>
  <c r="H132"/>
  <c r="G132"/>
  <c r="F132"/>
  <c r="E132"/>
  <c r="D132"/>
  <c r="C132"/>
  <c r="B132"/>
  <c r="A132"/>
  <c r="I131"/>
  <c r="H131"/>
  <c r="G131"/>
  <c r="F131"/>
  <c r="E131"/>
  <c r="D131"/>
  <c r="C131"/>
  <c r="B131"/>
  <c r="A131"/>
  <c r="I130"/>
  <c r="H130"/>
  <c r="G130"/>
  <c r="F130"/>
  <c r="E130"/>
  <c r="D130"/>
  <c r="C130"/>
  <c r="B130"/>
  <c r="A130"/>
  <c r="I129"/>
  <c r="H129"/>
  <c r="G129"/>
  <c r="F129"/>
  <c r="E129"/>
  <c r="D129"/>
  <c r="C129"/>
  <c r="B129"/>
  <c r="A129"/>
  <c r="I128"/>
  <c r="H128"/>
  <c r="G128"/>
  <c r="F128"/>
  <c r="E128"/>
  <c r="D128"/>
  <c r="C128"/>
  <c r="B128"/>
  <c r="A128"/>
  <c r="I127"/>
  <c r="H127"/>
  <c r="G127"/>
  <c r="F127"/>
  <c r="E127"/>
  <c r="D127"/>
  <c r="C127"/>
  <c r="B127"/>
  <c r="A127"/>
  <c r="I126"/>
  <c r="H126"/>
  <c r="G126"/>
  <c r="F126"/>
  <c r="E126"/>
  <c r="D126"/>
  <c r="C126"/>
  <c r="B126"/>
  <c r="A126"/>
  <c r="I125"/>
  <c r="H125"/>
  <c r="G125"/>
  <c r="F125"/>
  <c r="E125"/>
  <c r="D125"/>
  <c r="C125"/>
  <c r="B125"/>
  <c r="A125"/>
  <c r="I124"/>
  <c r="H124"/>
  <c r="G124"/>
  <c r="F124"/>
  <c r="E124"/>
  <c r="D124"/>
  <c r="C124"/>
  <c r="B124"/>
  <c r="A124"/>
  <c r="I123"/>
  <c r="H123"/>
  <c r="G123"/>
  <c r="F123"/>
  <c r="E123"/>
  <c r="D123"/>
  <c r="C123"/>
  <c r="B123"/>
  <c r="A123"/>
  <c r="I122"/>
  <c r="H122"/>
  <c r="G122"/>
  <c r="F122"/>
  <c r="E122"/>
  <c r="D122"/>
  <c r="C122"/>
  <c r="B122"/>
  <c r="A122"/>
  <c r="I121"/>
  <c r="H121"/>
  <c r="G121"/>
  <c r="F121"/>
  <c r="E121"/>
  <c r="D121"/>
  <c r="C121"/>
  <c r="B121"/>
  <c r="A121"/>
  <c r="I120"/>
  <c r="H120"/>
  <c r="G120"/>
  <c r="F120"/>
  <c r="E120"/>
  <c r="D120"/>
  <c r="C120"/>
  <c r="B120"/>
  <c r="A120"/>
  <c r="I119"/>
  <c r="H119"/>
  <c r="G119"/>
  <c r="F119"/>
  <c r="E119"/>
  <c r="D119"/>
  <c r="C119"/>
  <c r="B119"/>
  <c r="A119"/>
  <c r="I118"/>
  <c r="H118"/>
  <c r="G118"/>
  <c r="F118"/>
  <c r="E118"/>
  <c r="D118"/>
  <c r="C118"/>
  <c r="B118"/>
  <c r="A118"/>
  <c r="I117"/>
  <c r="H117"/>
  <c r="G117"/>
  <c r="F117"/>
  <c r="E117"/>
  <c r="D117"/>
  <c r="C117"/>
  <c r="B117"/>
  <c r="A117"/>
  <c r="I116"/>
  <c r="H116"/>
  <c r="G116"/>
  <c r="F116"/>
  <c r="E116"/>
  <c r="D116"/>
  <c r="C116"/>
  <c r="B116"/>
  <c r="A116"/>
  <c r="I115"/>
  <c r="H115"/>
  <c r="G115"/>
  <c r="F115"/>
  <c r="E115"/>
  <c r="D115"/>
  <c r="C115"/>
  <c r="B115"/>
  <c r="A115"/>
  <c r="I114"/>
  <c r="H114"/>
  <c r="G114"/>
  <c r="F114"/>
  <c r="E114"/>
  <c r="D114"/>
  <c r="C114"/>
  <c r="B114"/>
  <c r="A114"/>
  <c r="I113"/>
  <c r="H113"/>
  <c r="G113"/>
  <c r="F113"/>
  <c r="E113"/>
  <c r="D113"/>
  <c r="C113"/>
  <c r="B113"/>
  <c r="A113"/>
  <c r="I112"/>
  <c r="H112"/>
  <c r="G112"/>
  <c r="F112"/>
  <c r="E112"/>
  <c r="D112"/>
  <c r="C112"/>
  <c r="B112"/>
  <c r="A112"/>
  <c r="I111"/>
  <c r="H111"/>
  <c r="G111"/>
  <c r="F111"/>
  <c r="E111"/>
  <c r="D111"/>
  <c r="C111"/>
  <c r="B111"/>
  <c r="A111"/>
  <c r="I110"/>
  <c r="H110"/>
  <c r="G110"/>
  <c r="F110"/>
  <c r="E110"/>
  <c r="D110"/>
  <c r="C110"/>
  <c r="B110"/>
  <c r="A110"/>
  <c r="I109"/>
  <c r="H109"/>
  <c r="G109"/>
  <c r="F109"/>
  <c r="E109"/>
  <c r="D109"/>
  <c r="C109"/>
  <c r="B109"/>
  <c r="A109"/>
  <c r="I108"/>
  <c r="H108"/>
  <c r="G108"/>
  <c r="F108"/>
  <c r="E108"/>
  <c r="D108"/>
  <c r="C108"/>
  <c r="B108"/>
  <c r="A108"/>
  <c r="I107"/>
  <c r="H107"/>
  <c r="G107"/>
  <c r="F107"/>
  <c r="E107"/>
  <c r="D107"/>
  <c r="C107"/>
  <c r="B107"/>
  <c r="A107"/>
  <c r="I106"/>
  <c r="H106"/>
  <c r="G106"/>
  <c r="F106"/>
  <c r="E106"/>
  <c r="D106"/>
  <c r="C106"/>
  <c r="B106"/>
  <c r="A106"/>
  <c r="I105"/>
  <c r="H105"/>
  <c r="G105"/>
  <c r="F105"/>
  <c r="E105"/>
  <c r="D105"/>
  <c r="C105"/>
  <c r="B105"/>
  <c r="A105"/>
  <c r="I104"/>
  <c r="H104"/>
  <c r="G104"/>
  <c r="F104"/>
  <c r="E104"/>
  <c r="D104"/>
  <c r="C104"/>
  <c r="B104"/>
  <c r="A104"/>
  <c r="I103"/>
  <c r="H103"/>
  <c r="G103"/>
  <c r="F103"/>
  <c r="E103"/>
  <c r="D103"/>
  <c r="C103"/>
  <c r="B103"/>
  <c r="A103"/>
  <c r="I102"/>
  <c r="H102"/>
  <c r="G102"/>
  <c r="F102"/>
  <c r="E102"/>
  <c r="D102"/>
  <c r="C102"/>
  <c r="B102"/>
  <c r="A102"/>
  <c r="I101"/>
  <c r="H101"/>
  <c r="G101"/>
  <c r="F101"/>
  <c r="E101"/>
  <c r="D101"/>
  <c r="C101"/>
  <c r="B101"/>
  <c r="A101"/>
  <c r="I100"/>
  <c r="H100"/>
  <c r="G100"/>
  <c r="F100"/>
  <c r="E100"/>
  <c r="D100"/>
  <c r="C100"/>
  <c r="B100"/>
  <c r="A100"/>
  <c r="I99"/>
  <c r="H99"/>
  <c r="G99"/>
  <c r="F99"/>
  <c r="E99"/>
  <c r="D99"/>
  <c r="C99"/>
  <c r="B99"/>
  <c r="A99"/>
  <c r="I98"/>
  <c r="H98"/>
  <c r="G98"/>
  <c r="F98"/>
  <c r="E98"/>
  <c r="D98"/>
  <c r="C98"/>
  <c r="B98"/>
  <c r="A98"/>
  <c r="I97"/>
  <c r="H97"/>
  <c r="G97"/>
  <c r="F97"/>
  <c r="E97"/>
  <c r="D97"/>
  <c r="C97"/>
  <c r="B97"/>
  <c r="A97"/>
  <c r="I96"/>
  <c r="H96"/>
  <c r="G96"/>
  <c r="F96"/>
  <c r="E96"/>
  <c r="D96"/>
  <c r="C96"/>
  <c r="B96"/>
  <c r="A96"/>
  <c r="I95"/>
  <c r="H95"/>
  <c r="G95"/>
  <c r="F95"/>
  <c r="E95"/>
  <c r="D95"/>
  <c r="C95"/>
  <c r="B95"/>
  <c r="A95"/>
  <c r="I94"/>
  <c r="H94"/>
  <c r="G94"/>
  <c r="F94"/>
  <c r="E94"/>
  <c r="D94"/>
  <c r="C94"/>
  <c r="B94"/>
  <c r="A94"/>
  <c r="I93"/>
  <c r="H93"/>
  <c r="G93"/>
  <c r="F93"/>
  <c r="E93"/>
  <c r="D93"/>
  <c r="C93"/>
  <c r="B93"/>
  <c r="A93"/>
  <c r="I92"/>
  <c r="H92"/>
  <c r="G92"/>
  <c r="F92"/>
  <c r="E92"/>
  <c r="D92"/>
  <c r="C92"/>
  <c r="B92"/>
  <c r="A92"/>
  <c r="I91"/>
  <c r="H91"/>
  <c r="G91"/>
  <c r="F91"/>
  <c r="E91"/>
  <c r="D91"/>
  <c r="C91"/>
  <c r="B91"/>
  <c r="A91"/>
  <c r="I90"/>
  <c r="H90"/>
  <c r="G90"/>
  <c r="F90"/>
  <c r="E90"/>
  <c r="D90"/>
  <c r="C90"/>
  <c r="B90"/>
  <c r="A90"/>
  <c r="I89"/>
  <c r="H89"/>
  <c r="G89"/>
  <c r="F89"/>
  <c r="E89"/>
  <c r="D89"/>
  <c r="C89"/>
  <c r="B89"/>
  <c r="A89"/>
  <c r="I88"/>
  <c r="H88"/>
  <c r="G88"/>
  <c r="F88"/>
  <c r="E88"/>
  <c r="D88"/>
  <c r="C88"/>
  <c r="B88"/>
  <c r="A88"/>
  <c r="I87"/>
  <c r="H87"/>
  <c r="G87"/>
  <c r="F87"/>
  <c r="E87"/>
  <c r="D87"/>
  <c r="C87"/>
  <c r="B87"/>
  <c r="A87"/>
  <c r="I86"/>
  <c r="H86"/>
  <c r="G86"/>
  <c r="F86"/>
  <c r="E86"/>
  <c r="D86"/>
  <c r="C86"/>
  <c r="B86"/>
  <c r="A86"/>
  <c r="I85"/>
  <c r="H85"/>
  <c r="G85"/>
  <c r="F85"/>
  <c r="E85"/>
  <c r="D85"/>
  <c r="C85"/>
  <c r="B85"/>
  <c r="A85"/>
  <c r="I84"/>
  <c r="H84"/>
  <c r="G84"/>
  <c r="F84"/>
  <c r="E84"/>
  <c r="D84"/>
  <c r="C84"/>
  <c r="B84"/>
  <c r="A84"/>
  <c r="I83"/>
  <c r="H83"/>
  <c r="G83"/>
  <c r="F83"/>
  <c r="E83"/>
  <c r="D83"/>
  <c r="C83"/>
  <c r="B83"/>
  <c r="A83"/>
  <c r="I82"/>
  <c r="H82"/>
  <c r="G82"/>
  <c r="F82"/>
  <c r="E82"/>
  <c r="D82"/>
  <c r="C82"/>
  <c r="B82"/>
  <c r="A82"/>
  <c r="I81"/>
  <c r="H81"/>
  <c r="G81"/>
  <c r="F81"/>
  <c r="E81"/>
  <c r="D81"/>
  <c r="C81"/>
  <c r="B81"/>
  <c r="A81"/>
  <c r="I80"/>
  <c r="H80"/>
  <c r="G80"/>
  <c r="F80"/>
  <c r="E80"/>
  <c r="D80"/>
  <c r="C80"/>
  <c r="B80"/>
  <c r="A80"/>
  <c r="I79"/>
  <c r="H79"/>
  <c r="G79"/>
  <c r="F79"/>
  <c r="E79"/>
  <c r="D79"/>
  <c r="C79"/>
  <c r="B79"/>
  <c r="A79"/>
  <c r="I78"/>
  <c r="H78"/>
  <c r="G78"/>
  <c r="F78"/>
  <c r="E78"/>
  <c r="D78"/>
  <c r="C78"/>
  <c r="B78"/>
  <c r="A78"/>
  <c r="I77"/>
  <c r="H77"/>
  <c r="G77"/>
  <c r="F77"/>
  <c r="E77"/>
  <c r="D77"/>
  <c r="C77"/>
  <c r="B77"/>
  <c r="A77"/>
  <c r="I76"/>
  <c r="H76"/>
  <c r="G76"/>
  <c r="F76"/>
  <c r="E76"/>
  <c r="D76"/>
  <c r="C76"/>
  <c r="B76"/>
  <c r="A76"/>
  <c r="I75"/>
  <c r="H75"/>
  <c r="G75"/>
  <c r="F75"/>
  <c r="E75"/>
  <c r="D75"/>
  <c r="C75"/>
  <c r="B75"/>
  <c r="A75"/>
  <c r="I74"/>
  <c r="H74"/>
  <c r="G74"/>
  <c r="F74"/>
  <c r="E74"/>
  <c r="D74"/>
  <c r="C74"/>
  <c r="B74"/>
  <c r="A74"/>
  <c r="I73"/>
  <c r="H73"/>
  <c r="G73"/>
  <c r="F73"/>
  <c r="E73"/>
  <c r="D73"/>
  <c r="C73"/>
  <c r="B73"/>
  <c r="A73"/>
  <c r="I72"/>
  <c r="H72"/>
  <c r="G72"/>
  <c r="F72"/>
  <c r="E72"/>
  <c r="D72"/>
  <c r="C72"/>
  <c r="B72"/>
  <c r="A72"/>
  <c r="I71"/>
  <c r="H71"/>
  <c r="G71"/>
  <c r="F71"/>
  <c r="E71"/>
  <c r="D71"/>
  <c r="C71"/>
  <c r="B71"/>
  <c r="A71"/>
  <c r="I70"/>
  <c r="H70"/>
  <c r="G70"/>
  <c r="F70"/>
  <c r="E70"/>
  <c r="D70"/>
  <c r="C70"/>
  <c r="B70"/>
  <c r="A70"/>
  <c r="I69"/>
  <c r="H69"/>
  <c r="G69"/>
  <c r="F69"/>
  <c r="E69"/>
  <c r="D69"/>
  <c r="C69"/>
  <c r="B69"/>
  <c r="A69"/>
  <c r="I68"/>
  <c r="H68"/>
  <c r="G68"/>
  <c r="F68"/>
  <c r="E68"/>
  <c r="D68"/>
  <c r="C68"/>
  <c r="B68"/>
  <c r="A68"/>
  <c r="I67"/>
  <c r="H67"/>
  <c r="G67"/>
  <c r="F67"/>
  <c r="E67"/>
  <c r="D67"/>
  <c r="C67"/>
  <c r="B67"/>
  <c r="A67"/>
  <c r="I66"/>
  <c r="H66"/>
  <c r="G66"/>
  <c r="F66"/>
  <c r="E66"/>
  <c r="D66"/>
  <c r="C66"/>
  <c r="B66"/>
  <c r="A66"/>
  <c r="I65"/>
  <c r="H65"/>
  <c r="G65"/>
  <c r="F65"/>
  <c r="E65"/>
  <c r="D65"/>
  <c r="C65"/>
  <c r="B65"/>
  <c r="A65"/>
  <c r="I64"/>
  <c r="H64"/>
  <c r="G64"/>
  <c r="F64"/>
  <c r="E64"/>
  <c r="D64"/>
  <c r="C64"/>
  <c r="B64"/>
  <c r="A64"/>
  <c r="AJ60"/>
  <c r="AI60"/>
  <c r="AH60"/>
  <c r="AG60"/>
  <c r="AF60"/>
  <c r="AE60"/>
  <c r="AD60"/>
  <c r="AC60"/>
  <c r="AB60"/>
  <c r="AA60"/>
  <c r="Z60"/>
  <c r="Y60"/>
  <c r="X60"/>
  <c r="W60"/>
  <c r="V60"/>
  <c r="U60"/>
  <c r="T60"/>
  <c r="S60"/>
  <c r="R60"/>
  <c r="Q60"/>
  <c r="P60"/>
  <c r="O60"/>
  <c r="N60"/>
  <c r="M60"/>
  <c r="L60"/>
  <c r="K60"/>
  <c r="J60"/>
  <c r="I60"/>
  <c r="H60"/>
  <c r="G60"/>
  <c r="F60"/>
  <c r="E60"/>
  <c r="D60"/>
  <c r="C60"/>
  <c r="B60"/>
  <c r="A60"/>
  <c r="Q57"/>
  <c r="O57"/>
  <c r="N57"/>
  <c r="M57"/>
  <c r="L57"/>
  <c r="K57"/>
  <c r="J57"/>
  <c r="I57"/>
  <c r="H57"/>
  <c r="G57"/>
  <c r="F57"/>
  <c r="M56" l="1"/>
  <c r="K56"/>
  <c r="I56"/>
  <c r="G56"/>
  <c r="E56"/>
  <c r="C56"/>
  <c r="M55"/>
  <c r="K55"/>
  <c r="I55"/>
  <c r="G55"/>
  <c r="E55"/>
  <c r="C55"/>
  <c r="M54"/>
  <c r="K54"/>
  <c r="I54"/>
  <c r="G54"/>
  <c r="E54"/>
  <c r="C54"/>
  <c r="M53"/>
  <c r="K53"/>
  <c r="I53"/>
  <c r="G53"/>
  <c r="E53"/>
  <c r="C53"/>
  <c r="M52"/>
  <c r="K52"/>
  <c r="I52"/>
  <c r="G52"/>
  <c r="E52"/>
  <c r="C52"/>
  <c r="M51"/>
  <c r="K51"/>
  <c r="I51"/>
  <c r="G51"/>
  <c r="E51"/>
  <c r="C51"/>
  <c r="M50"/>
  <c r="K50"/>
  <c r="I50"/>
  <c r="G50"/>
  <c r="E50"/>
  <c r="C50"/>
  <c r="M49"/>
  <c r="K49"/>
  <c r="I49"/>
  <c r="G49"/>
  <c r="E49"/>
  <c r="C49"/>
  <c r="M48"/>
  <c r="K48"/>
  <c r="I48"/>
  <c r="G48"/>
  <c r="E48"/>
  <c r="C48"/>
  <c r="M47"/>
  <c r="K47"/>
  <c r="I47"/>
  <c r="G47"/>
  <c r="E47"/>
  <c r="C47"/>
  <c r="M46"/>
  <c r="K46"/>
  <c r="I46"/>
  <c r="G46"/>
  <c r="E46"/>
  <c r="C46"/>
  <c r="M45"/>
  <c r="K45"/>
  <c r="I45"/>
  <c r="G45"/>
  <c r="E45"/>
  <c r="C45"/>
  <c r="M44"/>
  <c r="K44" l="1"/>
  <c r="I44"/>
  <c r="G44"/>
  <c r="E44"/>
  <c r="C44"/>
  <c r="M43"/>
  <c r="K43"/>
  <c r="I43"/>
  <c r="G43"/>
  <c r="E43" l="1"/>
  <c r="C43"/>
  <c r="M42" l="1"/>
  <c r="K42"/>
  <c r="I42"/>
  <c r="G42"/>
  <c r="E42"/>
  <c r="C42"/>
  <c r="M41" l="1"/>
  <c r="K41"/>
  <c r="I41"/>
  <c r="G41"/>
  <c r="E41"/>
  <c r="C41"/>
  <c r="M40"/>
  <c r="K40"/>
  <c r="I40"/>
  <c r="G40"/>
  <c r="E40" l="1"/>
  <c r="C40"/>
  <c r="M39"/>
  <c r="K39"/>
  <c r="I39"/>
  <c r="G39"/>
  <c r="E39"/>
  <c r="C39"/>
  <c r="B35"/>
  <c r="P57" s="1"/>
  <c r="A35"/>
  <c r="AK31"/>
  <c r="AJ31"/>
  <c r="AI31"/>
  <c r="AH31"/>
  <c r="AG31"/>
  <c r="AF31"/>
  <c r="AE31"/>
  <c r="AD31"/>
  <c r="AC31"/>
  <c r="AB31"/>
  <c r="AA31"/>
  <c r="Z31"/>
  <c r="Y31"/>
  <c r="X31"/>
  <c r="W31"/>
  <c r="V31"/>
  <c r="U31"/>
  <c r="T31"/>
  <c r="S31"/>
  <c r="R31"/>
  <c r="Q31"/>
  <c r="P31"/>
  <c r="O31"/>
  <c r="N31"/>
  <c r="M31"/>
  <c r="L31"/>
  <c r="K31"/>
  <c r="J31"/>
  <c r="I31"/>
  <c r="H31"/>
  <c r="G31"/>
  <c r="F31"/>
  <c r="E31"/>
  <c r="D31"/>
  <c r="C31"/>
  <c r="B31"/>
  <c r="A31"/>
  <c r="C27"/>
  <c r="B27"/>
  <c r="A27"/>
  <c r="BT23"/>
  <c r="BS23"/>
  <c r="BR23"/>
  <c r="BQ23"/>
  <c r="BP23"/>
  <c r="BO23"/>
  <c r="BN23"/>
  <c r="BM23"/>
  <c r="BL23"/>
  <c r="BK23"/>
  <c r="BJ23"/>
  <c r="BI23"/>
  <c r="BH23"/>
  <c r="BG23"/>
  <c r="BF23"/>
  <c r="BE23"/>
  <c r="BD23"/>
  <c r="BC23"/>
  <c r="BB23"/>
  <c r="BA23"/>
  <c r="AZ23"/>
  <c r="AY23"/>
  <c r="AX23"/>
  <c r="AW23"/>
  <c r="AV23"/>
  <c r="AU23"/>
  <c r="AT23"/>
  <c r="AS23"/>
  <c r="AR23"/>
  <c r="AQ23"/>
  <c r="AP23"/>
  <c r="AO23"/>
  <c r="AN23"/>
  <c r="AH23"/>
  <c r="AG23"/>
  <c r="AF23"/>
  <c r="AE23"/>
  <c r="AD23"/>
  <c r="AC23"/>
  <c r="AB23"/>
  <c r="AA23"/>
  <c r="Z23"/>
  <c r="Y23"/>
  <c r="X23"/>
  <c r="W23"/>
  <c r="Q23"/>
  <c r="P23"/>
  <c r="O23"/>
  <c r="N23"/>
  <c r="M23"/>
  <c r="L23"/>
  <c r="K23"/>
  <c r="J23"/>
  <c r="I23"/>
  <c r="H23"/>
  <c r="G23"/>
  <c r="F23"/>
  <c r="G19"/>
  <c r="F19"/>
  <c r="E19"/>
  <c r="D19"/>
  <c r="C19"/>
  <c r="B19"/>
  <c r="A19"/>
  <c r="U15"/>
  <c r="T15"/>
  <c r="S15"/>
  <c r="R15"/>
  <c r="Q15"/>
  <c r="P15"/>
  <c r="O15"/>
  <c r="N15"/>
  <c r="M15"/>
  <c r="L15"/>
  <c r="K15"/>
  <c r="J15"/>
  <c r="I15"/>
  <c r="H15"/>
  <c r="G15"/>
  <c r="F15"/>
  <c r="E15"/>
  <c r="D15"/>
  <c r="C15"/>
  <c r="B15"/>
  <c r="A15"/>
  <c r="Z7"/>
  <c r="Y7"/>
  <c r="X7"/>
  <c r="W7"/>
  <c r="V7"/>
  <c r="U7"/>
  <c r="T7"/>
  <c r="S7"/>
  <c r="R7"/>
  <c r="Q7"/>
  <c r="P7"/>
  <c r="O7"/>
  <c r="N7"/>
  <c r="M7"/>
  <c r="L7"/>
  <c r="K7"/>
  <c r="J7"/>
  <c r="I7"/>
  <c r="H7"/>
  <c r="G7"/>
  <c r="F7"/>
  <c r="E7"/>
  <c r="D7"/>
  <c r="C7"/>
  <c r="B7"/>
  <c r="A7"/>
  <c r="AE3"/>
  <c r="AD3"/>
  <c r="AC3"/>
  <c r="AB3"/>
  <c r="AA3"/>
  <c r="Z3"/>
  <c r="Y3"/>
  <c r="X3"/>
  <c r="W3"/>
  <c r="V3"/>
  <c r="U3"/>
  <c r="T3"/>
  <c r="S3"/>
  <c r="R3"/>
  <c r="Q3"/>
  <c r="O3"/>
  <c r="N3"/>
  <c r="M3"/>
  <c r="L3"/>
  <c r="K3"/>
  <c r="J3"/>
  <c r="I3"/>
  <c r="H3"/>
  <c r="G3"/>
  <c r="D3"/>
  <c r="B3"/>
  <c r="A3"/>
  <c r="G1" i="13"/>
  <c r="E11" i="26"/>
  <c r="D11"/>
  <c r="D28" i="22"/>
  <c r="D25"/>
  <c r="D23"/>
  <c r="I21"/>
  <c r="C35" i="12" l="1"/>
  <c r="I20" i="22" l="1"/>
  <c r="I19"/>
  <c r="I18"/>
  <c r="G15"/>
  <c r="G14"/>
  <c r="G11"/>
  <c r="I10"/>
  <c r="G10"/>
  <c r="J9"/>
  <c r="G8"/>
  <c r="E5"/>
  <c r="B3"/>
  <c r="E59" i="24"/>
  <c r="D59"/>
  <c r="L9"/>
  <c r="F9"/>
  <c r="L8"/>
  <c r="G8"/>
  <c r="F8"/>
  <c r="O7"/>
  <c r="F7"/>
  <c r="D48" i="43"/>
  <c r="H35"/>
  <c r="D35"/>
  <c r="H33"/>
  <c r="D33"/>
  <c r="B86" i="15"/>
  <c r="B85"/>
  <c r="B84"/>
  <c r="B83"/>
  <c r="B80"/>
  <c r="B78"/>
  <c r="B77"/>
  <c r="B76"/>
  <c r="B75"/>
  <c r="B74"/>
  <c r="B73"/>
  <c r="B72"/>
  <c r="B70"/>
  <c r="B69"/>
  <c r="B68"/>
  <c r="B66"/>
  <c r="B64"/>
  <c r="B63"/>
  <c r="B62"/>
  <c r="B61"/>
  <c r="B60"/>
  <c r="B57"/>
  <c r="B56"/>
  <c r="B55"/>
  <c r="B54"/>
  <c r="B52"/>
  <c r="B47"/>
  <c r="B42"/>
  <c r="B41"/>
  <c r="B39"/>
  <c r="B38"/>
  <c r="B37"/>
  <c r="B36"/>
  <c r="B35"/>
  <c r="B33"/>
  <c r="B29"/>
  <c r="B28"/>
  <c r="B26"/>
  <c r="B25"/>
  <c r="B24"/>
  <c r="B23"/>
  <c r="B22"/>
  <c r="B21"/>
  <c r="B20"/>
  <c r="B18"/>
  <c r="B17"/>
  <c r="B16"/>
  <c r="B15"/>
  <c r="B10"/>
  <c r="B9"/>
  <c r="N40" i="14"/>
  <c r="W32" i="35"/>
  <c r="L11" l="1"/>
  <c r="R8"/>
  <c r="L8"/>
  <c r="Q238" i="7"/>
  <c r="P238"/>
  <c r="O238"/>
  <c r="N238"/>
  <c r="M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P32"/>
  <c r="Q32" s="1"/>
  <c r="P56" i="3" s="1"/>
  <c r="AI11" i="12" s="1"/>
  <c r="N32" i="7"/>
  <c r="O32" s="1"/>
  <c r="N56" i="3" s="1"/>
  <c r="AB11" i="12" s="1"/>
  <c r="L32" i="7"/>
  <c r="M32" s="1"/>
  <c r="L56" i="3" s="1"/>
  <c r="U11" i="12" s="1"/>
  <c r="J32" i="7"/>
  <c r="K32" s="1"/>
  <c r="J56" i="3" s="1"/>
  <c r="N11" i="12" s="1"/>
  <c r="H32" i="7"/>
  <c r="I32" s="1"/>
  <c r="H56" i="3" s="1"/>
  <c r="G11" i="12" s="1"/>
  <c r="P31" i="7"/>
  <c r="Q31" s="1"/>
  <c r="P55" i="3" s="1"/>
  <c r="AH11" i="12" s="1"/>
  <c r="N31" i="7"/>
  <c r="O31" s="1"/>
  <c r="N55" i="3" s="1"/>
  <c r="AA11" i="12" s="1"/>
  <c r="L31" i="7"/>
  <c r="M31" s="1"/>
  <c r="L55" i="3" s="1"/>
  <c r="T11" i="12" s="1"/>
  <c r="J31" i="7"/>
  <c r="K31" s="1"/>
  <c r="J55" i="3" s="1"/>
  <c r="M11" i="12" s="1"/>
  <c r="H31" i="7"/>
  <c r="I31" s="1"/>
  <c r="H55" i="3" s="1"/>
  <c r="F11" i="12" s="1"/>
  <c r="P30" i="7"/>
  <c r="Q30" s="1"/>
  <c r="P54" i="3" s="1"/>
  <c r="AG11" i="12" s="1"/>
  <c r="N30" i="7"/>
  <c r="O30" s="1"/>
  <c r="N54" i="3" s="1"/>
  <c r="Z11" i="12" s="1"/>
  <c r="L30" i="7"/>
  <c r="M30" s="1"/>
  <c r="L54" i="3" s="1"/>
  <c r="S11" i="12" s="1"/>
  <c r="J30" i="7"/>
  <c r="K30" s="1"/>
  <c r="J54" i="3" s="1"/>
  <c r="L11" i="12" s="1"/>
  <c r="H30" i="7"/>
  <c r="I30" s="1"/>
  <c r="H54" i="3" s="1"/>
  <c r="E11" i="12" s="1"/>
  <c r="P29" i="7"/>
  <c r="Q29" s="1"/>
  <c r="P53" i="3" s="1"/>
  <c r="AF11" i="12" s="1"/>
  <c r="N29" i="7"/>
  <c r="O29" s="1"/>
  <c r="N53" i="3" s="1"/>
  <c r="L29" i="7"/>
  <c r="M29" s="1"/>
  <c r="L53" i="3" s="1"/>
  <c r="J29" i="7"/>
  <c r="K29" s="1"/>
  <c r="J53" i="3" s="1"/>
  <c r="K11" i="12" s="1"/>
  <c r="H29" i="7"/>
  <c r="I29" s="1"/>
  <c r="H53" i="3" s="1"/>
  <c r="P28" i="7"/>
  <c r="Q28" s="1"/>
  <c r="P52" i="3" s="1"/>
  <c r="N28" i="7"/>
  <c r="O28" s="1"/>
  <c r="N52" i="3" s="1"/>
  <c r="L28" i="7"/>
  <c r="M28" s="1"/>
  <c r="L52" i="3" s="1"/>
  <c r="J28" i="7"/>
  <c r="K28" s="1"/>
  <c r="J52" i="3" s="1"/>
  <c r="H28" i="7"/>
  <c r="I28" s="1"/>
  <c r="H52" i="3" s="1"/>
  <c r="P27" i="7"/>
  <c r="Q27" s="1"/>
  <c r="P51" i="3" s="1"/>
  <c r="N27" i="7"/>
  <c r="O27" s="1"/>
  <c r="N51" i="3" s="1"/>
  <c r="L27" i="7"/>
  <c r="M27" s="1"/>
  <c r="L51" i="3" s="1"/>
  <c r="P11" i="12" s="1"/>
  <c r="J27" i="7"/>
  <c r="K27" s="1"/>
  <c r="J51" i="3" s="1"/>
  <c r="I11" i="12" s="1"/>
  <c r="H27" i="7"/>
  <c r="I27" s="1"/>
  <c r="H51" i="3" s="1"/>
  <c r="B11" i="12" s="1"/>
  <c r="P26" i="7"/>
  <c r="Q26" s="1"/>
  <c r="N26"/>
  <c r="O26" s="1"/>
  <c r="L26"/>
  <c r="M26" s="1"/>
  <c r="J26"/>
  <c r="K26" s="1"/>
  <c r="H26"/>
  <c r="I26" s="1"/>
  <c r="L19"/>
  <c r="G19"/>
  <c r="L18"/>
  <c r="G18"/>
  <c r="G17"/>
  <c r="E36" i="28"/>
  <c r="AM23" i="12" s="1"/>
  <c r="E35" i="28"/>
  <c r="AL23" i="12" s="1"/>
  <c r="E34" i="28"/>
  <c r="AK23" i="12" s="1"/>
  <c r="M33" i="28"/>
  <c r="AI23" i="12" s="1"/>
  <c r="E33" i="28"/>
  <c r="AJ23" i="12" s="1"/>
  <c r="E32" i="28"/>
  <c r="V23" i="12" s="1"/>
  <c r="E31" i="28"/>
  <c r="U23" i="12" s="1"/>
  <c r="E30" i="28"/>
  <c r="T23" i="12" s="1"/>
  <c r="M29" i="28"/>
  <c r="R23" i="12" s="1"/>
  <c r="E29" i="28"/>
  <c r="S23" i="12" s="1"/>
  <c r="E28" i="28"/>
  <c r="E23" i="12" s="1"/>
  <c r="E27" i="28"/>
  <c r="D23" i="12" s="1"/>
  <c r="E26" i="28"/>
  <c r="C23" i="12" s="1"/>
  <c r="M25" i="28"/>
  <c r="A23" i="12" s="1"/>
  <c r="E25" i="28"/>
  <c r="B23" i="12" s="1"/>
  <c r="AY11" i="5"/>
  <c r="AX11"/>
  <c r="AW11"/>
  <c r="AV11"/>
  <c r="AU11"/>
  <c r="AT11"/>
  <c r="AS11"/>
  <c r="AR11"/>
  <c r="AQ11"/>
  <c r="AP11"/>
  <c r="AO11"/>
  <c r="AN11"/>
  <c r="AM11"/>
  <c r="AL11"/>
  <c r="AK11"/>
  <c r="AJ11"/>
  <c r="AI11"/>
  <c r="AH11"/>
  <c r="AG11"/>
  <c r="AF11"/>
  <c r="AE11"/>
  <c r="AD11"/>
  <c r="AC11"/>
  <c r="AB11"/>
  <c r="AA11"/>
  <c r="Z11"/>
  <c r="Y11"/>
  <c r="X11"/>
  <c r="W11"/>
  <c r="V11"/>
  <c r="U11"/>
  <c r="T11"/>
  <c r="S11"/>
  <c r="R11"/>
  <c r="Q11"/>
  <c r="P11"/>
  <c r="O11"/>
  <c r="N11"/>
  <c r="M11"/>
  <c r="U43" i="3"/>
  <c r="U42"/>
  <c r="Q18"/>
  <c r="S18" s="1"/>
  <c r="U18" s="1"/>
  <c r="S7"/>
  <c r="R7"/>
  <c r="Q7"/>
  <c r="W24" i="35"/>
  <c r="W28"/>
  <c r="W18"/>
  <c r="E15"/>
  <c r="W19"/>
  <c r="W31"/>
  <c r="W17"/>
  <c r="W21"/>
  <c r="W29"/>
  <c r="W30"/>
  <c r="W20"/>
  <c r="W23"/>
  <c r="W27"/>
  <c r="W25"/>
  <c r="W16"/>
  <c r="W22"/>
  <c r="W26"/>
  <c r="L238" i="7" l="1"/>
  <c r="AE11" i="12"/>
  <c r="Y11"/>
  <c r="H19" i="3"/>
  <c r="B39" i="12"/>
  <c r="K33" i="7"/>
  <c r="J50" i="3"/>
  <c r="O33" i="7"/>
  <c r="N50" i="3"/>
  <c r="AD11" i="12"/>
  <c r="X11"/>
  <c r="W11" s="1"/>
  <c r="F7" i="5"/>
  <c r="V18" i="3"/>
  <c r="I7" i="5" s="1"/>
  <c r="I33" i="7"/>
  <c r="H50" i="3"/>
  <c r="M33" i="7"/>
  <c r="L50" i="3"/>
  <c r="Q33" i="7"/>
  <c r="P50" i="3"/>
  <c r="P58" s="1"/>
  <c r="N58" s="1"/>
  <c r="J11" i="12"/>
  <c r="D11"/>
  <c r="C11" s="1"/>
  <c r="R11"/>
  <c r="Q11" s="1"/>
  <c r="H33" i="7"/>
  <c r="J33"/>
  <c r="L33"/>
  <c r="N33"/>
  <c r="P33"/>
  <c r="H9" i="22"/>
  <c r="M7" i="24"/>
  <c r="L7" s="1"/>
  <c r="C3" i="12"/>
  <c r="G9" i="22"/>
  <c r="D6"/>
  <c r="F10" i="24"/>
  <c r="F3" i="12"/>
  <c r="E3" s="1"/>
  <c r="N7" i="24"/>
  <c r="I9" i="22"/>
  <c r="L17" i="7"/>
  <c r="D15" i="35"/>
  <c r="V15"/>
  <c r="N15"/>
  <c r="T15"/>
  <c r="L15"/>
  <c r="E16"/>
  <c r="R15"/>
  <c r="P15"/>
  <c r="Q39" i="12" l="1"/>
  <c r="H39"/>
  <c r="F39"/>
  <c r="N39"/>
  <c r="D39"/>
  <c r="L39"/>
  <c r="J39"/>
  <c r="B40"/>
  <c r="O11"/>
  <c r="L58" i="3"/>
  <c r="F11" i="24"/>
  <c r="G19" i="22"/>
  <c r="H58" i="3"/>
  <c r="V11" i="12"/>
  <c r="G20" i="22"/>
  <c r="H11" i="12"/>
  <c r="G18" i="22"/>
  <c r="J58" i="3"/>
  <c r="O39" i="12"/>
  <c r="P39"/>
  <c r="W18" i="3"/>
  <c r="L7" i="5" s="1"/>
  <c r="A11" i="12"/>
  <c r="L21" i="7"/>
  <c r="AC11" i="12"/>
  <c r="L20" i="7"/>
  <c r="N16" i="35"/>
  <c r="V16"/>
  <c r="D16"/>
  <c r="P16"/>
  <c r="R16"/>
  <c r="E17"/>
  <c r="L16"/>
  <c r="T16"/>
  <c r="D40" i="12" l="1"/>
  <c r="L40"/>
  <c r="J40"/>
  <c r="B41"/>
  <c r="Q40"/>
  <c r="H40"/>
  <c r="F40"/>
  <c r="N40"/>
  <c r="G21" i="22"/>
  <c r="K18" s="1"/>
  <c r="J18"/>
  <c r="J20"/>
  <c r="P40" i="12"/>
  <c r="O40"/>
  <c r="D17" i="35"/>
  <c r="E18"/>
  <c r="N17"/>
  <c r="P17"/>
  <c r="L17"/>
  <c r="V17"/>
  <c r="R17"/>
  <c r="T17"/>
  <c r="K20" i="22" l="1"/>
  <c r="K19"/>
  <c r="J19" s="1"/>
  <c r="J21" s="1"/>
  <c r="Q41" i="12"/>
  <c r="H41"/>
  <c r="F41"/>
  <c r="N41"/>
  <c r="D41"/>
  <c r="L41"/>
  <c r="J41"/>
  <c r="B42"/>
  <c r="P41"/>
  <c r="O41"/>
  <c r="L18" i="35"/>
  <c r="T18"/>
  <c r="R18"/>
  <c r="E19"/>
  <c r="D18"/>
  <c r="P18"/>
  <c r="N18"/>
  <c r="V18"/>
  <c r="K21" i="22" l="1"/>
  <c r="D42" i="12"/>
  <c r="L42"/>
  <c r="J42"/>
  <c r="B43"/>
  <c r="Q42"/>
  <c r="H42"/>
  <c r="F42"/>
  <c r="N42"/>
  <c r="P42"/>
  <c r="O42"/>
  <c r="R19" i="35"/>
  <c r="E20"/>
  <c r="Y29"/>
  <c r="Y27"/>
  <c r="Y26"/>
  <c r="Z24"/>
  <c r="Y19"/>
  <c r="Y18"/>
  <c r="Z23"/>
  <c r="Z18"/>
  <c r="D19"/>
  <c r="P19"/>
  <c r="Z26"/>
  <c r="Z28"/>
  <c r="Z29"/>
  <c r="Z31"/>
  <c r="Z32"/>
  <c r="Z27"/>
  <c r="Z25"/>
  <c r="Y24"/>
  <c r="Z22"/>
  <c r="N19"/>
  <c r="V19"/>
  <c r="Y16"/>
  <c r="Y21"/>
  <c r="Z21"/>
  <c r="Y22"/>
  <c r="Y28"/>
  <c r="Z30"/>
  <c r="Y31"/>
  <c r="Y32"/>
  <c r="Y30"/>
  <c r="L19"/>
  <c r="T19"/>
  <c r="Z16"/>
  <c r="Z17"/>
  <c r="Y17"/>
  <c r="Y20"/>
  <c r="Z19"/>
  <c r="Z20"/>
  <c r="Y23"/>
  <c r="Y25"/>
  <c r="D43" i="12" l="1"/>
  <c r="L43"/>
  <c r="J43"/>
  <c r="B44"/>
  <c r="Q43"/>
  <c r="H43"/>
  <c r="F43"/>
  <c r="N43"/>
  <c r="P43"/>
  <c r="O43"/>
  <c r="X27" i="35"/>
  <c r="X30"/>
  <c r="X26"/>
  <c r="X22"/>
  <c r="X32"/>
  <c r="X25"/>
  <c r="X18"/>
  <c r="D20"/>
  <c r="L20"/>
  <c r="P20"/>
  <c r="T20"/>
  <c r="X29"/>
  <c r="X21"/>
  <c r="X28"/>
  <c r="X31"/>
  <c r="X17"/>
  <c r="X19"/>
  <c r="X16"/>
  <c r="R20"/>
  <c r="X23"/>
  <c r="X24"/>
  <c r="N20"/>
  <c r="V20"/>
  <c r="X20"/>
  <c r="Q44" i="12" l="1"/>
  <c r="H44"/>
  <c r="F44"/>
  <c r="N44"/>
  <c r="D44"/>
  <c r="L44"/>
  <c r="J44"/>
  <c r="P44"/>
  <c r="O44"/>
  <c r="E21" i="35"/>
  <c r="B45" i="12" l="1"/>
  <c r="O45" s="1"/>
  <c r="R21" i="35"/>
  <c r="J45" i="12" s="1"/>
  <c r="T21" i="35"/>
  <c r="L45" i="12" s="1"/>
  <c r="L21" i="35"/>
  <c r="D45" i="12" s="1"/>
  <c r="V21" i="35"/>
  <c r="N21"/>
  <c r="F45" i="12" s="1"/>
  <c r="P21" i="35"/>
  <c r="H45" i="12" s="1"/>
  <c r="D21" i="35"/>
  <c r="E22"/>
  <c r="P45" i="12" l="1"/>
  <c r="N45"/>
  <c r="B46"/>
  <c r="P46" s="1"/>
  <c r="P22" i="35"/>
  <c r="H46" i="12" s="1"/>
  <c r="R22" i="35"/>
  <c r="J46" i="12" s="1"/>
  <c r="L22" i="35"/>
  <c r="D46" i="12" s="1"/>
  <c r="T22" i="35"/>
  <c r="L46" i="12" s="1"/>
  <c r="V22" i="35"/>
  <c r="N22"/>
  <c r="F46" i="12" s="1"/>
  <c r="D22" i="35"/>
  <c r="Q45" i="12"/>
  <c r="E23" i="35"/>
  <c r="O46" i="12" l="1"/>
  <c r="N46" s="1"/>
  <c r="B47"/>
  <c r="P47" s="1"/>
  <c r="R23" i="35"/>
  <c r="J47" i="12" s="1"/>
  <c r="T23" i="35"/>
  <c r="L47" i="12" s="1"/>
  <c r="L23" i="35"/>
  <c r="D47" i="12" s="1"/>
  <c r="V23" i="35"/>
  <c r="N23"/>
  <c r="F47" i="12" s="1"/>
  <c r="P23" i="35"/>
  <c r="H47" i="12" s="1"/>
  <c r="D23" i="35"/>
  <c r="Q46" i="12"/>
  <c r="E24" i="35"/>
  <c r="O47" i="12" l="1"/>
  <c r="N47"/>
  <c r="R24" i="35"/>
  <c r="J48" i="12" s="1"/>
  <c r="T24" i="35"/>
  <c r="L48" i="12" s="1"/>
  <c r="P24" i="35"/>
  <c r="H48" i="12" s="1"/>
  <c r="D24" i="35"/>
  <c r="N24"/>
  <c r="F48" i="12" s="1"/>
  <c r="B48"/>
  <c r="P48" s="1"/>
  <c r="V24" i="35"/>
  <c r="L24"/>
  <c r="D48" i="12" s="1"/>
  <c r="Q47"/>
  <c r="O48"/>
  <c r="E25" i="35"/>
  <c r="N48" i="12" l="1"/>
  <c r="B49"/>
  <c r="P49" s="1"/>
  <c r="R25" i="35"/>
  <c r="J49" i="12" s="1"/>
  <c r="T25" i="35"/>
  <c r="L49" i="12" s="1"/>
  <c r="L25" i="35"/>
  <c r="D49" i="12" s="1"/>
  <c r="V25" i="35"/>
  <c r="N25"/>
  <c r="F49" i="12" s="1"/>
  <c r="P25" i="35"/>
  <c r="H49" i="12" s="1"/>
  <c r="D25" i="35"/>
  <c r="Q48" i="12"/>
  <c r="E26" i="35"/>
  <c r="O49" i="12" l="1"/>
  <c r="N49" s="1"/>
  <c r="B50"/>
  <c r="O50" s="1"/>
  <c r="N26" i="35"/>
  <c r="F50" i="12" s="1"/>
  <c r="T26" i="35"/>
  <c r="L50" i="12" s="1"/>
  <c r="R26" i="35"/>
  <c r="J50" i="12" s="1"/>
  <c r="P26" i="35"/>
  <c r="H50" i="12" s="1"/>
  <c r="D26" i="35"/>
  <c r="V26"/>
  <c r="L26"/>
  <c r="D50" i="12" s="1"/>
  <c r="Q49"/>
  <c r="E27" i="35"/>
  <c r="P50" i="12" l="1"/>
  <c r="N50"/>
  <c r="B51"/>
  <c r="P51" s="1"/>
  <c r="V27" i="35"/>
  <c r="N27"/>
  <c r="F51" i="12" s="1"/>
  <c r="L27" i="35"/>
  <c r="D51" i="12" s="1"/>
  <c r="T27" i="35"/>
  <c r="L51" i="12" s="1"/>
  <c r="R27" i="35"/>
  <c r="J51" i="12" s="1"/>
  <c r="P27" i="35"/>
  <c r="H51" i="12" s="1"/>
  <c r="D27" i="35"/>
  <c r="Q50" i="12"/>
  <c r="E28" i="35"/>
  <c r="O51" i="12" l="1"/>
  <c r="N51" s="1"/>
  <c r="B52"/>
  <c r="O52" s="1"/>
  <c r="P28" i="35"/>
  <c r="H52" i="12" s="1"/>
  <c r="D28" i="35"/>
  <c r="R28"/>
  <c r="J52" i="12" s="1"/>
  <c r="T28" i="35"/>
  <c r="L52" i="12" s="1"/>
  <c r="L28" i="35"/>
  <c r="D52" i="12" s="1"/>
  <c r="V28" i="35"/>
  <c r="N28"/>
  <c r="F52" i="12" s="1"/>
  <c r="Q51"/>
  <c r="E29" i="35"/>
  <c r="P52" i="12" l="1"/>
  <c r="N52"/>
  <c r="T29" i="35"/>
  <c r="L53" i="12" s="1"/>
  <c r="L29" i="35"/>
  <c r="D53" i="12" s="1"/>
  <c r="V29" i="35"/>
  <c r="N29"/>
  <c r="F53" i="12" s="1"/>
  <c r="B53"/>
  <c r="P53" s="1"/>
  <c r="P29" i="35"/>
  <c r="H53" i="12" s="1"/>
  <c r="D29" i="35"/>
  <c r="R29"/>
  <c r="J53" i="12" s="1"/>
  <c r="Q52"/>
  <c r="E30" i="35"/>
  <c r="O53" i="12" l="1"/>
  <c r="N53" s="1"/>
  <c r="B54"/>
  <c r="O54" s="1"/>
  <c r="R30" i="35"/>
  <c r="J54" i="12" s="1"/>
  <c r="T30" i="35"/>
  <c r="L54" i="12" s="1"/>
  <c r="L30" i="35"/>
  <c r="D54" i="12" s="1"/>
  <c r="V30" i="35"/>
  <c r="N30"/>
  <c r="F54" i="12" s="1"/>
  <c r="P30" i="35"/>
  <c r="H54" i="12" s="1"/>
  <c r="D30" i="35"/>
  <c r="Q53" i="12"/>
  <c r="E31" i="35"/>
  <c r="P54" i="12" l="1"/>
  <c r="N54"/>
  <c r="V31" i="35"/>
  <c r="P31"/>
  <c r="H55" i="12" s="1"/>
  <c r="D31" i="35"/>
  <c r="N31"/>
  <c r="F55" i="12" s="1"/>
  <c r="B55"/>
  <c r="P55" s="1"/>
  <c r="T31" i="35"/>
  <c r="L55" i="12" s="1"/>
  <c r="L31" i="35"/>
  <c r="D55" i="12" s="1"/>
  <c r="R31" i="35"/>
  <c r="J55" i="12" s="1"/>
  <c r="Q54"/>
  <c r="E32" i="35"/>
  <c r="O55" i="12" l="1"/>
  <c r="N55" s="1"/>
  <c r="B56"/>
  <c r="P56" s="1"/>
  <c r="V32" i="35"/>
  <c r="P32"/>
  <c r="H56" i="12" s="1"/>
  <c r="D32" i="35"/>
  <c r="Q56" i="12" s="1"/>
  <c r="T32" i="35"/>
  <c r="L56" i="12" s="1"/>
  <c r="R32" i="35"/>
  <c r="J56" i="12" s="1"/>
  <c r="L32" i="35"/>
  <c r="D56" i="12" s="1"/>
  <c r="N32" i="35"/>
  <c r="F56" i="12" s="1"/>
  <c r="Q55"/>
  <c r="O56" l="1"/>
  <c r="N56"/>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sharedStrings.xml><?xml version="1.0" encoding="utf-8"?>
<sst xmlns="http://schemas.openxmlformats.org/spreadsheetml/2006/main" count="3813" uniqueCount="1891">
  <si>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</si>
  <si>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</si>
  <si>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</si>
  <si>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</si>
  <si>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</si>
  <si>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</si>
  <si>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</si>
  <si>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</si>
  <si>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</si>
  <si>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</si>
  <si>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</si>
  <si>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</si>
  <si>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</si>
  <si>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</si>
  <si>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</si>
  <si>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</si>
  <si>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</si>
  <si>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</si>
  <si>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</si>
  <si>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</si>
  <si>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</si>
  <si>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</si>
  <si>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</si>
  <si>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</si>
  <si>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</si>
  <si>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</si>
  <si>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</si>
  <si>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</si>
  <si>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</si>
  <si>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</si>
  <si>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</si>
  <si>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</si>
  <si>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</si>
  <si>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</si>
  <si>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</si>
  <si>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</si>
  <si>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</si>
  <si>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</si>
  <si>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</si>
  <si>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</si>
  <si>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</si>
  <si>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</si>
  <si>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</si>
  <si>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</si>
  <si>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</si>
  <si>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</si>
  <si>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</si>
  <si>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</si>
  <si>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</si>
  <si>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</si>
  <si>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</si>
  <si>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</si>
  <si>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</si>
  <si>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</si>
  <si>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</si>
  <si>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</si>
  <si>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</si>
  <si>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</si>
  <si>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</si>
  <si>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</si>
  <si>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</si>
  <si>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</si>
  <si>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</si>
  <si>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</si>
  <si>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</si>
  <si>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</si>
  <si>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</si>
  <si>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</si>
  <si>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</si>
  <si>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</si>
  <si>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</si>
  <si>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</si>
  <si>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</si>
  <si>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</si>
  <si>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</si>
  <si>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</si>
  <si>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</si>
  <si>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</si>
  <si>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</si>
  <si>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</si>
  <si>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</si>
  <si>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</si>
  <si>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</si>
  <si>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</si>
  <si>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</si>
  <si>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</si>
  <si>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</si>
  <si>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</si>
  <si>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</si>
  <si>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</si>
  <si>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</si>
  <si>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</si>
  <si>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</si>
  <si>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</si>
  <si>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</si>
  <si>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</si>
  <si>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</si>
  <si>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</si>
  <si>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</si>
  <si>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</si>
  <si>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</si>
  <si>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</si>
  <si>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</si>
  <si>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</si>
  <si>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</si>
  <si>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</si>
  <si>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</si>
  <si>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</si>
  <si>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</si>
  <si>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</si>
  <si>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</si>
  <si>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</si>
  <si>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</si>
  <si>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</si>
  <si>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</si>
  <si>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</si>
  <si>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</si>
  <si>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</si>
  <si>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</si>
  <si>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</si>
  <si>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</si>
  <si>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</si>
  <si>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</si>
  <si>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</si>
  <si>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</si>
  <si>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</si>
  <si>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</si>
  <si>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</si>
  <si>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</si>
  <si>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</si>
  <si>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</si>
  <si>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</si>
  <si>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</si>
  <si>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</si>
  <si>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</si>
  <si>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</si>
  <si>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</si>
  <si>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</si>
  <si>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</si>
  <si>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</si>
  <si>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</si>
  <si>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</si>
  <si>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</si>
  <si>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</si>
  <si>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</si>
  <si>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</si>
  <si>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</si>
  <si>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</si>
  <si>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</si>
  <si>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</si>
  <si>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</si>
  <si>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</si>
  <si>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</si>
  <si>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</si>
  <si>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</si>
  <si>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</si>
  <si>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</si>
  <si>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</si>
  <si>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</si>
  <si>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</si>
  <si>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</si>
  <si>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</si>
  <si>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</si>
  <si>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</si>
  <si>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</si>
  <si>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</si>
  <si>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</si>
  <si>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</si>
  <si>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</si>
  <si>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</si>
  <si>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</si>
  <si>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</si>
  <si>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</si>
  <si>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</si>
  <si>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</si>
  <si>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</si>
  <si>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</si>
  <si>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</si>
  <si>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</si>
  <si>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</si>
  <si>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</si>
  <si>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</si>
  <si>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</si>
  <si>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</si>
  <si>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</si>
  <si>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</si>
  <si>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</si>
  <si>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</si>
  <si>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</si>
  <si>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</si>
  <si>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</si>
  <si>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</si>
  <si>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</si>
  <si>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</si>
  <si>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</si>
  <si>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</si>
  <si>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</si>
  <si>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</si>
  <si>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</si>
  <si>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</si>
  <si>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</si>
  <si>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</si>
  <si>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</si>
  <si>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</si>
  <si>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</si>
  <si>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</si>
  <si>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</si>
  <si>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</si>
  <si>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</si>
  <si>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</si>
  <si>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</si>
  <si>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</si>
  <si>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</si>
  <si>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</si>
  <si>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</si>
  <si>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</si>
  <si>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</si>
  <si>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</si>
  <si>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</si>
  <si>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</si>
  <si>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</si>
  <si>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</si>
  <si>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</si>
  <si>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</si>
  <si>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</si>
  <si>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</si>
  <si>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</si>
  <si>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</si>
  <si>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</si>
  <si>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</si>
  <si>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</si>
  <si>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</si>
  <si>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</si>
  <si>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</si>
  <si>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</si>
  <si>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</si>
  <si>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</si>
  <si>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</si>
  <si>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</si>
  <si>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</si>
  <si>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</si>
  <si>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</si>
  <si>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</si>
  <si>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</si>
  <si>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</si>
  <si>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</si>
  <si>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</si>
  <si>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</si>
  <si>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</si>
  <si>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</si>
  <si>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</si>
  <si>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</si>
  <si>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</si>
  <si>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</si>
  <si>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</si>
  <si>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</si>
  <si>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</si>
  <si>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</si>
  <si>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</si>
  <si>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</si>
  <si>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</si>
  <si>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</si>
  <si>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</si>
  <si>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</si>
  <si>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</si>
  <si>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</si>
  <si>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</si>
  <si>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</si>
  <si>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</si>
  <si>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</si>
  <si>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</si>
  <si>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</si>
  <si>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</si>
  <si>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</si>
  <si>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</si>
  <si>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</si>
  <si>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</si>
  <si>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</si>
  <si>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</si>
  <si>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</si>
  <si>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</si>
  <si>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</si>
  <si>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</si>
  <si>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</si>
  <si>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</si>
  <si>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</si>
  <si>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</si>
  <si>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</si>
  <si>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</si>
  <si>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</si>
  <si>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</si>
  <si>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</si>
  <si>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</si>
  <si>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</si>
  <si>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</si>
  <si>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</si>
  <si>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</si>
  <si>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</si>
  <si>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</si>
  <si>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</si>
  <si>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</si>
  <si>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</si>
  <si>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</si>
  <si>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</si>
  <si>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</si>
  <si>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</si>
  <si>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</si>
  <si>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</si>
  <si>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</si>
  <si>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</si>
  <si>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</si>
  <si>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</si>
  <si>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</si>
  <si>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</si>
  <si>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</si>
  <si>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</si>
  <si>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</si>
  <si>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</si>
  <si>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</si>
  <si>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</si>
  <si>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</si>
  <si>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</si>
  <si>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</si>
  <si>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</si>
  <si>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</si>
  <si>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</si>
  <si>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</si>
  <si>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</si>
  <si>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</si>
  <si>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</si>
  <si>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</si>
  <si>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</si>
  <si>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</si>
  <si>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</si>
  <si>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</si>
  <si>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</si>
  <si>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</si>
  <si>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</si>
  <si>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</si>
  <si>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</si>
  <si>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</si>
  <si>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</si>
  <si>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</si>
  <si>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</si>
  <si>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</si>
  <si>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</si>
  <si>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</si>
  <si>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</si>
  <si>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</si>
  <si>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</si>
  <si>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</si>
  <si>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</si>
  <si>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</si>
  <si>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</si>
  <si>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</si>
  <si>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</si>
  <si>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</si>
  <si>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</si>
  <si>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</si>
  <si>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</si>
  <si>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</si>
  <si>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</si>
  <si>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</si>
  <si>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</si>
  <si>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</si>
  <si>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</si>
  <si>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</si>
  <si>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</si>
  <si>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</si>
  <si>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</si>
  <si>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</si>
  <si>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</si>
  <si>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</si>
  <si>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</si>
  <si>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</si>
  <si>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</si>
  <si>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</si>
  <si>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</si>
  <si>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</si>
  <si>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</si>
  <si>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</si>
  <si>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</si>
  <si>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</si>
  <si>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</si>
  <si>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</si>
  <si>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</si>
  <si>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</si>
  <si>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</si>
  <si>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</si>
  <si>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</si>
  <si>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</si>
  <si>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</si>
  <si>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</si>
  <si>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</si>
  <si>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</si>
  <si>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</si>
  <si>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</si>
  <si>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</si>
  <si>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</si>
  <si>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</si>
  <si>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</si>
  <si>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</si>
  <si>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</si>
  <si>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</si>
  <si>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</si>
  <si>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</si>
  <si>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</si>
  <si>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</si>
  <si>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</si>
  <si>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</si>
  <si>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</si>
  <si>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</si>
  <si>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</si>
  <si>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</si>
  <si>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</si>
  <si>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</si>
  <si>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</si>
  <si>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</si>
  <si>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</si>
  <si>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</si>
  <si>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</si>
  <si>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</si>
  <si>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</si>
  <si>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</si>
  <si>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</si>
  <si>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</si>
  <si>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</si>
  <si>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</si>
  <si>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</si>
  <si>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</si>
  <si>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</si>
  <si>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</si>
  <si>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</si>
  <si>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</si>
  <si>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</si>
  <si>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</si>
  <si>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</si>
  <si>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</si>
  <si>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</si>
  <si>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</si>
  <si>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</si>
  <si>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</si>
  <si>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</si>
  <si>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</si>
  <si>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</si>
  <si>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</si>
  <si>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</si>
  <si>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</si>
  <si>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</si>
  <si>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</si>
  <si>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</si>
  <si>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</si>
  <si>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</si>
  <si>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</si>
  <si>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</si>
  <si>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</si>
  <si>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</si>
  <si>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</si>
  <si>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</si>
  <si>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</si>
  <si>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</si>
  <si>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</si>
  <si>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</si>
  <si>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</si>
  <si>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</si>
  <si>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</si>
  <si>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</si>
  <si>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</si>
  <si>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</si>
  <si>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</si>
  <si>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</si>
  <si>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</si>
  <si>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</si>
  <si>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</si>
  <si>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</si>
  <si>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</si>
  <si>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</si>
  <si>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</si>
  <si>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</si>
  <si>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</si>
  <si>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</si>
  <si>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</si>
  <si>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</si>
  <si>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</si>
  <si>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</si>
  <si>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</si>
  <si>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</si>
  <si>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</si>
  <si>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</si>
  <si>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</si>
  <si>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</si>
  <si>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</si>
  <si>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</si>
  <si>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</si>
  <si>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</si>
  <si>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</si>
  <si>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</si>
  <si>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</si>
  <si>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</si>
  <si>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</si>
  <si>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</si>
  <si>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</si>
  <si>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</si>
  <si>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</si>
  <si>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</si>
  <si>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</si>
  <si>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</si>
  <si>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</si>
  <si>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</si>
  <si>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</si>
  <si>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</si>
  <si>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</si>
  <si>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</si>
  <si>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</si>
  <si>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</si>
  <si>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</si>
  <si>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</si>
  <si>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</si>
  <si>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</si>
  <si>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</si>
  <si>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</si>
  <si>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</si>
  <si>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</si>
  <si>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</si>
  <si>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</si>
  <si>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</si>
  <si>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</si>
  <si>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</si>
  <si>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</si>
  <si>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</si>
  <si>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</si>
  <si>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</si>
  <si>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</si>
  <si>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</si>
  <si>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</si>
  <si>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</si>
  <si>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</si>
  <si>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</si>
  <si>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</si>
  <si>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</si>
  <si>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</si>
  <si>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</si>
  <si>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</si>
  <si>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</si>
  <si>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</si>
  <si>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</si>
  <si>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</si>
  <si>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</si>
  <si>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</si>
  <si>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</si>
  <si>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</si>
  <si>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</si>
  <si>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</si>
  <si>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</si>
  <si>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</si>
  <si>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</si>
  <si>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</si>
  <si>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</si>
  <si>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</si>
  <si>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</si>
  <si>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</si>
  <si>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</si>
  <si>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</si>
  <si>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</si>
  <si>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</si>
  <si>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</si>
  <si>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</si>
  <si>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</si>
  <si>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</si>
  <si>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</si>
  <si>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</si>
  <si>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</si>
  <si>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</si>
  <si>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</si>
  <si>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</si>
  <si>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</si>
  <si>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</si>
  <si>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</si>
  <si>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</si>
  <si>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</si>
  <si>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</si>
  <si>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</si>
  <si>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</si>
  <si>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</si>
  <si>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</si>
  <si>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</si>
  <si>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</si>
  <si>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</si>
  <si>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</si>
  <si>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</si>
  <si>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</si>
  <si>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</si>
  <si>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</si>
  <si>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</si>
  <si>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</si>
  <si>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</si>
  <si>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</si>
  <si>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</si>
  <si>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</si>
  <si>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</si>
  <si>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</si>
  <si>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</si>
  <si>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</si>
  <si>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</si>
  <si>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</si>
  <si>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</si>
  <si>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</si>
  <si>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</si>
  <si>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</si>
  <si>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</si>
  <si>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</si>
  <si>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</si>
  <si>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</si>
  <si>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</si>
  <si>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</si>
  <si>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</si>
  <si>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</si>
  <si>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</si>
  <si>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</si>
  <si>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</si>
  <si>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</si>
  <si>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</si>
  <si>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</si>
  <si>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</si>
  <si>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</si>
  <si>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</si>
  <si>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</si>
  <si>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</si>
  <si>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</si>
  <si>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</si>
  <si>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</si>
  <si>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</si>
  <si>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</si>
  <si>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</si>
  <si>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</si>
  <si>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</si>
  <si>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</si>
  <si>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</si>
  <si>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</si>
  <si>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</si>
  <si>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</si>
  <si>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</si>
  <si>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</si>
  <si>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</si>
  <si>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</si>
  <si>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</si>
  <si>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</si>
  <si>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</si>
  <si>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</si>
  <si>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</si>
  <si>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</si>
  <si>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</si>
  <si>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</si>
  <si>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</si>
  <si>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</si>
  <si>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</si>
  <si>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</si>
  <si>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</si>
  <si>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</si>
  <si>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</si>
  <si>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</si>
  <si>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</si>
  <si>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</si>
  <si>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</si>
  <si>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</si>
  <si>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</si>
  <si>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</si>
  <si>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</si>
  <si>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</si>
  <si>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</si>
  <si>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</si>
  <si>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</si>
  <si>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</si>
  <si>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</si>
  <si>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</si>
  <si>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</si>
  <si>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</si>
  <si>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</si>
  <si>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</si>
  <si>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</si>
  <si>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</si>
  <si>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</si>
  <si>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</si>
  <si>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</si>
  <si>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</si>
  <si>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</si>
  <si>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</si>
  <si>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</si>
  <si>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</si>
  <si>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</si>
  <si>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</si>
  <si>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</si>
  <si>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</si>
  <si>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</si>
  <si>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</si>
  <si>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</si>
  <si>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</si>
  <si>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</si>
  <si>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</si>
  <si>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</si>
  <si>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</si>
  <si>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</si>
  <si>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</si>
  <si>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</si>
  <si>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</si>
  <si>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</si>
  <si>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</si>
  <si>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</si>
  <si>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</si>
  <si>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</si>
  <si>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</si>
  <si>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</si>
  <si>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</si>
  <si>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</si>
  <si>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</si>
  <si>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</si>
  <si>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</si>
  <si>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</si>
  <si>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</si>
  <si>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</si>
  <si>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</si>
  <si>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</si>
  <si>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</si>
  <si>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</si>
  <si>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</si>
  <si>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</si>
  <si>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</si>
  <si>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</si>
  <si>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</si>
  <si>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</si>
  <si>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</si>
  <si>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</si>
  <si>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</si>
  <si>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</si>
  <si>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</si>
  <si>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</si>
  <si>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</si>
  <si>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</si>
  <si>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</si>
  <si>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</si>
  <si>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</si>
  <si>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</si>
  <si>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</si>
  <si>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</si>
  <si>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</si>
  <si>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</si>
  <si>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</si>
  <si>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</si>
  <si>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</si>
  <si>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</si>
  <si>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</si>
  <si>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</si>
  <si>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</si>
  <si>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</si>
  <si>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</si>
  <si>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</si>
  <si>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</si>
  <si>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</si>
  <si>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</si>
  <si>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</si>
  <si>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</si>
  <si>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</si>
  <si>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</si>
  <si>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</si>
  <si>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</si>
  <si>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</si>
  <si>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</si>
  <si>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</si>
  <si>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</si>
  <si>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</si>
  <si>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</si>
  <si>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</si>
  <si>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</si>
  <si>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</si>
  <si>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</si>
  <si>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</si>
  <si>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</si>
  <si>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</si>
  <si>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</si>
  <si>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</si>
  <si>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</si>
  <si>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</si>
  <si>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</si>
  <si>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</si>
  <si>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</si>
  <si>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</si>
  <si>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</si>
  <si>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</si>
  <si>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</si>
  <si>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</si>
  <si>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</si>
  <si>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</si>
  <si>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</si>
  <si>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</si>
  <si>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</si>
  <si>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</si>
  <si>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</si>
  <si>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</si>
  <si>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</si>
  <si>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</si>
  <si>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</si>
  <si>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</si>
  <si>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</si>
  <si>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</si>
  <si>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</si>
  <si>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</si>
  <si>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</si>
  <si>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</si>
  <si>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</si>
  <si>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</si>
  <si>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</si>
  <si>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</si>
  <si>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</si>
  <si>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</si>
  <si>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</si>
  <si>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</si>
  <si>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</si>
  <si>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</si>
  <si>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</si>
  <si>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</si>
  <si>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</si>
  <si>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</si>
  <si>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</si>
  <si>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</si>
  <si>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</si>
  <si>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Authorized Representative of the Community Partner:</t>
  </si>
  <si>
    <t>Community Partner:</t>
  </si>
  <si>
    <t>Funding Source:</t>
  </si>
  <si>
    <t>Date:</t>
  </si>
  <si>
    <t>Signature</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</si>
  <si>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</si>
  <si>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</si>
  <si>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</si>
  <si>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</si>
  <si>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</si>
  <si>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</si>
  <si>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</si>
  <si>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</si>
  <si>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</si>
  <si>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</si>
  <si>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</si>
  <si>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</si>
  <si>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</si>
  <si>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</si>
  <si>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</si>
  <si>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</si>
  <si>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</si>
  <si>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</si>
  <si>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</si>
  <si>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</si>
  <si>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</si>
  <si>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</si>
  <si>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</si>
  <si>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</si>
  <si>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</si>
  <si>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</si>
  <si>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</si>
  <si>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</si>
  <si>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</si>
  <si>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</si>
  <si>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</si>
  <si>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</si>
  <si>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</si>
  <si>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</si>
  <si>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</si>
  <si>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</si>
  <si>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</si>
  <si>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</si>
  <si>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</si>
  <si>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</si>
  <si>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</si>
  <si>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</si>
  <si>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</si>
  <si>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</si>
  <si>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</si>
  <si>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</si>
  <si>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</si>
  <si>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</si>
  <si>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</si>
  <si>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</si>
  <si>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</si>
  <si>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</si>
  <si>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</si>
  <si>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</si>
  <si>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</si>
  <si>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</si>
  <si>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</si>
  <si>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</si>
  <si>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</si>
  <si>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</si>
  <si>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</si>
  <si>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</si>
  <si>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</si>
  <si>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</si>
  <si>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</si>
  <si>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</si>
  <si>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</si>
  <si>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</si>
  <si>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</si>
  <si>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</si>
  <si>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</si>
  <si>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</si>
  <si>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</si>
  <si>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</si>
  <si>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</si>
  <si>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</si>
  <si>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</si>
  <si>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</si>
  <si>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</si>
  <si>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</si>
  <si>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</si>
  <si>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</si>
  <si>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</si>
  <si>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</si>
  <si>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</si>
  <si>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</si>
  <si>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</si>
  <si>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</si>
  <si>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</si>
  <si>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</si>
  <si>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</si>
  <si>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</si>
  <si>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</si>
  <si>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</si>
  <si>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</si>
  <si>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</si>
  <si>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</si>
  <si>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</si>
  <si>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</si>
  <si>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</si>
  <si>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</si>
  <si>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</si>
  <si>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</si>
  <si>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</si>
  <si>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</si>
  <si>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</si>
  <si>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</si>
  <si>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</si>
  <si>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</si>
  <si>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</si>
  <si>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</si>
  <si>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</si>
  <si>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</si>
  <si>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</si>
  <si>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</si>
  <si>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</si>
  <si>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</si>
  <si>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</si>
  <si>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</si>
  <si>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</si>
  <si>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</si>
  <si>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</si>
  <si>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</si>
  <si>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</si>
  <si>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</si>
  <si>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</si>
  <si>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</si>
  <si>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</si>
  <si>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</si>
  <si>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</si>
  <si>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</si>
  <si>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</si>
  <si>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</si>
  <si>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</si>
  <si>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</si>
  <si>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</si>
  <si>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</si>
  <si>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</si>
  <si>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</si>
  <si>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</si>
  <si>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</si>
  <si>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</si>
  <si>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</si>
  <si>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</si>
  <si>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</si>
  <si>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</si>
  <si>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</si>
  <si>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</si>
  <si>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</si>
  <si>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</si>
  <si>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</si>
  <si>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</si>
  <si>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</si>
  <si>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</si>
  <si>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</si>
  <si>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</si>
  <si>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</si>
  <si>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</si>
  <si>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</si>
  <si>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</si>
  <si>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</si>
  <si>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</si>
  <si>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</si>
  <si>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</si>
  <si>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</si>
  <si>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</si>
  <si>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</si>
  <si>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</si>
  <si>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</si>
  <si>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</si>
  <si>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</si>
  <si>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</si>
  <si>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</si>
  <si>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</si>
  <si>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</si>
  <si>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</si>
  <si>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</si>
  <si>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</si>
  <si>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</si>
  <si>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</si>
  <si>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</si>
  <si>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</si>
  <si>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</si>
  <si>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</si>
  <si>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</si>
  <si>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</si>
  <si>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</si>
  <si>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</si>
  <si>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</si>
  <si>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</si>
  <si>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</si>
  <si>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</si>
  <si>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</si>
  <si>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</si>
  <si>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</si>
  <si>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</si>
  <si>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</si>
  <si>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</si>
  <si>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</si>
  <si>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</si>
  <si>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</si>
  <si>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</si>
  <si>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</si>
  <si>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</si>
  <si>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</si>
  <si>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</si>
  <si>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</si>
  <si>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</si>
  <si>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</si>
  <si>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</si>
  <si>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</si>
  <si>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</si>
  <si>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</si>
  <si>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</si>
  <si>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</si>
  <si>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</si>
  <si>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</si>
  <si>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</si>
  <si>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</si>
  <si>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</si>
  <si>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</si>
  <si>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</si>
  <si>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</si>
  <si>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</si>
  <si>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</si>
  <si>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</si>
  <si>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</si>
  <si>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</si>
  <si>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</si>
  <si>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</si>
  <si>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</si>
  <si>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</si>
  <si>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</si>
  <si>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</si>
  <si>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</si>
  <si>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</si>
  <si>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</si>
  <si>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</si>
  <si>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</si>
  <si>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</si>
  <si>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</si>
  <si>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</si>
  <si>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</si>
  <si>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</si>
  <si>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</si>
  <si>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</si>
  <si>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</si>
  <si>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</si>
  <si>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</si>
  <si>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</si>
  <si>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</si>
  <si>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</si>
  <si>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</si>
  <si>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</si>
  <si>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</si>
  <si>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</si>
  <si>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</si>
  <si>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</si>
  <si>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</si>
  <si>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</si>
  <si>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</si>
  <si>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</si>
  <si>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</si>
  <si>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</si>
  <si>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</si>
  <si>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</si>
  <si>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</si>
  <si>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</si>
  <si>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</si>
  <si>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</si>
  <si>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</si>
  <si>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</si>
  <si>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</si>
  <si>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</si>
  <si>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</si>
  <si>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</si>
  <si>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</si>
  <si>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</si>
  <si>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</si>
  <si>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</si>
  <si>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</si>
  <si>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</si>
  <si>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</si>
  <si>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</si>
  <si>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</si>
  <si>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</si>
  <si>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</si>
  <si>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</si>
  <si>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</si>
  <si>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</si>
  <si>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</si>
  <si>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</si>
  <si>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</si>
  <si>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</si>
  <si>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</si>
  <si>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</si>
  <si>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</si>
  <si>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</si>
  <si>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</si>
  <si>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</si>
  <si>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</si>
  <si>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</si>
  <si>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</si>
  <si>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</si>
  <si>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</si>
  <si>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</si>
  <si>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</si>
  <si>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</si>
  <si>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</si>
  <si>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</si>
  <si>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</si>
  <si>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</si>
  <si>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</si>
  <si>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</si>
  <si>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</si>
  <si>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</si>
  <si>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</si>
  <si>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</si>
  <si>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</si>
  <si>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</si>
  <si>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</si>
  <si>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</si>
  <si>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</si>
  <si>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</si>
  <si>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</si>
  <si>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</si>
  <si>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</si>
  <si>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</si>
  <si>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</si>
  <si>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</si>
  <si>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</si>
  <si>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</si>
  <si>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</si>
  <si>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</si>
  <si>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</si>
  <si>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</si>
  <si>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</si>
  <si>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</si>
  <si>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</si>
  <si>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</si>
  <si>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</si>
  <si>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</si>
  <si>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</si>
  <si>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</si>
  <si>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</si>
  <si>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</si>
  <si>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</si>
  <si>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</si>
  <si>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</si>
  <si>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</si>
  <si>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</si>
  <si>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t>WAFSP Indicator Targets</t>
  </si>
  <si>
    <t>Please estimate the indicator results you will be accomplishing and fill in these targets for the indicators relevant to the project in the blue columns on the right</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</si>
  <si>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</si>
  <si>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</si>
  <si>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</si>
  <si>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</si>
  <si>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</si>
  <si>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</si>
  <si>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</si>
  <si>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</si>
  <si>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</si>
  <si>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</si>
  <si>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</si>
  <si>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</si>
  <si>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</si>
  <si>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</si>
  <si>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</si>
  <si>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</si>
  <si>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</si>
  <si>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</si>
  <si>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</si>
  <si>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</si>
  <si>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</si>
  <si>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</si>
  <si>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</si>
  <si>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</si>
  <si>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</si>
  <si>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</si>
  <si>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</si>
  <si>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</si>
  <si>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</si>
  <si>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</si>
  <si>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</si>
  <si>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</si>
  <si>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</si>
  <si>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</si>
  <si>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</si>
  <si>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</si>
  <si>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</si>
  <si>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</si>
  <si>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</si>
  <si>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</si>
  <si>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</si>
  <si>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</si>
  <si>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</si>
  <si>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</si>
  <si>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</si>
  <si>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</si>
  <si>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</si>
  <si>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</si>
  <si>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</si>
  <si>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</si>
  <si>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</si>
  <si>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</si>
  <si>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</si>
  <si>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</si>
  <si>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</si>
  <si>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</si>
  <si>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</si>
  <si>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</si>
  <si>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</si>
  <si>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</si>
  <si>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</si>
  <si>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</si>
  <si>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</si>
  <si>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</si>
  <si>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</si>
  <si>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</si>
  <si>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</si>
  <si>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</si>
  <si>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</si>
  <si>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</si>
  <si>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</si>
  <si>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</si>
  <si>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</si>
  <si>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</si>
  <si>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</si>
  <si>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</si>
  <si>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</si>
  <si>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</si>
  <si>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</si>
  <si>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</si>
  <si>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</si>
  <si>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</si>
  <si>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</si>
  <si>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</si>
  <si>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</si>
  <si>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</si>
  <si>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</si>
  <si>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</si>
  <si>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</si>
  <si>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</si>
  <si>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</si>
  <si>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</si>
  <si>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</si>
  <si>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</si>
  <si>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</si>
  <si>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</si>
  <si>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</si>
  <si>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</si>
  <si>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</si>
  <si>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</si>
  <si>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</si>
  <si>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</si>
  <si>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</si>
  <si>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</si>
  <si>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</si>
  <si>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</si>
  <si>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</si>
  <si>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</si>
  <si>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</si>
  <si>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</si>
  <si>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</si>
  <si>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</si>
  <si>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</si>
  <si>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</si>
  <si>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</si>
  <si>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</si>
  <si>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</si>
  <si>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</si>
  <si>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</si>
  <si>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</si>
  <si>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</si>
  <si>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</si>
  <si>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</si>
  <si>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</si>
  <si>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</si>
  <si>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</si>
  <si>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</si>
  <si>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</si>
  <si>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</si>
  <si>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</si>
  <si>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</si>
  <si>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</si>
  <si>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</si>
  <si>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</si>
  <si>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</si>
  <si>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</si>
  <si>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</si>
  <si>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</si>
  <si>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</si>
  <si>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</si>
  <si>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</si>
  <si>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</si>
  <si>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</si>
  <si>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</si>
  <si>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</si>
  <si>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</si>
  <si>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</si>
  <si>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</si>
  <si>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</si>
  <si>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</si>
  <si>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</si>
  <si>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</si>
  <si>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</si>
  <si>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</si>
  <si>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</si>
  <si>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</si>
  <si>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</si>
  <si>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</si>
  <si>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</si>
  <si>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</si>
  <si>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</si>
  <si>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</si>
  <si>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</si>
  <si>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</si>
  <si>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</si>
  <si>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</si>
  <si>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</si>
  <si>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</si>
  <si>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</si>
  <si>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</si>
  <si>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</si>
  <si>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</si>
  <si>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</si>
  <si>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</si>
  <si>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</si>
  <si>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</si>
  <si>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</si>
  <si>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</si>
  <si>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</si>
  <si>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</si>
  <si>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</si>
  <si>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</si>
  <si>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</si>
  <si>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</si>
  <si>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</si>
  <si>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</si>
  <si>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</si>
  <si>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</si>
  <si>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</si>
  <si>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</si>
  <si>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</si>
  <si>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</si>
  <si>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</si>
  <si>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</si>
  <si>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</si>
  <si>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</si>
  <si>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</si>
  <si>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</si>
  <si>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</si>
  <si>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</si>
  <si>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</si>
  <si>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</si>
  <si>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</si>
  <si>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</si>
  <si>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</si>
  <si>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</si>
  <si>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</si>
  <si>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</si>
  <si>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</si>
  <si>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</si>
  <si>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</si>
  <si>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</si>
  <si>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</si>
  <si>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</si>
  <si>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</si>
  <si>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</si>
  <si>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</si>
  <si>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</si>
  <si>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</si>
  <si>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</si>
  <si>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</si>
  <si>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</si>
  <si>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</si>
  <si>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</si>
  <si>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</si>
  <si>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</si>
  <si>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</si>
  <si>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</si>
  <si>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</si>
  <si>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</si>
  <si>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</si>
  <si>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</si>
  <si>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</si>
  <si>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</si>
  <si>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</si>
  <si>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</si>
  <si>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</si>
  <si>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</si>
  <si>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</si>
  <si>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</si>
  <si>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</si>
  <si>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</si>
  <si>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</si>
  <si>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</si>
  <si>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</si>
  <si>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</si>
  <si>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</si>
  <si>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</si>
  <si>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</si>
  <si>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</si>
  <si>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</si>
  <si>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</si>
  <si>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</si>
  <si>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</si>
  <si>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</si>
  <si>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</si>
  <si>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</si>
  <si>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</si>
  <si>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</si>
  <si>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</si>
  <si>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</si>
  <si>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</si>
  <si>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</si>
  <si>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</si>
  <si>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</si>
  <si>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</si>
  <si>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</si>
  <si>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</si>
  <si>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</si>
  <si>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</si>
  <si>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</si>
  <si>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</si>
  <si>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</si>
  <si>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</si>
  <si>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</si>
  <si>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</si>
  <si>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</si>
  <si>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</si>
  <si>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</si>
  <si>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</si>
  <si>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</si>
  <si>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</si>
  <si>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</si>
  <si>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</si>
  <si>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</si>
  <si>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</si>
  <si>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</si>
  <si>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</si>
  <si>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</si>
  <si>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</si>
  <si>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</si>
  <si>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</si>
  <si>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</si>
  <si>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</si>
  <si>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</si>
  <si>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</si>
  <si>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</si>
  <si>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</si>
  <si>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</si>
  <si>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</si>
  <si>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</si>
  <si>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</si>
  <si>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</si>
  <si>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</si>
  <si>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</si>
  <si>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</si>
  <si>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</si>
  <si>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</si>
  <si>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</si>
  <si>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</si>
  <si>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</si>
  <si>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</si>
  <si>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</si>
  <si>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</si>
  <si>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</si>
  <si>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</si>
  <si>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</si>
  <si>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</si>
  <si>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</si>
  <si>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</si>
  <si>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</si>
  <si>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</si>
  <si>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</si>
  <si>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</si>
  <si>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</si>
  <si>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</si>
  <si>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</si>
  <si>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</si>
  <si>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</si>
  <si>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</si>
  <si>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</si>
  <si>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</si>
  <si>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</si>
  <si>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</si>
  <si>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</si>
  <si>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</si>
  <si>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</si>
  <si>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</si>
  <si>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</si>
  <si>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</si>
  <si>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</si>
  <si>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</si>
  <si>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</si>
  <si>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</si>
  <si>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</si>
  <si>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</si>
  <si>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</si>
  <si>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</si>
  <si>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</si>
  <si>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</si>
  <si>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</si>
  <si>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</si>
  <si>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</si>
  <si>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</si>
  <si>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</si>
  <si>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</si>
  <si>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</si>
  <si>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</si>
  <si>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</si>
  <si>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</si>
  <si>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</si>
  <si>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</si>
  <si>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</si>
  <si>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</si>
  <si>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</si>
  <si>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</si>
  <si>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</si>
  <si>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</si>
  <si>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</si>
  <si>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</si>
  <si>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</si>
  <si>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</si>
  <si>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</si>
  <si>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</si>
  <si>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</si>
  <si>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</si>
  <si>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</si>
  <si>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</si>
  <si>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</si>
  <si>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</si>
  <si>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</si>
  <si>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</si>
  <si>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</si>
  <si>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</si>
  <si>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</si>
  <si>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</si>
  <si>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</si>
  <si>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</si>
  <si>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</si>
  <si>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</si>
  <si>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</si>
  <si>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</si>
  <si>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</si>
  <si>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</si>
  <si>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</si>
  <si>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</si>
  <si>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</si>
  <si>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</si>
  <si>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</si>
  <si>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</si>
  <si>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</si>
  <si>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</si>
  <si>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</si>
  <si>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</si>
  <si>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</si>
  <si>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</si>
  <si>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</si>
  <si>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</si>
  <si>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</si>
  <si>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</si>
  <si>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</si>
  <si>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</si>
  <si>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</si>
  <si>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</si>
  <si>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</si>
  <si>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</si>
  <si>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</si>
  <si>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</si>
  <si>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</si>
  <si>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</si>
  <si>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</si>
  <si>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</si>
  <si>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</si>
  <si>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</si>
  <si>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</si>
  <si>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</si>
  <si>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</si>
  <si>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</si>
  <si>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</si>
  <si>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</si>
  <si>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</si>
  <si>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</si>
  <si>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</si>
  <si>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</si>
  <si>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</si>
  <si>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</si>
  <si>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</si>
  <si>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</si>
  <si>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</si>
  <si>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</si>
  <si>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</si>
  <si>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</si>
  <si>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</si>
  <si>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</si>
  <si>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</si>
  <si>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</si>
  <si>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</si>
  <si>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</si>
  <si>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</si>
  <si>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</si>
  <si>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</si>
  <si>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</si>
  <si>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</si>
  <si>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</si>
  <si>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</si>
  <si>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</si>
  <si>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</si>
  <si>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</si>
  <si>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</si>
  <si>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</si>
  <si>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</si>
  <si>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</si>
  <si>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</si>
  <si>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</si>
  <si>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</si>
  <si>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</si>
  <si>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</si>
  <si>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</si>
  <si>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</si>
  <si>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</si>
  <si>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</si>
  <si>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</si>
  <si>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</si>
  <si>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</si>
  <si>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</si>
  <si>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</si>
  <si>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</si>
  <si>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</si>
  <si>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</si>
  <si>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</si>
  <si>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</si>
  <si>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</si>
  <si>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</si>
  <si>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</si>
  <si>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</si>
  <si>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</si>
  <si>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</si>
  <si>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</si>
  <si>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</si>
  <si>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</si>
  <si>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</si>
  <si>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</si>
  <si>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</si>
  <si>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</si>
  <si>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</si>
  <si>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</si>
  <si>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</si>
  <si>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</si>
  <si>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</si>
  <si>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</si>
  <si>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</si>
  <si>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</si>
  <si>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</si>
  <si>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</si>
  <si>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</si>
  <si>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</si>
  <si>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</si>
  <si>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</si>
  <si>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</si>
  <si>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</si>
  <si>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</si>
  <si>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SPA ENVIRONMENTAL REVIEW &amp; ASSESSMENT CHECKLIST (ER Checklist)</t>
  </si>
  <si>
    <t>ECPA TARGET OUTPUTS AND OUTCOMES FOR ECPA PROJECT</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</si>
  <si>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</si>
  <si>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</si>
  <si>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</si>
  <si>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</si>
  <si>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</si>
  <si>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</si>
  <si>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</si>
  <si>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</si>
  <si>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</si>
  <si>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</si>
  <si>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</si>
  <si>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</si>
  <si>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</si>
  <si>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</si>
  <si>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</si>
  <si>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</si>
  <si>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</si>
  <si>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</si>
  <si>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</si>
  <si>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</si>
  <si>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</si>
  <si>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</si>
  <si>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</si>
  <si>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</si>
  <si>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</si>
  <si>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</si>
  <si>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</si>
  <si>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</si>
  <si>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</si>
  <si>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</si>
  <si>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</si>
  <si>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</si>
  <si>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</si>
  <si>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</si>
  <si>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</si>
  <si>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NOTE: Signatures continue on Page 2</t>
  </si>
  <si>
    <r>
      <t xml:space="preserve">APCD </t>
    </r>
    <r>
      <rPr>
        <i/>
        <sz val="11"/>
        <rFont val="Arial Narrow"/>
        <family val="2"/>
      </rPr>
      <t>(If required by post)</t>
    </r>
  </si>
  <si>
    <t>Grant Amount (USD):</t>
  </si>
  <si>
    <t>Obligation Number</t>
  </si>
  <si>
    <t>FTF ENVIRONMENTAL REVIEW &amp; ASSESSMENT CHECKLIST (ER Checklist)</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</si>
  <si>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grant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</si>
  <si>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grant award committee in making an environmental impact determination on the proposed activity.</t>
  </si>
  <si>
    <r>
      <rPr>
        <b/>
        <sz val="11"/>
        <color indexed="10"/>
        <rFont val="Calibri"/>
        <family val="2"/>
      </rPr>
      <t>NOTE:</t>
    </r>
    <r>
      <rPr>
        <sz val="11"/>
        <color indexed="8"/>
        <rFont val="Calibri"/>
        <family val="2"/>
      </rPr>
      <t xml:space="preserve"> Please limit the text to
 </t>
    </r>
    <r>
      <rPr>
        <b/>
        <u/>
        <sz val="11"/>
        <color indexed="8"/>
        <rFont val="Calibri"/>
        <family val="2"/>
      </rPr>
      <t>20 words or less</t>
    </r>
    <r>
      <rPr>
        <sz val="11"/>
        <color indexed="8"/>
        <rFont val="Calibri"/>
        <family val="2"/>
      </rPr>
      <t xml:space="preserve"> in the blue "Indicators", "Who", and "When" boxes.</t>
    </r>
  </si>
  <si>
    <t>Indicator narrative 
(write one paragraph on the story/activities behind the figures by responding to the questions in brackets)</t>
  </si>
  <si>
    <t>(What types of technologies/management practices were applied? How many people applied what?)</t>
  </si>
  <si>
    <t>(What were the topics of the trainings? How many individuals were trained per topic?)</t>
  </si>
  <si>
    <t>(What types of assistance were received per type of organization? Provide names and location of organizations assisted)</t>
  </si>
  <si>
    <t>(What types of assistance were received? What types of loans were accessed (cash/in-kind, formal/informal)?)</t>
  </si>
  <si>
    <t>(What types of business development services were received per type of MSME? Provide names of MSMEs assisted)</t>
  </si>
  <si>
    <t>(Describe assistance provided, and how profitability was calculated)</t>
  </si>
  <si>
    <t>(Briefly describe the nutrition program)</t>
  </si>
  <si>
    <t>This form was updated on 4-23-2013</t>
  </si>
  <si>
    <t>Barangay Nasisi, Ligao City</t>
  </si>
  <si>
    <t>Albay, Bicol Region V</t>
  </si>
  <si>
    <t xml:space="preserve">DSWD Region-V Haven for Women &amp; Girls </t>
  </si>
  <si>
    <t>Center Head - Lea Deat- Social Welfare Officer III</t>
  </si>
  <si>
    <t>DSWD Complex, Brgy Nasisi, Ligao City, Albay 4504; center; 09275313242; Lea Daet; 09293002809</t>
  </si>
  <si>
    <t>Mangum</t>
  </si>
  <si>
    <t>Laurenia</t>
  </si>
  <si>
    <t>Ambet Yangco/ Joji Bonilla</t>
  </si>
  <si>
    <t>XX</t>
  </si>
  <si>
    <t>2"x3"x10' Coco Lumber</t>
  </si>
  <si>
    <t>4" CW Nails</t>
  </si>
  <si>
    <t>2" CW Nails</t>
  </si>
  <si>
    <t>Nylon String</t>
  </si>
  <si>
    <t>Lay-out skilled laborer-1 day</t>
  </si>
  <si>
    <t>Lay-out - Laborer- 1 day</t>
  </si>
  <si>
    <t>Excavations- laborer #1</t>
  </si>
  <si>
    <t>Excavations- laborer #2</t>
  </si>
  <si>
    <t>Excavations- Laborer #3</t>
  </si>
  <si>
    <t>3" CW Nails</t>
  </si>
  <si>
    <t>1/4" Thick Ordinary Plywood</t>
  </si>
  <si>
    <t>Laborer-Skilled #1</t>
  </si>
  <si>
    <t>Laborer-Skilled #2</t>
  </si>
  <si>
    <t>Portland Cement</t>
  </si>
  <si>
    <t>Sand</t>
  </si>
  <si>
    <t>Gravel</t>
  </si>
  <si>
    <r>
      <t>16mm</t>
    </r>
    <r>
      <rPr>
        <sz val="12"/>
        <rFont val="Symbol"/>
        <family val="1"/>
        <charset val="2"/>
      </rPr>
      <t>f</t>
    </r>
    <r>
      <rPr>
        <sz val="12"/>
        <rFont val="Calibri"/>
        <family val="2"/>
      </rPr>
      <t>x6m RSB</t>
    </r>
  </si>
  <si>
    <r>
      <t>10mm</t>
    </r>
    <r>
      <rPr>
        <sz val="12"/>
        <rFont val="Symbol"/>
        <family val="1"/>
        <charset val="2"/>
      </rPr>
      <t>f</t>
    </r>
    <r>
      <rPr>
        <sz val="8.4"/>
        <rFont val="Arial Narrow"/>
        <family val="2"/>
      </rPr>
      <t>x6m RSB</t>
    </r>
  </si>
  <si>
    <t>#16 G.I. Tie Wire</t>
  </si>
  <si>
    <t>Red Cement</t>
  </si>
  <si>
    <t>Skilled Laborer</t>
  </si>
  <si>
    <t>Laborer #1</t>
  </si>
  <si>
    <t>Laborer #2</t>
  </si>
  <si>
    <t>4"CHB</t>
  </si>
  <si>
    <r>
      <t>10mm</t>
    </r>
    <r>
      <rPr>
        <sz val="12"/>
        <rFont val="Symbol"/>
        <family val="1"/>
        <charset val="2"/>
      </rPr>
      <t>f</t>
    </r>
    <r>
      <rPr>
        <sz val="12"/>
        <rFont val="Arial Narrow"/>
        <family val="2"/>
      </rPr>
      <t>x6m RSB</t>
    </r>
  </si>
  <si>
    <t>Skilled Laborer #1</t>
  </si>
  <si>
    <t>Skilled Laborer #2</t>
  </si>
  <si>
    <t>2"x4"x10' Good Lumber</t>
  </si>
  <si>
    <t>2"x2"x10' Good Lumber</t>
  </si>
  <si>
    <t>1"x10"x10' S4S Good Lumber</t>
  </si>
  <si>
    <t>Ga.26x10' Corrugated G.I. Sheets</t>
  </si>
  <si>
    <t>Ready to Install Ridge Roll</t>
  </si>
  <si>
    <t>Umbrella Roofing Nails</t>
  </si>
  <si>
    <t>3"CW Nails</t>
  </si>
  <si>
    <t>2"CW Nails</t>
  </si>
  <si>
    <t>Roofing Sealant</t>
  </si>
  <si>
    <t>1"CW Nails</t>
  </si>
  <si>
    <t>3" Concrete Nails</t>
  </si>
  <si>
    <t>0.20m x 0.20m Unglazed Tiles</t>
  </si>
  <si>
    <t>0.20m x 0.20m Glazed Tiles</t>
  </si>
  <si>
    <t>Tile Grout</t>
  </si>
  <si>
    <t>Water closet w/complete packaged accessories</t>
  </si>
  <si>
    <t>Floor Drain</t>
  </si>
  <si>
    <t>Kitchen Sink</t>
  </si>
  <si>
    <r>
      <t xml:space="preserve">1/2" </t>
    </r>
    <r>
      <rPr>
        <sz val="12"/>
        <rFont val="Symbol"/>
        <family val="1"/>
        <charset val="2"/>
      </rPr>
      <t>f</t>
    </r>
    <r>
      <rPr>
        <sz val="8.4"/>
        <rFont val="Arial Narrow"/>
        <family val="2"/>
      </rPr>
      <t xml:space="preserve"> Bronze Faucet</t>
    </r>
  </si>
  <si>
    <t>2" PVC Pipe</t>
  </si>
  <si>
    <t>3" PVC Pipe</t>
  </si>
  <si>
    <t>2" 45 degrees PVC Elbow</t>
  </si>
  <si>
    <t>2" 90 degrees PVCElbow</t>
  </si>
  <si>
    <t>3" 90 degrees PVC Elbow</t>
  </si>
  <si>
    <t>3" 45 degrees PVC Elbow</t>
  </si>
  <si>
    <t>2" PVC Coupling</t>
  </si>
  <si>
    <t>3" PVC Coupling</t>
  </si>
  <si>
    <t>1/2" PVC Pipe</t>
  </si>
  <si>
    <t>1/2" 45 degrees PVC Elbow</t>
  </si>
  <si>
    <t>1/2" 90 degrees PVC Elbow</t>
  </si>
  <si>
    <t>1/2" PVC Coupling</t>
  </si>
  <si>
    <t>PVC Solvent Cement</t>
  </si>
  <si>
    <t>Teflon Tape</t>
  </si>
  <si>
    <t>#12 Solid Electrical Wire</t>
  </si>
  <si>
    <t>#8 Solid Electrical Wire</t>
  </si>
  <si>
    <t>1/2" flexible electrical Tube</t>
  </si>
  <si>
    <t>3/4" Entrance Cap</t>
  </si>
  <si>
    <t>18 watts CFL Lamp</t>
  </si>
  <si>
    <t>15 watts CFL Lamp</t>
  </si>
  <si>
    <t>Porcelain Socket</t>
  </si>
  <si>
    <t>Single Pole Switch</t>
  </si>
  <si>
    <t xml:space="preserve">Douplex C.O. </t>
  </si>
  <si>
    <t>Electrical Tape</t>
  </si>
  <si>
    <t>Skilled laborer #1</t>
  </si>
  <si>
    <t>1 1/2" x 4" x 8" S4S Jambs Good Lumber</t>
  </si>
  <si>
    <t>1" x 2" x 8' S4S Frames</t>
  </si>
  <si>
    <t>1/2" x 8' Wood Casing</t>
  </si>
  <si>
    <t>1/4" x 12" x 16" Clear Glass</t>
  </si>
  <si>
    <t>1" x 2" Loose Pin Hinges</t>
  </si>
  <si>
    <t>Barrel Bolts</t>
  </si>
  <si>
    <t>2" Finishing Nail</t>
  </si>
  <si>
    <t>1" Finishing Nail</t>
  </si>
  <si>
    <t>1/4" x 12" x 12" Clear Glass</t>
  </si>
  <si>
    <t>1" x 2" x 10' S4S Frames</t>
  </si>
  <si>
    <t>1 1/2" x 4" x 10' S4S Jambs Good Lumber</t>
  </si>
  <si>
    <t>1" x 2" x 12' S4S Frames Good Lumber</t>
  </si>
  <si>
    <t>1 1/2" x 4" x 12' S4S Jambs Good Lumber</t>
  </si>
  <si>
    <t>1 1/2" Finishing Nails</t>
  </si>
  <si>
    <t>2 1/2" Finishing Nails</t>
  </si>
  <si>
    <t>3" x 3" Loose Pin Hinges</t>
  </si>
  <si>
    <t>0.70m x 2.10m Flash Door</t>
  </si>
  <si>
    <t>0.60m x 2.10m PVC Door</t>
  </si>
  <si>
    <t>0.70m x 2.10m Wooden Door with Fixed Glass</t>
  </si>
  <si>
    <t>0.80m x 2.10m Wooden Door with Fixed Glass</t>
  </si>
  <si>
    <t>1" CW Nails</t>
  </si>
  <si>
    <t>2" x 2" x 10' Good Lumber</t>
  </si>
  <si>
    <t xml:space="preserve"> </t>
  </si>
  <si>
    <t xml:space="preserve">Laborer #1 -Nilo </t>
  </si>
  <si>
    <t>Civil Engineer- Eduardo A. Factor</t>
  </si>
  <si>
    <t>Vehicle Rental /Truck</t>
  </si>
  <si>
    <t>Tools/Equipment (ladder, hammer, power drill, tape measurer, pencil, screw driver)</t>
  </si>
  <si>
    <t xml:space="preserve">Labor will cover the costs for the construction workers for each particular part of the construction job such as lay-out &amp; excavations, scaffoldings &amp; formworks, concrete works with rebars, masonry works with rebar, roofing works, ceiling works, tile works, plumbing works, electrical works, doors and windows and finally inside partitions. </t>
  </si>
  <si>
    <t xml:space="preserve">The Civil Engineer will assist with the blue print and layout of the cottage structure.  In house maintaince work Tay Nilo will assist with the construction work and oversee the workers. </t>
  </si>
  <si>
    <t>Shovels, ladders, hammers, electric drills, measuring tape, pencils, leveler, wheel barrel</t>
  </si>
  <si>
    <t xml:space="preserve">The plot of land is owned by the agency and plentiful to use for the project.  The full square footage is </t>
  </si>
  <si>
    <t xml:space="preserve">Truck will be used to transport the materials from town center and next major town. </t>
  </si>
  <si>
    <t xml:space="preserve">Materials needed to construct the building such as doors, windows, nails, pvc pipe, rebar, cement, sand, wire, lumber, plywood, gravel, etc. </t>
  </si>
  <si>
    <t xml:space="preserve">The Cottage Model Housing Program stems from an idea from the Center Head of Haven, who noticed the clients regressing in the center and attributed the cause to separation of her children.  It was also apparent that the women should have separate space from the girls and if they were an "ate" to other girls in the center, that they too deserved to have their family with them during the time they live in the shelter. The agency came up with the design and how the space would be used to be most effecient.  They solicited feedback from other workers who agreed that this would be a great idea for the women and this could really propel treatment in some patients as well as lower the chance of turning away clients because they only want to come if the center has room for her dependents. </t>
  </si>
  <si>
    <t xml:space="preserve">Cottage Model Housing Program </t>
  </si>
  <si>
    <t xml:space="preserve">Paint and labor for the cottage will be provided. </t>
  </si>
  <si>
    <t>Paint Laborer #1</t>
  </si>
  <si>
    <t>Paint Laborer #2</t>
  </si>
  <si>
    <t>labor</t>
  </si>
  <si>
    <t>Paint Laborer #3</t>
  </si>
  <si>
    <t>Paint and supplies</t>
  </si>
  <si>
    <t xml:space="preserve">The Cottage Model Housing Program seeks to reunite mothers who are survivors of gender-based crimes such as domestic violence and or sexual assault with their children within the recovery center.  This model seeks to promote family stabilization and empower families to remain a cohesive unit during times of difficulty/unfortunate circumstances.  In its absence, women who experience gender-based crimes enter temporary emergency shelters, which are better suited for single women, leaving behind their children while living in "community style" housing; performing required daily activities and relying on the houseparents.  Recovery at times is disrupted by constant worries of the quality of care of their families.  The Cottage Model Housing Program seeks to provide an independent living alternative to this current arrangement for the women and their families.  The Cottage (Bahay Kubo) will be a standalone building and have a layout comparable to a Filipino home.  This in turn is more conducive in the treatment process, and better prepares the family for re-integration into the community.  Women have the option to still participate in therapeutic activities, while awaiting court hearings, but ultimately maintaining their autonomy.  The Cottage Model Housing Program is in line with the community's view of combating violence against women and children, and supporting the importance of family togetherness.
</t>
  </si>
  <si>
    <t xml:space="preserve">Haven for Women &amp; Girls in Ligao City, Albay currently serves all women and children throughout Region V who are survivors of sexual abuse, exploitation, trafficking and other maltreatment.  Throughout the center's time of servicing this population, it has had cycles of women who have children who could not be housed in the center,  because of the age/sex of the child, limited space of the facility or the size of the family.  This project hopes to alleviate this problem with the addition of the cottage to be used by women who have children.  Depending on the length of the court case (from arriving at the center, deciding to file a case, arraignment, convictions) a woman could be at the center from 3 months until a year.  This type of disruption in the family system could cause unwarranted problems within the family dynamics.  In this state a woman may feel powerless and decide not to file a case to return home to her children.  To eliminate this distraction the cottage is a priority to better serve women and address the issue of sexual abuse, and violence against women.   </t>
  </si>
  <si>
    <t>The project is sustainable because the client population is the same.  We are still providing rehabilitative services, court accompaniment, spiritual healing, medical services etc.  This project will just expand the scope of the population.  Families will still follow the rules of the agency and be compliant in order to remain housed as long as it is warranted. If there are times when there aren't families in the center, the Center head may solicit for families to come there if help is need.  There is also an idea that if the Cottage is unoccupied by a woman and her family that it could be used as a therapy center for the currently existing clients.</t>
  </si>
  <si>
    <t>Contact Civil Engineer to do Land inspection</t>
  </si>
  <si>
    <t>Center Head</t>
  </si>
  <si>
    <t>Begin buying supplies for construction</t>
  </si>
  <si>
    <t>Pick out Colors for Paint</t>
  </si>
  <si>
    <t>Hire Laborers for Construction</t>
  </si>
  <si>
    <t>Hire Laborers for Painting</t>
  </si>
  <si>
    <t>Utility worker, Peace Corps Volunteer</t>
  </si>
  <si>
    <t>Peace Corps Volunteer/Center Head</t>
  </si>
  <si>
    <t>Center Head/Utility Worker</t>
  </si>
  <si>
    <t>Gather equipment needed to start construction</t>
  </si>
  <si>
    <t>Buy Paint and Supplies</t>
  </si>
  <si>
    <t>Construction of the Cottage</t>
  </si>
  <si>
    <t>Center Head/Peace Corps Volunteer</t>
  </si>
  <si>
    <t>Clean up of Construction left overs</t>
  </si>
  <si>
    <t>Invite Guests for Ribbon Cutting Ceremony</t>
  </si>
  <si>
    <t xml:space="preserve"> At the completion of construction, painting, and interior decorating the cottage, it is our hope that this space will function as a temporary home for women and their families (2 families) during her time of healing and recovery at the center.  Within this independent living type of housing arrangement, the women are still able to provide care and oversight to their children.  They maintain their role as a caregiver in cooking, washing clothes, cleaning the space and helping with whatever task is warranted.  The women are then empowered to follow through with filing court cases against their perpetrators.  Our desired goal is to have more women served in this vulnerable population. </t>
  </si>
  <si>
    <t xml:space="preserve">My agency and I will fundraise for the large amount of funds needed for this project to become a reality.  We have already contacted the civil engineer for floor blueprints and estimates of the costs for the Cottage.  Once the funds are raised for the project, we will hire skilled laborers to begin breaking ground for the work.  Since we are buying the supplies and will have them transported to the site each day or as needed, the laborers will come to do the work.  Building of the Cottage is estimated to take 30 days.  We hope to begin construction in April 1st, 2014 pending the project being fully funded.  Within 2 weeks of the construction being completed, we will begin painting the Cottage.  Once the painting is complete it will be furnished and a family will be able to occupy that space.  Our end goal is to have the entire process finished by May 31st, 2014.  
</t>
  </si>
  <si>
    <t>The Cottage Model Housing Program offers the opportunity to provide group/family therapy to the women and families affected by the violence committed against them.  This intervention method could be better utilized with this population and offers the social workers an opportunity to diversify their case management and other current treatment approaches. Houseparents are also able to provide on-going life-skills to the women and children in areas needed in order to assure appropriate and effective re-integration into their respective communities. Instead of facilitating to both the women and children at the same time, the houseparents can teach specific age/maturity appropriate topics to either the women or the children.  It builds the capacity of the agency to be able to provide services to this population and not just serving single women or girls.  In general it will increase the number of women and children served.  It is also our hope that more cottage model housing programs will become available for women and children.</t>
  </si>
  <si>
    <t xml:space="preserve">This project has minimal harm.  On the surface level the project is construction and will break grounds and a new building will be constructed.  Most of the materials used will not cause harm to the enviornment however, we have to be careful with disposing of materials that could depreciate the beauty of the agency's grounds.  </t>
  </si>
  <si>
    <t xml:space="preserve">Besides digging up the ground the agency also plans to plant flowers around the perimeter of the building to add natural beauty to it.  Keeping in consideration with the meager amounts of water at times, we will plant flowers/plant that require very little water but can benefit from alot of sunlight. </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</si>
</sst>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80">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sz val="10.5"/>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u/>
      <sz val="8"/>
      <color indexed="81"/>
      <name val="Tahoma"/>
      <family val="2"/>
    </font>
    <font>
      <b/>
      <u/>
      <sz val="11"/>
      <name val="Arial Narrow"/>
      <family val="2"/>
    </font>
    <font>
      <u/>
      <sz val="11"/>
      <color indexed="12"/>
      <name val="Arial Narrow"/>
      <family val="2"/>
    </font>
    <font>
      <sz val="12"/>
      <name val="Times New Roman"/>
      <family val="1"/>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indexed="8"/>
      <name val="Calibri"/>
      <family val="2"/>
    </font>
    <font>
      <b/>
      <sz val="11"/>
      <color indexed="10"/>
      <name val="Calibri"/>
      <family val="2"/>
    </font>
    <font>
      <b/>
      <u/>
      <sz val="11"/>
      <color indexed="8"/>
      <name val="Calibri"/>
      <family val="2"/>
    </font>
    <font>
      <i/>
      <sz val="9"/>
      <color indexed="8"/>
      <name val="Arial Narrow"/>
      <family val="2"/>
    </font>
    <font>
      <i/>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sz val="11"/>
      <color theme="1"/>
      <name val="Calibri"/>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6" tint="-0.499984740745262"/>
      <name val="Arial Narrow"/>
      <family val="2"/>
    </font>
    <font>
      <b/>
      <sz val="10"/>
      <color theme="1"/>
      <name val="Arial Narrow"/>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
      <sz val="12"/>
      <name val="Symbol"/>
      <family val="1"/>
      <charset val="2"/>
    </font>
    <font>
      <sz val="8.4"/>
      <name val="Arial Narrow"/>
      <family val="2"/>
    </font>
    <font>
      <sz val="12"/>
      <name val="Calibri"/>
      <family val="2"/>
    </font>
  </fonts>
  <fills count="6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theme="2"/>
        <bgColor indexed="64"/>
      </patternFill>
    </fill>
    <fill>
      <patternFill patternType="solid">
        <fgColor rgb="FF9FCFFF"/>
        <bgColor indexed="64"/>
      </patternFill>
    </fill>
    <fill>
      <patternFill patternType="solid">
        <fgColor rgb="FFFFC269"/>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5A33"/>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EECE1"/>
        <bgColor indexed="64"/>
      </patternFill>
    </fill>
    <fill>
      <patternFill patternType="solid">
        <fgColor theme="2" tint="-0.499984740745262"/>
        <bgColor indexed="64"/>
      </patternFill>
    </fill>
  </fills>
  <borders count="14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thin">
        <color indexed="64"/>
      </right>
      <top style="medium">
        <color theme="1"/>
      </top>
      <bottom style="medium">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indexed="64"/>
      </top>
      <bottom/>
      <diagonal/>
    </border>
    <border>
      <left style="medium">
        <color theme="1"/>
      </left>
      <right style="medium">
        <color theme="1"/>
      </right>
      <top/>
      <bottom/>
      <diagonal/>
    </border>
    <border>
      <left style="medium">
        <color indexed="64"/>
      </left>
      <right style="medium">
        <color theme="1"/>
      </right>
      <top style="medium">
        <color indexed="64"/>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thin">
        <color indexed="64"/>
      </left>
      <right/>
      <top style="medium">
        <color theme="1"/>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medium">
        <color indexed="64"/>
      </left>
      <right/>
      <top style="medium">
        <color theme="1"/>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7" fillId="0" borderId="0"/>
    <xf numFmtId="0" fontId="97"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303">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1"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1"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0"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2" fillId="15" borderId="0" xfId="0" applyFont="1" applyFill="1" applyProtection="1"/>
    <xf numFmtId="0" fontId="103"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4"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1" fillId="18" borderId="6" xfId="0" applyFont="1" applyFill="1" applyBorder="1" applyAlignment="1" applyProtection="1">
      <alignment horizontal="left" wrapText="1"/>
    </xf>
    <xf numFmtId="0" fontId="101" fillId="19" borderId="6" xfId="0" applyFont="1" applyFill="1" applyBorder="1" applyAlignment="1" applyProtection="1">
      <alignment wrapText="1"/>
    </xf>
    <xf numFmtId="0" fontId="101"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7" fillId="0" borderId="0" xfId="6" applyFont="1" applyFill="1" applyBorder="1" applyAlignment="1" applyProtection="1">
      <alignment wrapText="1"/>
    </xf>
    <xf numFmtId="0" fontId="97" fillId="3" borderId="10" xfId="6" applyFont="1" applyFill="1" applyBorder="1" applyAlignment="1" applyProtection="1">
      <alignment wrapText="1"/>
    </xf>
    <xf numFmtId="0" fontId="0" fillId="7" borderId="10" xfId="6" applyFont="1" applyFill="1" applyBorder="1" applyAlignment="1" applyProtection="1">
      <alignment wrapText="1"/>
    </xf>
    <xf numFmtId="0" fontId="101"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1"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5"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7" fillId="8" borderId="10" xfId="6" applyFont="1" applyFill="1" applyBorder="1" applyAlignment="1">
      <alignment wrapText="1"/>
    </xf>
    <xf numFmtId="0" fontId="97"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7" fillId="0" borderId="0" xfId="6" applyFont="1" applyFill="1" applyBorder="1" applyAlignment="1">
      <alignment wrapText="1"/>
    </xf>
    <xf numFmtId="0" fontId="106" fillId="0" borderId="0" xfId="0" applyFont="1" applyFill="1" applyBorder="1" applyAlignment="1">
      <alignment wrapText="1"/>
    </xf>
    <xf numFmtId="0" fontId="0" fillId="8" borderId="10" xfId="6" applyFont="1" applyFill="1" applyBorder="1" applyAlignment="1">
      <alignment wrapText="1"/>
    </xf>
    <xf numFmtId="0" fontId="97"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7" fillId="8" borderId="6" xfId="6" applyFont="1" applyFill="1" applyBorder="1" applyAlignment="1" applyProtection="1">
      <alignment wrapText="1"/>
    </xf>
    <xf numFmtId="0" fontId="101" fillId="11" borderId="10" xfId="0" applyFont="1" applyFill="1" applyBorder="1" applyAlignment="1" applyProtection="1">
      <alignment wrapText="1"/>
    </xf>
    <xf numFmtId="0" fontId="97"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7"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7" fillId="0" borderId="0" xfId="0" applyFont="1" applyFill="1" applyBorder="1" applyAlignment="1" applyProtection="1">
      <alignment horizontal="center" vertical="top" wrapText="1" readingOrder="1"/>
      <protection locked="0"/>
    </xf>
    <xf numFmtId="0" fontId="0" fillId="2" borderId="68" xfId="0" applyFill="1" applyBorder="1" applyAlignment="1" applyProtection="1">
      <alignment horizontal="left" vertical="top" readingOrder="1"/>
    </xf>
    <xf numFmtId="0" fontId="8" fillId="2" borderId="69" xfId="0" applyFont="1" applyFill="1" applyBorder="1" applyAlignment="1" applyProtection="1">
      <alignment horizontal="left" vertical="top" readingOrder="1"/>
    </xf>
    <xf numFmtId="0" fontId="17" fillId="2" borderId="68" xfId="0" applyFont="1" applyFill="1" applyBorder="1" applyAlignment="1" applyProtection="1">
      <alignment horizontal="left" vertical="top" readingOrder="1"/>
    </xf>
    <xf numFmtId="0" fontId="8" fillId="5" borderId="69" xfId="0" applyFont="1" applyFill="1" applyBorder="1" applyAlignment="1" applyProtection="1">
      <alignment horizontal="left" vertical="top" readingOrder="1"/>
    </xf>
    <xf numFmtId="0" fontId="8" fillId="2" borderId="68" xfId="0" applyFont="1" applyFill="1" applyBorder="1" applyAlignment="1" applyProtection="1">
      <alignment horizontal="left" vertical="top" readingOrder="1"/>
    </xf>
    <xf numFmtId="0" fontId="13" fillId="2" borderId="70" xfId="0" applyFont="1" applyFill="1" applyBorder="1" applyAlignment="1" applyProtection="1">
      <alignment horizontal="left" vertical="top" readingOrder="1"/>
    </xf>
    <xf numFmtId="0" fontId="0" fillId="2" borderId="71" xfId="0" applyFill="1" applyBorder="1" applyAlignment="1" applyProtection="1">
      <alignment horizontal="left" vertical="top" readingOrder="1"/>
    </xf>
    <xf numFmtId="0" fontId="0" fillId="2" borderId="72" xfId="0" applyFill="1" applyBorder="1" applyProtection="1"/>
    <xf numFmtId="0" fontId="108"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7"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9"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68" xfId="0" applyFill="1" applyBorder="1" applyProtection="1"/>
    <xf numFmtId="0" fontId="0" fillId="15" borderId="73" xfId="0" applyFill="1" applyBorder="1" applyProtection="1"/>
    <xf numFmtId="0" fontId="2" fillId="15" borderId="5" xfId="5" applyFill="1" applyBorder="1" applyAlignment="1" applyProtection="1"/>
    <xf numFmtId="0" fontId="110" fillId="0" borderId="0" xfId="0" applyFont="1" applyFill="1" applyBorder="1" applyAlignment="1" applyProtection="1">
      <alignment vertical="top" readingOrder="1"/>
    </xf>
    <xf numFmtId="0" fontId="10" fillId="15" borderId="68"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1"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2" fillId="0" borderId="0" xfId="0" applyFont="1" applyFill="1" applyProtection="1"/>
    <xf numFmtId="0" fontId="113" fillId="33" borderId="74"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0"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0" fillId="33" borderId="75" xfId="0" applyFont="1" applyFill="1" applyBorder="1" applyAlignment="1" applyProtection="1">
      <alignment vertical="top" readingOrder="1"/>
    </xf>
    <xf numFmtId="0" fontId="110" fillId="33" borderId="76" xfId="0" applyFont="1" applyFill="1" applyBorder="1" applyAlignment="1" applyProtection="1">
      <alignment vertical="top" readingOrder="1"/>
    </xf>
    <xf numFmtId="0" fontId="110" fillId="33" borderId="77"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0" fillId="15" borderId="0" xfId="0" applyFont="1" applyFill="1" applyBorder="1" applyAlignment="1" applyProtection="1">
      <alignment horizontal="left" wrapText="1"/>
    </xf>
    <xf numFmtId="0" fontId="110" fillId="15" borderId="68" xfId="0" applyFont="1" applyFill="1" applyBorder="1" applyAlignment="1" applyProtection="1">
      <alignment horizontal="left" wrapText="1"/>
    </xf>
    <xf numFmtId="0" fontId="110" fillId="15" borderId="0" xfId="0" applyFont="1" applyFill="1" applyAlignment="1" applyProtection="1">
      <alignment horizontal="left" wrapText="1"/>
    </xf>
    <xf numFmtId="0" fontId="110" fillId="15" borderId="0" xfId="0" applyFont="1" applyFill="1" applyAlignment="1" applyProtection="1">
      <alignment horizontal="left"/>
    </xf>
    <xf numFmtId="0" fontId="110" fillId="15" borderId="78" xfId="0" applyFont="1" applyFill="1" applyBorder="1" applyAlignment="1" applyProtection="1">
      <alignment horizontal="left"/>
    </xf>
    <xf numFmtId="0" fontId="110"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79" xfId="0" applyFont="1" applyFill="1" applyBorder="1" applyAlignment="1" applyProtection="1">
      <alignment vertical="top" wrapText="1"/>
    </xf>
    <xf numFmtId="0" fontId="2" fillId="15" borderId="2" xfId="5" applyFill="1" applyBorder="1" applyAlignment="1" applyProtection="1"/>
    <xf numFmtId="0" fontId="109" fillId="0" borderId="69" xfId="0" applyFont="1" applyFill="1" applyBorder="1" applyAlignment="1" applyProtection="1">
      <alignment horizontal="center"/>
    </xf>
    <xf numFmtId="0" fontId="109" fillId="0" borderId="0" xfId="0" applyFont="1" applyFill="1" applyBorder="1" applyAlignment="1" applyProtection="1">
      <alignment horizontal="center"/>
    </xf>
    <xf numFmtId="0" fontId="109" fillId="0" borderId="68"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69"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80" xfId="0" applyFont="1" applyFill="1" applyBorder="1" applyAlignment="1" applyProtection="1">
      <alignment wrapText="1"/>
      <protection locked="0"/>
    </xf>
    <xf numFmtId="0" fontId="40" fillId="34" borderId="81" xfId="0" applyFont="1" applyFill="1" applyBorder="1" applyAlignment="1" applyProtection="1">
      <alignment wrapText="1"/>
      <protection locked="0"/>
    </xf>
    <xf numFmtId="0" fontId="40" fillId="34" borderId="82"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74" xfId="0" applyFont="1" applyFill="1" applyBorder="1" applyAlignment="1" applyProtection="1">
      <alignment wrapText="1"/>
      <protection locked="0"/>
    </xf>
    <xf numFmtId="0" fontId="40" fillId="34" borderId="83" xfId="0" applyFont="1" applyFill="1" applyBorder="1" applyAlignment="1" applyProtection="1">
      <alignment wrapText="1"/>
      <protection locked="0"/>
    </xf>
    <xf numFmtId="0" fontId="109"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5"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5"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4" fillId="2" borderId="13" xfId="0" applyFont="1" applyFill="1" applyBorder="1" applyAlignment="1" applyProtection="1">
      <alignment horizontal="center" vertical="top" readingOrder="1"/>
    </xf>
    <xf numFmtId="0" fontId="114" fillId="2" borderId="11" xfId="0" applyFont="1" applyFill="1" applyBorder="1" applyAlignment="1" applyProtection="1">
      <alignment horizontal="center" vertical="top" readingOrder="1"/>
    </xf>
    <xf numFmtId="0" fontId="114"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84" xfId="0" applyFont="1" applyFill="1" applyBorder="1" applyAlignment="1" applyProtection="1">
      <alignment horizontal="center" wrapText="1"/>
    </xf>
    <xf numFmtId="0" fontId="12" fillId="15" borderId="2" xfId="0" applyFont="1" applyFill="1" applyBorder="1" applyProtection="1"/>
    <xf numFmtId="0" fontId="102"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7" fillId="7" borderId="10" xfId="6" applyFont="1" applyFill="1" applyBorder="1" applyAlignment="1" applyProtection="1">
      <alignment wrapText="1"/>
    </xf>
    <xf numFmtId="0" fontId="97"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0" fillId="0" borderId="15" xfId="0" applyFont="1" applyFill="1" applyBorder="1" applyAlignment="1" applyProtection="1">
      <alignment horizontal="left" vertical="center" wrapText="1"/>
    </xf>
    <xf numFmtId="0" fontId="110" fillId="0" borderId="0" xfId="0" applyFont="1" applyFill="1" applyBorder="1" applyAlignment="1" applyProtection="1">
      <alignment horizontal="left" vertical="center" wrapText="1"/>
    </xf>
    <xf numFmtId="0" fontId="110" fillId="15" borderId="68" xfId="0" applyFont="1" applyFill="1" applyBorder="1" applyAlignment="1" applyProtection="1">
      <alignment vertical="top" wrapText="1"/>
    </xf>
    <xf numFmtId="0" fontId="110" fillId="15" borderId="0" xfId="0" applyFont="1" applyFill="1" applyAlignment="1" applyProtection="1">
      <alignment vertical="top" wrapText="1"/>
    </xf>
    <xf numFmtId="0" fontId="110"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5" fillId="15" borderId="0" xfId="0" applyFont="1" applyFill="1" applyBorder="1" applyAlignment="1" applyProtection="1">
      <alignment wrapText="1"/>
    </xf>
    <xf numFmtId="0" fontId="116" fillId="15" borderId="0" xfId="0" applyFont="1" applyFill="1" applyBorder="1" applyAlignment="1" applyProtection="1">
      <alignment wrapText="1"/>
    </xf>
    <xf numFmtId="0" fontId="117" fillId="15" borderId="0" xfId="0" applyFont="1" applyFill="1" applyBorder="1" applyAlignment="1" applyProtection="1">
      <alignment horizontal="center" wrapText="1"/>
    </xf>
    <xf numFmtId="0" fontId="115" fillId="15" borderId="9" xfId="0" applyFont="1" applyFill="1" applyBorder="1" applyAlignment="1" applyProtection="1">
      <alignment wrapText="1"/>
    </xf>
    <xf numFmtId="0" fontId="118" fillId="36" borderId="4" xfId="0" applyFont="1" applyFill="1" applyBorder="1" applyAlignment="1" applyProtection="1">
      <alignment horizontal="center" wrapText="1"/>
    </xf>
    <xf numFmtId="0" fontId="118" fillId="36" borderId="14" xfId="0" applyFont="1" applyFill="1" applyBorder="1" applyAlignment="1">
      <alignment wrapText="1"/>
    </xf>
    <xf numFmtId="0" fontId="12" fillId="15" borderId="0" xfId="0" applyFont="1" applyFill="1" applyBorder="1" applyAlignment="1" applyProtection="1">
      <alignment wrapText="1"/>
    </xf>
    <xf numFmtId="0" fontId="118" fillId="36" borderId="14" xfId="0" applyFont="1" applyFill="1" applyBorder="1" applyAlignment="1" applyProtection="1">
      <alignment horizontal="center" wrapText="1"/>
    </xf>
    <xf numFmtId="0" fontId="97" fillId="15" borderId="0" xfId="7" applyFill="1"/>
    <xf numFmtId="0" fontId="97" fillId="15" borderId="4" xfId="7" applyFill="1" applyBorder="1"/>
    <xf numFmtId="0" fontId="97" fillId="15" borderId="5" xfId="7" applyFill="1" applyBorder="1"/>
    <xf numFmtId="0" fontId="97" fillId="0" borderId="5" xfId="7" applyBorder="1"/>
    <xf numFmtId="0" fontId="42" fillId="15" borderId="3" xfId="7" applyFont="1" applyFill="1" applyBorder="1" applyAlignment="1">
      <alignment horizontal="center" vertical="center" wrapText="1"/>
    </xf>
    <xf numFmtId="0" fontId="97"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7" fillId="15" borderId="0" xfId="7" applyFill="1" applyBorder="1"/>
    <xf numFmtId="0" fontId="119" fillId="15" borderId="0" xfId="7" applyFont="1" applyFill="1" applyBorder="1" applyAlignment="1">
      <alignment wrapText="1"/>
    </xf>
    <xf numFmtId="0" fontId="97"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9" fillId="15" borderId="85" xfId="7" applyFont="1" applyFill="1" applyBorder="1" applyAlignment="1">
      <alignment horizontal="center"/>
    </xf>
    <xf numFmtId="0" fontId="109" fillId="15" borderId="86" xfId="7" applyFont="1" applyFill="1" applyBorder="1" applyAlignment="1">
      <alignment horizontal="center"/>
    </xf>
    <xf numFmtId="0" fontId="109" fillId="15" borderId="0" xfId="7" applyFont="1" applyFill="1" applyBorder="1" applyAlignment="1">
      <alignment horizontal="center"/>
    </xf>
    <xf numFmtId="0" fontId="109" fillId="15" borderId="1" xfId="7" applyFont="1" applyFill="1" applyBorder="1" applyAlignment="1">
      <alignment horizontal="center"/>
    </xf>
    <xf numFmtId="0" fontId="120" fillId="15" borderId="0" xfId="7" applyFont="1" applyFill="1" applyBorder="1" applyAlignment="1">
      <alignment vertical="top" wrapText="1"/>
    </xf>
    <xf numFmtId="0" fontId="12" fillId="15" borderId="0" xfId="7" applyFont="1" applyFill="1" applyBorder="1" applyAlignment="1">
      <alignment horizontal="left" wrapText="1"/>
    </xf>
    <xf numFmtId="0" fontId="121" fillId="15" borderId="0" xfId="7" applyFont="1" applyFill="1" applyBorder="1" applyAlignment="1">
      <alignment vertical="top" wrapText="1"/>
    </xf>
    <xf numFmtId="0" fontId="42" fillId="15" borderId="1" xfId="7" applyFont="1" applyFill="1" applyBorder="1" applyAlignment="1">
      <alignment horizontal="left" vertical="center"/>
    </xf>
    <xf numFmtId="0" fontId="97" fillId="15" borderId="3" xfId="7" applyFill="1" applyBorder="1"/>
    <xf numFmtId="0" fontId="97"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2" fillId="0" borderId="85" xfId="0" applyFont="1" applyFill="1" applyBorder="1" applyAlignment="1">
      <alignment horizontal="center"/>
    </xf>
    <xf numFmtId="0" fontId="123" fillId="0" borderId="86" xfId="0" applyFont="1" applyFill="1" applyBorder="1" applyAlignment="1">
      <alignment horizontal="center"/>
    </xf>
    <xf numFmtId="0" fontId="124"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22"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72" xfId="0" applyFont="1" applyFill="1" applyBorder="1" applyAlignment="1" applyProtection="1">
      <alignment horizontal="left" vertical="top" wrapText="1" readingOrder="1"/>
    </xf>
    <xf numFmtId="0" fontId="44" fillId="15" borderId="72"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5"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6" fillId="0" borderId="0" xfId="0" applyFont="1" applyFill="1" applyBorder="1" applyAlignment="1" applyProtection="1">
      <alignment horizontal="left" vertical="top" wrapText="1" readingOrder="1"/>
      <protection locked="0"/>
    </xf>
    <xf numFmtId="0" fontId="126" fillId="15" borderId="0" xfId="0" applyFont="1" applyFill="1" applyBorder="1" applyAlignment="1" applyProtection="1">
      <alignment horizontal="center" vertical="center" wrapText="1" readingOrder="1"/>
      <protection locked="0"/>
    </xf>
    <xf numFmtId="165" fontId="127"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7" fillId="15" borderId="0" xfId="0" applyFont="1" applyFill="1" applyBorder="1" applyAlignment="1" applyProtection="1">
      <alignment horizontal="center" vertical="top" wrapText="1" readingOrder="1"/>
      <protection locked="0"/>
    </xf>
    <xf numFmtId="0" fontId="110"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8" fillId="15" borderId="0" xfId="0" applyFont="1" applyFill="1" applyBorder="1" applyAlignment="1" applyProtection="1">
      <alignment horizontal="left" vertical="center" wrapText="1" readingOrder="1"/>
      <protection locked="0"/>
    </xf>
    <xf numFmtId="170" fontId="128" fillId="15" borderId="0" xfId="0" applyNumberFormat="1" applyFont="1" applyFill="1" applyBorder="1" applyAlignment="1" applyProtection="1">
      <alignment horizontal="left" vertical="center" wrapText="1" readingOrder="1"/>
      <protection locked="0"/>
    </xf>
    <xf numFmtId="0" fontId="126" fillId="37" borderId="74" xfId="0" applyFont="1" applyFill="1" applyBorder="1" applyAlignment="1" applyProtection="1">
      <alignment horizontal="center" vertical="center" readingOrder="1"/>
      <protection locked="0"/>
    </xf>
    <xf numFmtId="0" fontId="126" fillId="38" borderId="74" xfId="0" applyNumberFormat="1" applyFont="1" applyFill="1" applyBorder="1" applyAlignment="1" applyProtection="1">
      <alignment horizontal="center" vertical="center" readingOrder="1"/>
    </xf>
    <xf numFmtId="0" fontId="64" fillId="2" borderId="0" xfId="0" applyFont="1" applyFill="1" applyBorder="1" applyAlignment="1" applyProtection="1">
      <alignment horizontal="left" vertical="center" wrapText="1" readingOrder="1"/>
    </xf>
    <xf numFmtId="0" fontId="64"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6" fillId="34" borderId="87" xfId="0" applyFont="1" applyFill="1" applyBorder="1" applyAlignment="1" applyProtection="1">
      <alignment horizontal="center" vertical="center" wrapText="1" readingOrder="1"/>
      <protection locked="0"/>
    </xf>
    <xf numFmtId="0" fontId="129" fillId="15" borderId="1" xfId="0" applyFont="1" applyFill="1" applyBorder="1" applyAlignment="1" applyProtection="1">
      <alignment vertical="center" wrapText="1"/>
    </xf>
    <xf numFmtId="0" fontId="102" fillId="15" borderId="0" xfId="0" applyFont="1" applyFill="1" applyBorder="1" applyAlignment="1" applyProtection="1">
      <alignment horizontal="left" vertical="top" readingOrder="1"/>
    </xf>
    <xf numFmtId="0" fontId="130" fillId="15" borderId="0" xfId="0" applyFont="1" applyFill="1" applyBorder="1" applyAlignment="1" applyProtection="1">
      <alignment horizontal="left" vertical="top" readingOrder="1"/>
    </xf>
    <xf numFmtId="165" fontId="127"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88"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7"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7" fillId="0" borderId="0" xfId="0" applyFont="1" applyFill="1" applyBorder="1" applyAlignment="1" applyProtection="1">
      <alignment horizontal="left" vertical="center" wrapText="1" readingOrder="1"/>
      <protection locked="0"/>
    </xf>
    <xf numFmtId="165" fontId="127" fillId="15" borderId="0" xfId="0" applyNumberFormat="1" applyFont="1" applyFill="1" applyBorder="1" applyAlignment="1" applyProtection="1">
      <alignment horizontal="left" vertical="center" wrapText="1" readingOrder="1"/>
      <protection locked="0"/>
    </xf>
    <xf numFmtId="0" fontId="66" fillId="15" borderId="0" xfId="0" applyFont="1" applyFill="1" applyBorder="1" applyAlignment="1" applyProtection="1">
      <alignment horizontal="left" vertical="top" readingOrder="1"/>
    </xf>
    <xf numFmtId="0" fontId="110" fillId="33" borderId="14" xfId="7" applyFont="1" applyFill="1" applyBorder="1" applyAlignment="1">
      <alignment horizontal="left" wrapText="1"/>
    </xf>
    <xf numFmtId="0" fontId="131"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16" xfId="0" applyNumberFormat="1" applyFont="1" applyFill="1" applyBorder="1" applyAlignment="1" applyProtection="1">
      <alignment horizontal="right" vertical="center"/>
    </xf>
    <xf numFmtId="44" fontId="40" fillId="38" borderId="16" xfId="3" applyNumberFormat="1" applyFont="1" applyFill="1" applyBorder="1" applyAlignment="1" applyProtection="1">
      <alignment horizontal="right" vertical="center"/>
    </xf>
    <xf numFmtId="4" fontId="32" fillId="34" borderId="17" xfId="0" applyNumberFormat="1" applyFont="1" applyFill="1" applyBorder="1" applyAlignment="1" applyProtection="1">
      <alignment horizontal="right" wrapText="1"/>
      <protection locked="0"/>
    </xf>
    <xf numFmtId="3" fontId="32" fillId="34" borderId="17" xfId="0" applyNumberFormat="1" applyFont="1" applyFill="1" applyBorder="1" applyAlignment="1" applyProtection="1">
      <alignment horizontal="right" wrapText="1"/>
      <protection locked="0"/>
    </xf>
    <xf numFmtId="4" fontId="32" fillId="38" borderId="18" xfId="1" applyNumberFormat="1" applyFont="1" applyFill="1" applyBorder="1" applyAlignment="1" applyProtection="1">
      <alignment horizontal="right" wrapText="1"/>
    </xf>
    <xf numFmtId="4" fontId="32" fillId="34" borderId="17"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9" fillId="2" borderId="0" xfId="0" applyNumberFormat="1" applyFont="1" applyFill="1" applyBorder="1" applyAlignment="1" applyProtection="1">
      <alignment wrapText="1"/>
    </xf>
    <xf numFmtId="44" fontId="40" fillId="38" borderId="19" xfId="3" applyNumberFormat="1" applyFont="1" applyFill="1" applyBorder="1" applyAlignment="1" applyProtection="1">
      <alignment horizontal="right" vertical="center"/>
    </xf>
    <xf numFmtId="166" fontId="132" fillId="33" borderId="14" xfId="3" applyNumberFormat="1" applyFont="1" applyFill="1" applyBorder="1" applyAlignment="1" applyProtection="1">
      <alignment horizontal="right" vertical="center"/>
    </xf>
    <xf numFmtId="44" fontId="132" fillId="33" borderId="14" xfId="3" applyNumberFormat="1" applyFont="1" applyFill="1" applyBorder="1" applyAlignment="1" applyProtection="1">
      <alignment horizontal="right" vertical="center"/>
    </xf>
    <xf numFmtId="166" fontId="132" fillId="33" borderId="14" xfId="3" applyNumberFormat="1" applyFont="1" applyFill="1" applyBorder="1" applyProtection="1"/>
    <xf numFmtId="44" fontId="132" fillId="33" borderId="14" xfId="3" applyNumberFormat="1" applyFont="1" applyFill="1" applyBorder="1" applyProtection="1"/>
    <xf numFmtId="4" fontId="32" fillId="34" borderId="89" xfId="1" applyNumberFormat="1" applyFont="1" applyFill="1" applyBorder="1" applyAlignment="1" applyProtection="1">
      <alignment horizontal="right" wrapText="1"/>
      <protection locked="0"/>
    </xf>
    <xf numFmtId="4" fontId="32" fillId="34" borderId="82" xfId="1" applyNumberFormat="1" applyFont="1" applyFill="1" applyBorder="1" applyAlignment="1" applyProtection="1">
      <alignment horizontal="right" wrapText="1"/>
      <protection locked="0"/>
    </xf>
    <xf numFmtId="4" fontId="32" fillId="38" borderId="20" xfId="1" applyNumberFormat="1" applyFont="1" applyFill="1" applyBorder="1" applyAlignment="1" applyProtection="1">
      <alignment horizontal="right" wrapText="1"/>
    </xf>
    <xf numFmtId="0" fontId="132" fillId="33" borderId="87" xfId="0" applyFont="1" applyFill="1" applyBorder="1" applyAlignment="1" applyProtection="1">
      <alignment horizontal="center" vertical="top" wrapText="1"/>
    </xf>
    <xf numFmtId="0" fontId="133" fillId="33" borderId="87" xfId="0" applyFont="1" applyFill="1" applyBorder="1" applyAlignment="1" applyProtection="1">
      <alignment horizontal="justify" vertical="top" wrapText="1"/>
    </xf>
    <xf numFmtId="4" fontId="133" fillId="33" borderId="87" xfId="0" applyNumberFormat="1" applyFont="1" applyFill="1" applyBorder="1" applyAlignment="1" applyProtection="1">
      <alignment horizontal="right" wrapText="1"/>
    </xf>
    <xf numFmtId="3" fontId="133" fillId="33" borderId="87" xfId="0" applyNumberFormat="1" applyFont="1" applyFill="1" applyBorder="1" applyAlignment="1" applyProtection="1">
      <alignment horizontal="right" wrapText="1"/>
    </xf>
    <xf numFmtId="4" fontId="133" fillId="33" borderId="87" xfId="1" applyNumberFormat="1" applyFont="1" applyFill="1" applyBorder="1" applyAlignment="1" applyProtection="1">
      <alignment horizontal="right" wrapText="1"/>
    </xf>
    <xf numFmtId="0" fontId="132" fillId="33" borderId="90" xfId="0" applyFont="1" applyFill="1" applyBorder="1" applyAlignment="1" applyProtection="1">
      <alignment horizontal="center" wrapText="1"/>
    </xf>
    <xf numFmtId="0" fontId="132" fillId="33" borderId="21" xfId="0" applyFont="1" applyFill="1" applyBorder="1" applyAlignment="1" applyProtection="1">
      <alignment wrapText="1"/>
    </xf>
    <xf numFmtId="0" fontId="132" fillId="33" borderId="22" xfId="0" applyFont="1" applyFill="1" applyBorder="1" applyAlignment="1" applyProtection="1">
      <alignment wrapText="1"/>
    </xf>
    <xf numFmtId="0" fontId="132" fillId="33" borderId="91" xfId="0" applyFont="1" applyFill="1" applyBorder="1" applyAlignment="1" applyProtection="1">
      <alignment horizontal="center" wrapText="1"/>
    </xf>
    <xf numFmtId="0" fontId="132" fillId="33" borderId="92" xfId="0" applyFont="1" applyFill="1" applyBorder="1" applyAlignment="1" applyProtection="1">
      <alignment horizontal="center" wrapText="1"/>
    </xf>
    <xf numFmtId="0" fontId="132" fillId="33" borderId="93"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2"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2" fillId="33" borderId="23" xfId="0" applyFont="1" applyFill="1" applyBorder="1" applyAlignment="1" applyProtection="1">
      <alignment wrapText="1"/>
    </xf>
    <xf numFmtId="0" fontId="132" fillId="33" borderId="24" xfId="0" applyFont="1" applyFill="1" applyBorder="1" applyAlignment="1" applyProtection="1">
      <alignment wrapText="1"/>
    </xf>
    <xf numFmtId="0" fontId="132" fillId="33" borderId="25" xfId="0" applyFont="1" applyFill="1" applyBorder="1" applyAlignment="1" applyProtection="1">
      <alignment wrapText="1"/>
    </xf>
    <xf numFmtId="0" fontId="42" fillId="2" borderId="5" xfId="0" applyFont="1" applyFill="1" applyBorder="1" applyAlignment="1" applyProtection="1"/>
    <xf numFmtId="0" fontId="133" fillId="33" borderId="26" xfId="0" applyFont="1" applyFill="1" applyBorder="1" applyProtection="1"/>
    <xf numFmtId="0" fontId="7" fillId="15" borderId="0" xfId="0" applyFont="1" applyFill="1" applyProtection="1"/>
    <xf numFmtId="0" fontId="111" fillId="15" borderId="0" xfId="0" applyFont="1" applyFill="1" applyBorder="1" applyAlignment="1" applyProtection="1">
      <alignment horizontal="center"/>
    </xf>
    <xf numFmtId="0" fontId="132" fillId="15" borderId="0" xfId="0" applyFont="1" applyFill="1" applyBorder="1" applyAlignment="1" applyProtection="1">
      <alignment horizontal="center" vertical="center" wrapText="1"/>
    </xf>
    <xf numFmtId="0" fontId="132"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3" fillId="15" borderId="0" xfId="1" applyNumberFormat="1" applyFont="1" applyFill="1" applyBorder="1" applyAlignment="1" applyProtection="1">
      <alignment horizontal="right" wrapText="1"/>
    </xf>
    <xf numFmtId="0" fontId="68" fillId="2" borderId="0" xfId="0" applyFont="1" applyFill="1" applyBorder="1" applyAlignment="1" applyProtection="1">
      <alignment horizontal="right"/>
    </xf>
    <xf numFmtId="44" fontId="132" fillId="15" borderId="0" xfId="3" applyNumberFormat="1" applyFont="1" applyFill="1" applyBorder="1" applyAlignment="1" applyProtection="1">
      <alignment horizontal="right" vertical="center"/>
    </xf>
    <xf numFmtId="166" fontId="132" fillId="15" borderId="0" xfId="3" applyNumberFormat="1" applyFont="1" applyFill="1" applyBorder="1" applyProtection="1"/>
    <xf numFmtId="44" fontId="132" fillId="15" borderId="0" xfId="3" applyNumberFormat="1" applyFont="1" applyFill="1" applyBorder="1" applyProtection="1"/>
    <xf numFmtId="166" fontId="132" fillId="15" borderId="0" xfId="3" applyNumberFormat="1" applyFont="1" applyFill="1" applyBorder="1" applyAlignment="1" applyProtection="1">
      <alignment horizontal="right" vertical="center"/>
    </xf>
    <xf numFmtId="0" fontId="132" fillId="15" borderId="0" xfId="0" applyFont="1" applyFill="1" applyBorder="1" applyAlignment="1" applyProtection="1">
      <alignment horizontal="center" vertical="center"/>
    </xf>
    <xf numFmtId="0" fontId="132" fillId="15" borderId="0" xfId="0" applyFont="1" applyFill="1" applyBorder="1" applyAlignment="1" applyProtection="1">
      <alignment horizontal="center"/>
    </xf>
    <xf numFmtId="0" fontId="133" fillId="15" borderId="0" xfId="0" applyFont="1" applyFill="1" applyBorder="1" applyProtection="1"/>
    <xf numFmtId="44" fontId="40" fillId="15" borderId="0" xfId="3" applyNumberFormat="1" applyFont="1" applyFill="1" applyBorder="1" applyAlignment="1" applyProtection="1">
      <alignment horizontal="right" vertical="center"/>
    </xf>
    <xf numFmtId="0" fontId="134"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9"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1" fillId="15" borderId="0" xfId="0" applyFont="1" applyFill="1" applyBorder="1" applyAlignment="1" applyProtection="1">
      <alignment horizontal="left"/>
    </xf>
    <xf numFmtId="0" fontId="135" fillId="2" borderId="71" xfId="0" applyFont="1" applyFill="1" applyBorder="1" applyAlignment="1" applyProtection="1">
      <alignment horizontal="center"/>
    </xf>
    <xf numFmtId="0" fontId="111" fillId="2" borderId="69" xfId="0" applyFont="1" applyFill="1" applyBorder="1" applyAlignment="1" applyProtection="1">
      <alignment horizontal="center"/>
    </xf>
    <xf numFmtId="0" fontId="111" fillId="15" borderId="68" xfId="0" applyFont="1" applyFill="1" applyBorder="1" applyAlignment="1" applyProtection="1">
      <alignment horizontal="center"/>
    </xf>
    <xf numFmtId="0" fontId="7" fillId="2" borderId="69" xfId="0" applyFont="1" applyFill="1" applyBorder="1" applyProtection="1"/>
    <xf numFmtId="0" fontId="7" fillId="15" borderId="68" xfId="0" applyFont="1" applyFill="1" applyBorder="1" applyProtection="1"/>
    <xf numFmtId="0" fontId="132" fillId="15" borderId="68" xfId="0" applyFont="1" applyFill="1" applyBorder="1" applyAlignment="1" applyProtection="1">
      <alignment horizontal="center" vertical="center"/>
    </xf>
    <xf numFmtId="0" fontId="132" fillId="15" borderId="68" xfId="0" applyFont="1" applyFill="1" applyBorder="1" applyAlignment="1" applyProtection="1">
      <alignment horizontal="center"/>
    </xf>
    <xf numFmtId="0" fontId="133" fillId="15" borderId="68" xfId="0" applyFont="1" applyFill="1" applyBorder="1" applyProtection="1"/>
    <xf numFmtId="44" fontId="40" fillId="15" borderId="68" xfId="3" applyNumberFormat="1" applyFont="1" applyFill="1" applyBorder="1" applyAlignment="1" applyProtection="1">
      <alignment horizontal="right" vertical="center"/>
    </xf>
    <xf numFmtId="44" fontId="132" fillId="15" borderId="68" xfId="3" applyNumberFormat="1" applyFont="1" applyFill="1" applyBorder="1" applyAlignment="1" applyProtection="1">
      <alignment horizontal="right" vertical="center"/>
    </xf>
    <xf numFmtId="0" fontId="132" fillId="15" borderId="68" xfId="0" applyFont="1" applyFill="1" applyBorder="1" applyAlignment="1" applyProtection="1">
      <alignment horizontal="center" vertical="center" wrapText="1"/>
    </xf>
    <xf numFmtId="0" fontId="132" fillId="15" borderId="68" xfId="0" applyFont="1" applyFill="1" applyBorder="1" applyAlignment="1" applyProtection="1">
      <alignment horizontal="center" wrapText="1"/>
    </xf>
    <xf numFmtId="4" fontId="32" fillId="15" borderId="68" xfId="1" applyNumberFormat="1" applyFont="1" applyFill="1" applyBorder="1" applyAlignment="1" applyProtection="1">
      <alignment horizontal="right" wrapText="1"/>
      <protection locked="0"/>
    </xf>
    <xf numFmtId="4" fontId="32" fillId="15" borderId="68" xfId="1" applyNumberFormat="1" applyFont="1" applyFill="1" applyBorder="1" applyAlignment="1" applyProtection="1">
      <alignment horizontal="right" wrapText="1"/>
    </xf>
    <xf numFmtId="0" fontId="7" fillId="15" borderId="69" xfId="0" applyFont="1" applyFill="1" applyBorder="1" applyProtection="1"/>
    <xf numFmtId="4" fontId="133" fillId="15" borderId="68" xfId="1" applyNumberFormat="1" applyFont="1" applyFill="1" applyBorder="1" applyAlignment="1" applyProtection="1">
      <alignment horizontal="right" wrapText="1"/>
    </xf>
    <xf numFmtId="0" fontId="134" fillId="2" borderId="2" xfId="0" applyNumberFormat="1" applyFont="1" applyFill="1" applyBorder="1" applyAlignment="1" applyProtection="1">
      <alignment vertical="center" wrapText="1"/>
    </xf>
    <xf numFmtId="0" fontId="134" fillId="2" borderId="19" xfId="0" applyNumberFormat="1" applyFont="1" applyFill="1" applyBorder="1" applyAlignment="1" applyProtection="1">
      <alignment vertical="center" wrapText="1"/>
    </xf>
    <xf numFmtId="0" fontId="109" fillId="15" borderId="19"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17" xfId="0" applyFont="1" applyFill="1" applyBorder="1" applyAlignment="1" applyProtection="1">
      <alignment vertical="top" wrapText="1"/>
      <protection locked="0"/>
    </xf>
    <xf numFmtId="0" fontId="136" fillId="15" borderId="0" xfId="0" applyFont="1" applyFill="1" applyBorder="1"/>
    <xf numFmtId="0" fontId="12" fillId="39" borderId="17" xfId="0" applyFont="1" applyFill="1" applyBorder="1" applyAlignment="1" applyProtection="1">
      <alignment vertical="top" wrapText="1"/>
      <protection locked="0"/>
    </xf>
    <xf numFmtId="0" fontId="12" fillId="34" borderId="27" xfId="0" applyFont="1" applyFill="1" applyBorder="1" applyAlignment="1" applyProtection="1">
      <alignment horizontal="left" vertical="center" wrapText="1"/>
      <protection locked="0"/>
    </xf>
    <xf numFmtId="0" fontId="12" fillId="34" borderId="17" xfId="0" applyFont="1" applyFill="1" applyBorder="1" applyAlignment="1" applyProtection="1">
      <alignment horizontal="left" vertical="center" wrapText="1"/>
      <protection locked="0"/>
    </xf>
    <xf numFmtId="0" fontId="12" fillId="39" borderId="17" xfId="0" applyFont="1" applyFill="1" applyBorder="1" applyAlignment="1" applyProtection="1">
      <alignment horizontal="left" vertical="center" wrapText="1"/>
      <protection locked="0"/>
    </xf>
    <xf numFmtId="0" fontId="12" fillId="39" borderId="28" xfId="0" applyFont="1" applyFill="1" applyBorder="1" applyAlignment="1" applyProtection="1">
      <alignment horizontal="left" vertical="center" wrapText="1"/>
      <protection locked="0"/>
    </xf>
    <xf numFmtId="0" fontId="12" fillId="34" borderId="24"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29" xfId="0" applyFont="1" applyFill="1" applyBorder="1" applyAlignment="1" applyProtection="1">
      <alignment horizontal="left" vertical="center" wrapText="1"/>
      <protection locked="0"/>
    </xf>
    <xf numFmtId="0" fontId="12" fillId="34" borderId="25" xfId="0" applyFont="1" applyFill="1" applyBorder="1" applyAlignment="1" applyProtection="1">
      <alignment horizontal="left" vertical="center" wrapText="1"/>
      <protection locked="0"/>
    </xf>
    <xf numFmtId="0" fontId="12" fillId="34" borderId="30" xfId="0" applyFont="1" applyFill="1" applyBorder="1" applyAlignment="1" applyProtection="1">
      <alignment horizontal="left" vertical="center" wrapText="1"/>
      <protection locked="0"/>
    </xf>
    <xf numFmtId="0" fontId="12" fillId="39" borderId="30"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0"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0" fillId="15" borderId="0" xfId="0" applyFont="1" applyFill="1" applyBorder="1" applyProtection="1"/>
    <xf numFmtId="0" fontId="70" fillId="15" borderId="2" xfId="0" applyFont="1" applyFill="1" applyBorder="1" applyProtection="1"/>
    <xf numFmtId="0" fontId="70" fillId="15" borderId="5" xfId="0" applyFont="1" applyFill="1" applyBorder="1" applyProtection="1"/>
    <xf numFmtId="0" fontId="70"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7" fillId="15" borderId="0" xfId="0" applyFont="1" applyFill="1" applyBorder="1" applyAlignment="1" applyProtection="1">
      <alignment horizontal="center" wrapText="1"/>
      <protection locked="0"/>
    </xf>
    <xf numFmtId="0" fontId="10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xf>
    <xf numFmtId="0" fontId="12" fillId="2" borderId="32"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1" fillId="15" borderId="0" xfId="0" applyFont="1" applyFill="1" applyBorder="1"/>
    <xf numFmtId="0" fontId="0" fillId="0" borderId="0" xfId="0" applyNumberFormat="1" applyAlignment="1">
      <alignment horizontal="right"/>
    </xf>
    <xf numFmtId="0" fontId="110" fillId="43" borderId="13" xfId="0" applyFont="1" applyFill="1" applyBorder="1" applyAlignment="1">
      <alignment wrapText="1"/>
    </xf>
    <xf numFmtId="0" fontId="110" fillId="43" borderId="11" xfId="0" applyFont="1" applyFill="1" applyBorder="1" applyAlignment="1">
      <alignment wrapText="1"/>
    </xf>
    <xf numFmtId="0" fontId="110" fillId="43" borderId="3" xfId="0" applyFont="1" applyFill="1" applyBorder="1" applyAlignment="1">
      <alignment wrapText="1"/>
    </xf>
    <xf numFmtId="0" fontId="110" fillId="43" borderId="5" xfId="0" applyFont="1" applyFill="1" applyBorder="1" applyAlignment="1">
      <alignment wrapText="1"/>
    </xf>
    <xf numFmtId="0" fontId="110"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8" fillId="15" borderId="0" xfId="0" applyFont="1" applyFill="1" applyBorder="1" applyAlignment="1" applyProtection="1">
      <alignment horizontal="left" vertical="top" readingOrder="1"/>
    </xf>
    <xf numFmtId="0" fontId="102"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8"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5"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8"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6"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7" fillId="2" borderId="69" xfId="0" applyFont="1" applyFill="1" applyBorder="1" applyAlignment="1" applyProtection="1"/>
    <xf numFmtId="0" fontId="0" fillId="15" borderId="13" xfId="0" applyFill="1" applyBorder="1" applyProtection="1"/>
    <xf numFmtId="0" fontId="103" fillId="15" borderId="11" xfId="0" applyFont="1" applyFill="1" applyBorder="1" applyProtection="1"/>
    <xf numFmtId="0" fontId="0" fillId="15" borderId="11" xfId="0" applyFill="1" applyBorder="1" applyProtection="1"/>
    <xf numFmtId="0" fontId="0" fillId="15" borderId="12" xfId="0" applyFill="1" applyBorder="1" applyProtection="1"/>
    <xf numFmtId="0" fontId="138" fillId="15" borderId="5" xfId="0" applyFont="1" applyFill="1" applyBorder="1" applyAlignment="1" applyProtection="1">
      <alignment horizontal="left" wrapText="1"/>
    </xf>
    <xf numFmtId="0" fontId="104"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0" fillId="15" borderId="13" xfId="0" applyFill="1" applyBorder="1"/>
    <xf numFmtId="0" fontId="42" fillId="0" borderId="0" xfId="0" applyFont="1" applyBorder="1" applyAlignment="1">
      <alignment vertical="center"/>
    </xf>
    <xf numFmtId="0" fontId="118" fillId="15" borderId="0" xfId="0" applyFont="1" applyFill="1" applyBorder="1" applyAlignment="1" applyProtection="1">
      <alignment wrapText="1"/>
    </xf>
    <xf numFmtId="0" fontId="118" fillId="15" borderId="0" xfId="0" applyFont="1" applyFill="1" applyBorder="1" applyAlignment="1">
      <alignment wrapText="1"/>
    </xf>
    <xf numFmtId="0" fontId="112" fillId="15" borderId="0" xfId="0" applyFont="1" applyFill="1" applyProtection="1"/>
    <xf numFmtId="0" fontId="138" fillId="15" borderId="0" xfId="0" applyFont="1" applyFill="1" applyBorder="1" applyAlignment="1" applyProtection="1">
      <alignment horizontal="left" wrapText="1"/>
    </xf>
    <xf numFmtId="0" fontId="139"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8" fillId="15" borderId="0" xfId="0" applyFont="1" applyFill="1" applyBorder="1" applyAlignment="1" applyProtection="1">
      <alignment vertical="center" wrapText="1" readingOrder="1"/>
    </xf>
    <xf numFmtId="0" fontId="140"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4" fillId="15" borderId="0" xfId="0" applyFont="1" applyFill="1" applyBorder="1" applyAlignment="1" applyProtection="1">
      <alignment horizontal="left" wrapText="1"/>
    </xf>
    <xf numFmtId="0" fontId="110" fillId="15" borderId="0" xfId="0" applyFont="1" applyFill="1" applyBorder="1" applyAlignment="1" applyProtection="1"/>
    <xf numFmtId="0" fontId="141"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12" fillId="15" borderId="0" xfId="0" applyFont="1" applyFill="1" applyBorder="1" applyAlignment="1">
      <alignment vertical="top" wrapText="1"/>
    </xf>
    <xf numFmtId="0" fontId="142" fillId="15" borderId="0" xfId="0" applyFont="1" applyFill="1" applyBorder="1" applyAlignment="1" applyProtection="1">
      <alignment horizontal="center"/>
    </xf>
    <xf numFmtId="0" fontId="58" fillId="15" borderId="0" xfId="0" applyFont="1" applyFill="1" applyBorder="1" applyAlignment="1" applyProtection="1"/>
    <xf numFmtId="0" fontId="142" fillId="15" borderId="0" xfId="0" applyFont="1" applyFill="1" applyBorder="1" applyAlignment="1" applyProtection="1"/>
    <xf numFmtId="0" fontId="142" fillId="15" borderId="1" xfId="0" applyFont="1" applyFill="1" applyBorder="1" applyAlignment="1" applyProtection="1">
      <alignment horizontal="center"/>
    </xf>
    <xf numFmtId="0" fontId="142" fillId="15" borderId="2" xfId="0" applyFont="1" applyFill="1" applyBorder="1" applyAlignment="1" applyProtection="1">
      <alignment horizontal="center"/>
    </xf>
    <xf numFmtId="0" fontId="12" fillId="15" borderId="2" xfId="0" applyFont="1" applyFill="1" applyBorder="1"/>
    <xf numFmtId="0" fontId="8" fillId="15" borderId="1" xfId="0" applyFont="1" applyFill="1" applyBorder="1"/>
    <xf numFmtId="0" fontId="12" fillId="15" borderId="2" xfId="0" applyFont="1" applyFill="1" applyBorder="1" applyAlignment="1">
      <alignment wrapText="1"/>
    </xf>
    <xf numFmtId="0" fontId="140" fillId="15" borderId="2" xfId="0" applyFont="1" applyFill="1" applyBorder="1" applyAlignment="1">
      <alignment wrapText="1"/>
    </xf>
    <xf numFmtId="0" fontId="117" fillId="15" borderId="2" xfId="0" applyFont="1" applyFill="1" applyBorder="1"/>
    <xf numFmtId="0" fontId="4" fillId="15" borderId="1" xfId="0"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78"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5"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6" fillId="5" borderId="0" xfId="0" applyFont="1" applyFill="1" applyBorder="1" applyAlignment="1" applyProtection="1">
      <alignment horizontal="left" vertical="top" readingOrder="1"/>
    </xf>
    <xf numFmtId="0" fontId="79" fillId="2" borderId="11" xfId="5" applyFont="1" applyFill="1" applyBorder="1" applyAlignment="1" applyProtection="1"/>
    <xf numFmtId="0" fontId="79"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3"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4" xfId="0" applyBorder="1" applyAlignment="1">
      <alignment wrapText="1"/>
    </xf>
    <xf numFmtId="0" fontId="0" fillId="0" borderId="34"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0" fillId="0" borderId="0" xfId="7" applyFont="1" applyBorder="1" applyAlignment="1">
      <alignment horizontal="left" vertical="center" wrapText="1"/>
    </xf>
    <xf numFmtId="0" fontId="80" fillId="0" borderId="34"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3"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4" xfId="0" applyFont="1" applyFill="1" applyBorder="1" applyAlignment="1" applyProtection="1">
      <alignment wrapText="1"/>
    </xf>
    <xf numFmtId="0" fontId="0" fillId="19" borderId="34"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4"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6" fillId="47" borderId="10" xfId="0" applyFont="1" applyFill="1" applyBorder="1" applyAlignment="1" applyProtection="1">
      <alignment horizontal="center" wrapText="1"/>
    </xf>
    <xf numFmtId="0" fontId="56" fillId="47" borderId="10" xfId="0" applyFont="1" applyFill="1" applyBorder="1" applyAlignment="1" applyProtection="1">
      <alignment wrapText="1"/>
    </xf>
    <xf numFmtId="0" fontId="56"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0" fillId="40" borderId="35" xfId="7" applyFont="1" applyFill="1" applyBorder="1" applyAlignment="1">
      <alignment horizontal="center" vertical="top" wrapText="1"/>
    </xf>
    <xf numFmtId="0" fontId="110" fillId="40" borderId="36" xfId="7" applyFont="1" applyFill="1" applyBorder="1" applyAlignment="1">
      <alignment horizontal="center" vertical="top" wrapText="1"/>
    </xf>
    <xf numFmtId="0" fontId="99" fillId="40" borderId="37" xfId="7" applyFont="1" applyFill="1" applyBorder="1" applyAlignment="1">
      <alignment horizontal="center" vertical="top" wrapText="1"/>
    </xf>
    <xf numFmtId="0" fontId="110" fillId="40" borderId="38" xfId="7" applyFont="1" applyFill="1" applyBorder="1" applyAlignment="1">
      <alignment horizontal="left" wrapText="1"/>
    </xf>
    <xf numFmtId="0" fontId="110" fillId="40" borderId="14" xfId="7" applyFont="1" applyFill="1" applyBorder="1" applyAlignment="1">
      <alignment horizontal="left" wrapText="1"/>
    </xf>
    <xf numFmtId="0" fontId="145" fillId="38" borderId="38" xfId="7" applyFont="1" applyFill="1" applyBorder="1" applyAlignment="1">
      <alignment vertical="top" wrapText="1"/>
    </xf>
    <xf numFmtId="0" fontId="97" fillId="15" borderId="20" xfId="7" applyFill="1" applyBorder="1"/>
    <xf numFmtId="0" fontId="97" fillId="15" borderId="39" xfId="7" applyFill="1" applyBorder="1"/>
    <xf numFmtId="0" fontId="97" fillId="15" borderId="40" xfId="7" applyFill="1" applyBorder="1"/>
    <xf numFmtId="0" fontId="102" fillId="15" borderId="2" xfId="0" applyFont="1" applyFill="1" applyBorder="1" applyProtection="1"/>
    <xf numFmtId="0" fontId="2" fillId="34" borderId="17"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0"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94" xfId="0" applyFont="1" applyFill="1" applyBorder="1" applyAlignment="1" applyProtection="1">
      <alignment horizontal="center" vertical="top" wrapText="1" readingOrder="1"/>
      <protection locked="0"/>
    </xf>
    <xf numFmtId="0" fontId="12" fillId="34" borderId="95" xfId="0" applyFont="1" applyFill="1" applyBorder="1" applyAlignment="1" applyProtection="1">
      <alignment horizontal="center" vertical="top" wrapText="1" readingOrder="1"/>
      <protection locked="0"/>
    </xf>
    <xf numFmtId="0" fontId="110" fillId="43" borderId="14" xfId="0" applyFont="1" applyFill="1" applyBorder="1" applyAlignment="1">
      <alignment horizontal="center" wrapText="1"/>
    </xf>
    <xf numFmtId="0" fontId="0" fillId="48" borderId="0" xfId="0" applyFill="1"/>
    <xf numFmtId="0" fontId="97" fillId="15" borderId="0" xfId="6" applyFont="1" applyFill="1" applyProtection="1"/>
    <xf numFmtId="0" fontId="97" fillId="15" borderId="1" xfId="6" applyFont="1" applyFill="1" applyBorder="1" applyProtection="1"/>
    <xf numFmtId="0" fontId="97" fillId="15" borderId="0" xfId="6" applyFont="1" applyFill="1" applyBorder="1" applyProtection="1"/>
    <xf numFmtId="0" fontId="97"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9"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6" fillId="15" borderId="0" xfId="6" applyFont="1" applyFill="1" applyBorder="1" applyAlignment="1" applyProtection="1">
      <alignment horizontal="right" vertical="center"/>
    </xf>
    <xf numFmtId="0" fontId="119" fillId="15" borderId="0" xfId="6" applyFont="1" applyFill="1" applyBorder="1" applyAlignment="1" applyProtection="1">
      <alignment horizontal="left" vertical="center" wrapText="1"/>
    </xf>
    <xf numFmtId="0" fontId="112" fillId="15" borderId="0" xfId="0" applyFont="1" applyFill="1" applyBorder="1" applyProtection="1"/>
    <xf numFmtId="0" fontId="147" fillId="15" borderId="0" xfId="6" applyNumberFormat="1" applyFont="1" applyFill="1" applyBorder="1" applyAlignment="1" applyProtection="1">
      <alignment horizontal="right" vertical="center"/>
    </xf>
    <xf numFmtId="0" fontId="97" fillId="15" borderId="3" xfId="6" applyFont="1" applyFill="1" applyBorder="1" applyProtection="1"/>
    <xf numFmtId="0" fontId="97"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8" fillId="15" borderId="0" xfId="0" applyFont="1" applyFill="1" applyProtection="1"/>
    <xf numFmtId="0" fontId="148" fillId="15" borderId="0" xfId="0" applyNumberFormat="1" applyFont="1" applyFill="1" applyProtection="1"/>
    <xf numFmtId="0" fontId="98" fillId="15" borderId="5" xfId="6" applyFont="1" applyFill="1" applyBorder="1" applyProtection="1"/>
    <xf numFmtId="0" fontId="98"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1"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2" fillId="15" borderId="0" xfId="0" applyFont="1" applyFill="1" applyBorder="1" applyAlignment="1">
      <alignment horizontal="left" vertical="top" wrapText="1"/>
    </xf>
    <xf numFmtId="0" fontId="81" fillId="42" borderId="14" xfId="0" applyFont="1" applyFill="1" applyBorder="1" applyAlignment="1">
      <alignment vertical="top" wrapText="1"/>
    </xf>
    <xf numFmtId="0" fontId="1" fillId="15" borderId="1" xfId="0" applyFont="1" applyFill="1" applyBorder="1" applyAlignment="1">
      <alignment vertical="top" wrapText="1"/>
    </xf>
    <xf numFmtId="0" fontId="81" fillId="15" borderId="0" xfId="0" applyFont="1" applyFill="1" applyBorder="1" applyAlignment="1">
      <alignment vertical="top"/>
    </xf>
    <xf numFmtId="0" fontId="97" fillId="15" borderId="1" xfId="6" applyFont="1" applyFill="1" applyBorder="1" applyAlignment="1" applyProtection="1">
      <alignment vertical="top" wrapText="1"/>
    </xf>
    <xf numFmtId="0" fontId="97" fillId="15" borderId="2" xfId="6" applyFont="1" applyFill="1" applyBorder="1" applyAlignment="1" applyProtection="1">
      <alignment vertical="top" wrapText="1"/>
    </xf>
    <xf numFmtId="0" fontId="97"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1" fillId="15" borderId="1" xfId="0" applyFont="1" applyFill="1" applyBorder="1" applyAlignment="1">
      <alignment vertical="top" wrapText="1"/>
    </xf>
    <xf numFmtId="0" fontId="82" fillId="15" borderId="1" xfId="0" applyFont="1" applyFill="1" applyBorder="1" applyAlignment="1">
      <alignment vertical="top" wrapText="1"/>
    </xf>
    <xf numFmtId="0" fontId="12" fillId="15" borderId="1" xfId="0" applyFont="1" applyFill="1" applyBorder="1" applyProtection="1"/>
    <xf numFmtId="0" fontId="149" fillId="15" borderId="1" xfId="6" applyFont="1" applyFill="1" applyBorder="1" applyAlignment="1" applyProtection="1">
      <alignment vertical="top" wrapText="1"/>
    </xf>
    <xf numFmtId="0" fontId="150" fillId="15" borderId="1" xfId="0" applyFont="1" applyFill="1" applyBorder="1" applyAlignment="1">
      <alignment vertical="top" wrapText="1"/>
    </xf>
    <xf numFmtId="0" fontId="150" fillId="15" borderId="0" xfId="0" applyFont="1" applyFill="1" applyBorder="1" applyAlignment="1">
      <alignment vertical="top" wrapText="1"/>
    </xf>
    <xf numFmtId="0" fontId="150" fillId="15" borderId="2" xfId="0" applyFont="1" applyFill="1" applyBorder="1" applyAlignment="1">
      <alignment vertical="top" wrapText="1"/>
    </xf>
    <xf numFmtId="0" fontId="81" fillId="15" borderId="1" xfId="0" applyFont="1" applyFill="1" applyBorder="1" applyAlignment="1">
      <alignment vertical="top"/>
    </xf>
    <xf numFmtId="0" fontId="81"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81" fillId="42" borderId="41" xfId="0" applyFont="1" applyFill="1" applyBorder="1" applyAlignment="1">
      <alignment horizontal="left" vertical="top" wrapText="1"/>
    </xf>
    <xf numFmtId="0" fontId="81" fillId="15" borderId="2" xfId="0" applyFont="1" applyFill="1" applyBorder="1" applyAlignment="1">
      <alignment horizontal="left" vertical="top" wrapText="1"/>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1"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0" fillId="15" borderId="0" xfId="0" applyFont="1" applyFill="1" applyBorder="1" applyAlignment="1" applyProtection="1">
      <alignment horizontal="center"/>
    </xf>
    <xf numFmtId="0" fontId="151"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2" fillId="15" borderId="0" xfId="6" applyFont="1" applyFill="1" applyBorder="1" applyAlignment="1" applyProtection="1">
      <alignment horizontal="center" vertical="top" wrapText="1"/>
    </xf>
    <xf numFmtId="0" fontId="97" fillId="15" borderId="0" xfId="6" applyFont="1" applyFill="1" applyBorder="1" applyAlignment="1" applyProtection="1">
      <alignment horizontal="left" vertical="top" wrapText="1"/>
    </xf>
    <xf numFmtId="0" fontId="81" fillId="15" borderId="0" xfId="0" applyFont="1" applyFill="1" applyBorder="1" applyAlignment="1">
      <alignment horizontal="left" wrapText="1"/>
    </xf>
    <xf numFmtId="0" fontId="81" fillId="15" borderId="2" xfId="0" applyFont="1" applyFill="1" applyBorder="1" applyAlignment="1">
      <alignment vertical="top" wrapText="1"/>
    </xf>
    <xf numFmtId="0" fontId="81" fillId="15" borderId="2" xfId="0" applyFont="1" applyFill="1" applyBorder="1" applyAlignment="1">
      <alignment horizontal="left" vertical="top"/>
    </xf>
    <xf numFmtId="0" fontId="149"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1"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2" fillId="15" borderId="2" xfId="0" applyFont="1" applyFill="1" applyBorder="1" applyAlignment="1">
      <alignment horizontal="left" vertical="top" wrapText="1"/>
    </xf>
    <xf numFmtId="0" fontId="149"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7" fillId="15" borderId="0" xfId="6" applyFont="1" applyFill="1" applyBorder="1" applyAlignment="1" applyProtection="1"/>
    <xf numFmtId="0" fontId="0" fillId="49" borderId="0" xfId="0" applyFill="1" applyAlignment="1" applyProtection="1">
      <alignment wrapText="1"/>
    </xf>
    <xf numFmtId="0" fontId="153" fillId="50" borderId="6" xfId="0" applyFont="1" applyFill="1" applyBorder="1" applyAlignment="1">
      <alignment horizontal="left" wrapText="1"/>
    </xf>
    <xf numFmtId="0" fontId="153" fillId="50" borderId="7" xfId="0" applyFont="1" applyFill="1" applyBorder="1" applyAlignment="1">
      <alignment horizontal="left" wrapText="1"/>
    </xf>
    <xf numFmtId="0" fontId="153"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5"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8" fillId="36" borderId="26" xfId="0" applyFont="1" applyFill="1" applyBorder="1" applyAlignment="1" applyProtection="1">
      <alignment horizontal="center" wrapText="1"/>
    </xf>
    <xf numFmtId="0" fontId="1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protection locked="0"/>
    </xf>
    <xf numFmtId="0" fontId="118" fillId="36" borderId="14" xfId="0" applyFont="1" applyFill="1" applyBorder="1" applyAlignment="1">
      <alignment horizontal="left" vertical="center" wrapText="1"/>
    </xf>
    <xf numFmtId="0" fontId="118" fillId="36" borderId="96" xfId="0" applyFont="1" applyFill="1" applyBorder="1" applyAlignment="1" applyProtection="1">
      <alignment wrapText="1"/>
    </xf>
    <xf numFmtId="0" fontId="154" fillId="36" borderId="14" xfId="0" applyFont="1" applyFill="1" applyBorder="1" applyAlignment="1">
      <alignment horizontal="right" vertical="center" wrapText="1"/>
    </xf>
    <xf numFmtId="49" fontId="118" fillId="36" borderId="14" xfId="0" applyNumberFormat="1" applyFont="1" applyFill="1" applyBorder="1" applyAlignment="1">
      <alignment horizontal="left" vertical="center" wrapText="1"/>
    </xf>
    <xf numFmtId="0" fontId="55" fillId="2" borderId="0" xfId="0" applyFont="1" applyFill="1" applyBorder="1" applyAlignment="1" applyProtection="1">
      <alignment horizontal="left" vertical="top" wrapText="1" readingOrder="1"/>
    </xf>
    <xf numFmtId="0" fontId="58" fillId="15" borderId="2" xfId="0" applyFont="1" applyFill="1" applyBorder="1" applyAlignment="1" applyProtection="1"/>
    <xf numFmtId="0" fontId="142" fillId="15" borderId="2" xfId="0" applyFont="1" applyFill="1" applyBorder="1" applyAlignment="1" applyProtection="1"/>
    <xf numFmtId="0" fontId="1" fillId="15" borderId="0" xfId="0" applyFont="1" applyFill="1" applyBorder="1" applyAlignment="1">
      <alignment horizontal="center" vertical="top" wrapText="1"/>
    </xf>
    <xf numFmtId="0" fontId="118" fillId="15" borderId="5" xfId="0" applyFont="1" applyFill="1" applyBorder="1" applyAlignment="1">
      <alignment wrapText="1"/>
    </xf>
    <xf numFmtId="0" fontId="147" fillId="2" borderId="0" xfId="0" applyFont="1" applyFill="1" applyBorder="1" applyAlignment="1" applyProtection="1">
      <alignment vertical="top" wrapText="1" readingOrder="1"/>
    </xf>
    <xf numFmtId="0" fontId="107" fillId="0" borderId="0" xfId="0" applyFont="1" applyFill="1" applyBorder="1" applyAlignment="1" applyProtection="1">
      <alignment horizontal="left" vertical="top" wrapText="1" readingOrder="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41" xfId="0" applyFont="1" applyFill="1" applyBorder="1" applyAlignment="1">
      <alignment vertical="top" wrapText="1"/>
    </xf>
    <xf numFmtId="0" fontId="12" fillId="51" borderId="3" xfId="0" applyFont="1" applyFill="1" applyBorder="1" applyAlignment="1">
      <alignment vertical="top" wrapText="1"/>
    </xf>
    <xf numFmtId="0" fontId="97" fillId="15" borderId="13" xfId="7" applyFill="1" applyBorder="1"/>
    <xf numFmtId="0" fontId="97" fillId="15" borderId="11" xfId="7" applyFill="1" applyBorder="1"/>
    <xf numFmtId="0" fontId="97" fillId="15" borderId="11" xfId="7" applyFont="1" applyFill="1" applyBorder="1"/>
    <xf numFmtId="0" fontId="97" fillId="15" borderId="12" xfId="7" applyFill="1" applyBorder="1"/>
    <xf numFmtId="0" fontId="119" fillId="15" borderId="15" xfId="7" applyFont="1" applyFill="1" applyBorder="1"/>
    <xf numFmtId="0" fontId="32" fillId="0" borderId="15" xfId="0" applyFont="1" applyBorder="1" applyAlignment="1">
      <alignment horizontal="left" indent="4"/>
    </xf>
    <xf numFmtId="0" fontId="119" fillId="15" borderId="15" xfId="7" applyFont="1" applyFill="1" applyBorder="1" applyAlignment="1">
      <alignment wrapText="1"/>
    </xf>
    <xf numFmtId="0" fontId="119" fillId="15" borderId="15" xfId="7" applyFont="1" applyFill="1" applyBorder="1" applyAlignment="1">
      <alignment vertical="top" wrapText="1"/>
    </xf>
    <xf numFmtId="0" fontId="119" fillId="15" borderId="0" xfId="7" applyFont="1" applyFill="1" applyBorder="1" applyAlignment="1">
      <alignment vertical="top" wrapText="1"/>
    </xf>
    <xf numFmtId="0" fontId="119" fillId="15" borderId="18" xfId="7" applyFont="1" applyFill="1" applyBorder="1" applyAlignment="1">
      <alignment vertical="top" wrapText="1"/>
    </xf>
    <xf numFmtId="0" fontId="97" fillId="15" borderId="15" xfId="7" applyFill="1" applyBorder="1" applyAlignment="1">
      <alignment vertical="top" wrapText="1"/>
    </xf>
    <xf numFmtId="0" fontId="97" fillId="15" borderId="0" xfId="7" applyNumberFormat="1" applyFill="1"/>
    <xf numFmtId="0" fontId="119" fillId="15" borderId="2" xfId="7" applyFont="1" applyFill="1" applyBorder="1" applyAlignment="1">
      <alignment vertical="top" wrapText="1"/>
    </xf>
    <xf numFmtId="0" fontId="60" fillId="15" borderId="11" xfId="7" applyFont="1" applyFill="1" applyBorder="1" applyAlignment="1">
      <alignment vertical="top" wrapText="1"/>
    </xf>
    <xf numFmtId="0" fontId="60"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7"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126" fillId="38" borderId="75" xfId="0" applyNumberFormat="1" applyFont="1" applyFill="1" applyBorder="1" applyAlignment="1" applyProtection="1">
      <alignment horizontal="center" vertical="center" readingOrder="1"/>
    </xf>
    <xf numFmtId="0" fontId="41" fillId="34" borderId="17" xfId="0" applyFont="1" applyFill="1" applyBorder="1" applyAlignment="1" applyProtection="1">
      <alignment horizontal="center" vertical="center" wrapText="1"/>
      <protection locked="0"/>
    </xf>
    <xf numFmtId="0" fontId="41" fillId="34" borderId="89" xfId="0" applyFont="1" applyFill="1" applyBorder="1" applyAlignment="1" applyProtection="1">
      <alignment horizontal="center" vertical="center" wrapText="1"/>
      <protection locked="0"/>
    </xf>
    <xf numFmtId="0" fontId="12" fillId="34" borderId="23" xfId="7" applyFont="1" applyFill="1" applyBorder="1" applyAlignment="1" applyProtection="1">
      <alignment horizontal="center" vertical="center" wrapText="1"/>
      <protection locked="0"/>
    </xf>
    <xf numFmtId="0" fontId="12" fillId="34" borderId="42" xfId="7" applyFont="1" applyFill="1" applyBorder="1" applyAlignment="1" applyProtection="1">
      <alignment horizontal="center" vertical="center" wrapText="1"/>
      <protection locked="0"/>
    </xf>
    <xf numFmtId="0" fontId="119" fillId="34" borderId="43" xfId="7" applyFont="1" applyFill="1" applyBorder="1" applyAlignment="1" applyProtection="1">
      <alignment horizontal="center" vertical="center"/>
      <protection locked="0"/>
    </xf>
    <xf numFmtId="0" fontId="12" fillId="34" borderId="24" xfId="7" applyFont="1" applyFill="1" applyBorder="1" applyAlignment="1" applyProtection="1">
      <alignment horizontal="center" vertical="center" wrapText="1"/>
      <protection locked="0"/>
    </xf>
    <xf numFmtId="0" fontId="12" fillId="34" borderId="30" xfId="7" applyFont="1" applyFill="1" applyBorder="1" applyAlignment="1" applyProtection="1">
      <alignment horizontal="center" vertical="center" wrapText="1"/>
      <protection locked="0"/>
    </xf>
    <xf numFmtId="0" fontId="119" fillId="34" borderId="31" xfId="7" applyFont="1" applyFill="1" applyBorder="1" applyAlignment="1" applyProtection="1">
      <alignment horizontal="center" vertical="center"/>
      <protection locked="0"/>
    </xf>
    <xf numFmtId="0" fontId="12" fillId="34" borderId="26" xfId="7" applyFont="1" applyFill="1" applyBorder="1" applyAlignment="1" applyProtection="1">
      <alignment horizontal="center" vertical="center" wrapText="1"/>
      <protection locked="0"/>
    </xf>
    <xf numFmtId="0" fontId="12" fillId="34" borderId="44"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 fillId="34" borderId="1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9" fillId="34" borderId="47" xfId="7" applyFont="1" applyFill="1" applyBorder="1" applyAlignment="1" applyProtection="1">
      <alignment horizontal="center" vertical="center"/>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32" fillId="34" borderId="40" xfId="0" applyFont="1" applyFill="1" applyBorder="1" applyAlignment="1" applyProtection="1">
      <alignment horizontal="left" vertical="top" wrapText="1"/>
      <protection locked="0"/>
    </xf>
    <xf numFmtId="4" fontId="32" fillId="34" borderId="50" xfId="0" applyNumberFormat="1" applyFont="1" applyFill="1" applyBorder="1" applyAlignment="1" applyProtection="1">
      <alignment horizontal="right" wrapText="1"/>
      <protection locked="0"/>
    </xf>
    <xf numFmtId="3" fontId="32" fillId="34" borderId="50" xfId="0" applyNumberFormat="1" applyFont="1" applyFill="1" applyBorder="1" applyAlignment="1" applyProtection="1">
      <alignment horizontal="right" wrapText="1"/>
      <protection locked="0"/>
    </xf>
    <xf numFmtId="4" fontId="32" fillId="34" borderId="50" xfId="1" applyNumberFormat="1" applyFont="1" applyFill="1" applyBorder="1" applyAlignment="1" applyProtection="1">
      <alignment horizontal="right" wrapText="1"/>
      <protection locked="0"/>
    </xf>
    <xf numFmtId="4" fontId="32" fillId="34" borderId="97"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26"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26"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0" fillId="15" borderId="0" xfId="0" applyFill="1" applyBorder="1" applyAlignment="1" applyProtection="1"/>
    <xf numFmtId="0" fontId="42" fillId="15" borderId="0" xfId="0" applyFont="1" applyFill="1" applyBorder="1" applyAlignment="1" applyProtection="1">
      <alignment horizontal="center"/>
    </xf>
    <xf numFmtId="0" fontId="58" fillId="15" borderId="0" xfId="0" applyFont="1" applyFill="1" applyBorder="1" applyAlignment="1" applyProtection="1">
      <alignment horizontal="right"/>
    </xf>
    <xf numFmtId="0" fontId="155" fillId="33" borderId="38" xfId="0" applyFont="1" applyFill="1" applyBorder="1" applyAlignment="1" applyProtection="1">
      <alignment horizontal="center" vertical="top" wrapText="1"/>
    </xf>
    <xf numFmtId="0" fontId="156"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center" vertical="center"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74"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168" fontId="57" fillId="2" borderId="0" xfId="0" applyNumberFormat="1" applyFont="1" applyFill="1" applyBorder="1" applyAlignment="1" applyProtection="1">
      <alignment horizontal="left" vertical="top" wrapText="1" readingOrder="1"/>
    </xf>
    <xf numFmtId="0" fontId="0" fillId="0" borderId="98" xfId="0" applyBorder="1" applyProtection="1"/>
    <xf numFmtId="0" fontId="0" fillId="0" borderId="86" xfId="0" applyBorder="1" applyProtection="1"/>
    <xf numFmtId="0" fontId="0" fillId="0" borderId="99" xfId="0" applyBorder="1" applyProtection="1"/>
    <xf numFmtId="0" fontId="0" fillId="0" borderId="69" xfId="0" applyBorder="1" applyProtection="1"/>
    <xf numFmtId="0" fontId="0" fillId="0" borderId="68"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69"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68" xfId="0" applyBorder="1" applyProtection="1">
      <protection locked="0"/>
    </xf>
    <xf numFmtId="0" fontId="0" fillId="0" borderId="70" xfId="0" applyBorder="1" applyProtection="1">
      <protection locked="0"/>
    </xf>
    <xf numFmtId="0" fontId="0" fillId="0" borderId="72" xfId="0" applyBorder="1" applyProtection="1">
      <protection locked="0"/>
    </xf>
    <xf numFmtId="0" fontId="0" fillId="0" borderId="71" xfId="0" applyBorder="1" applyProtection="1">
      <protection locked="0"/>
    </xf>
    <xf numFmtId="0" fontId="0" fillId="15" borderId="0" xfId="0" applyFill="1" applyBorder="1" applyAlignment="1" applyProtection="1">
      <alignment wrapText="1"/>
    </xf>
    <xf numFmtId="0" fontId="72" fillId="15" borderId="0" xfId="0" applyFont="1" applyFill="1" applyBorder="1" applyProtection="1"/>
    <xf numFmtId="0" fontId="132" fillId="33" borderId="87"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69" xfId="0" applyFont="1" applyFill="1" applyBorder="1" applyProtection="1">
      <protection locked="0"/>
    </xf>
    <xf numFmtId="0" fontId="7" fillId="2" borderId="0" xfId="0" applyFont="1" applyFill="1" applyBorder="1" applyProtection="1">
      <protection locked="0"/>
    </xf>
    <xf numFmtId="0" fontId="132" fillId="33" borderId="100"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69"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2" fillId="33" borderId="5" xfId="0" applyFont="1" applyFill="1" applyBorder="1" applyAlignment="1" applyProtection="1">
      <alignment horizontal="center"/>
    </xf>
    <xf numFmtId="0" fontId="132" fillId="33" borderId="4" xfId="0" applyFont="1" applyFill="1" applyBorder="1" applyAlignment="1" applyProtection="1">
      <alignment horizontal="center"/>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12" fillId="15" borderId="0" xfId="0" applyFont="1" applyFill="1" applyBorder="1" applyAlignment="1" applyProtection="1">
      <alignment horizontal="left" wrapText="1"/>
    </xf>
    <xf numFmtId="0" fontId="157" fillId="33" borderId="14" xfId="0" applyFont="1" applyFill="1" applyBorder="1" applyAlignment="1">
      <alignment horizontal="center" vertical="center" textRotation="180" wrapText="1"/>
    </xf>
    <xf numFmtId="0" fontId="158" fillId="15" borderId="10" xfId="0" applyFont="1" applyFill="1" applyBorder="1" applyAlignment="1">
      <alignment horizontal="center" vertical="center" wrapText="1"/>
    </xf>
    <xf numFmtId="0" fontId="158" fillId="15" borderId="50" xfId="0" applyFont="1" applyFill="1" applyBorder="1" applyAlignment="1">
      <alignment horizontal="center" vertical="center" wrapText="1"/>
    </xf>
    <xf numFmtId="0" fontId="159" fillId="15" borderId="50" xfId="0" applyFont="1" applyFill="1" applyBorder="1" applyAlignment="1" applyProtection="1">
      <alignment horizontal="center" vertical="center" wrapText="1"/>
    </xf>
    <xf numFmtId="0" fontId="158" fillId="15" borderId="50" xfId="0" applyFont="1" applyFill="1" applyBorder="1" applyAlignment="1" applyProtection="1">
      <alignment horizontal="center" vertical="center"/>
    </xf>
    <xf numFmtId="0" fontId="158" fillId="15" borderId="50" xfId="0" applyFont="1" applyFill="1" applyBorder="1" applyAlignment="1" applyProtection="1">
      <alignment horizontal="center" vertical="center" wrapText="1"/>
    </xf>
    <xf numFmtId="0" fontId="89" fillId="24" borderId="42" xfId="6" applyFont="1" applyFill="1" applyBorder="1" applyAlignment="1" applyProtection="1">
      <alignment vertical="center" wrapText="1"/>
    </xf>
    <xf numFmtId="0" fontId="55" fillId="24" borderId="10" xfId="0" applyFont="1" applyFill="1" applyBorder="1" applyAlignment="1">
      <alignment vertical="center"/>
    </xf>
    <xf numFmtId="0" fontId="55" fillId="24" borderId="30" xfId="0" applyFont="1" applyFill="1" applyBorder="1" applyAlignment="1">
      <alignment vertical="center"/>
    </xf>
    <xf numFmtId="0" fontId="160" fillId="17" borderId="42" xfId="0" applyFont="1" applyFill="1" applyBorder="1" applyAlignment="1">
      <alignment vertical="center"/>
    </xf>
    <xf numFmtId="0" fontId="160" fillId="17" borderId="10" xfId="0" applyFont="1" applyFill="1" applyBorder="1" applyAlignment="1">
      <alignment vertical="center" wrapText="1"/>
    </xf>
    <xf numFmtId="0" fontId="160" fillId="17" borderId="30" xfId="0" applyFont="1" applyFill="1" applyBorder="1" applyAlignment="1">
      <alignment vertical="center" wrapText="1"/>
    </xf>
    <xf numFmtId="0" fontId="55" fillId="19" borderId="42" xfId="0" applyFont="1" applyFill="1" applyBorder="1" applyAlignment="1" applyProtection="1">
      <alignment vertical="center" wrapText="1"/>
    </xf>
    <xf numFmtId="0" fontId="55" fillId="19" borderId="10" xfId="0" applyFont="1" applyFill="1" applyBorder="1" applyAlignment="1" applyProtection="1">
      <alignment vertical="center" wrapText="1"/>
    </xf>
    <xf numFmtId="0" fontId="160" fillId="19" borderId="10" xfId="0" applyFont="1" applyFill="1" applyBorder="1" applyAlignment="1">
      <alignment vertical="center" wrapText="1"/>
    </xf>
    <xf numFmtId="0" fontId="160" fillId="19" borderId="30" xfId="0" applyFont="1" applyFill="1" applyBorder="1" applyAlignment="1">
      <alignment vertical="center" wrapText="1"/>
    </xf>
    <xf numFmtId="0" fontId="160" fillId="21" borderId="42" xfId="0" applyFont="1" applyFill="1" applyBorder="1" applyAlignment="1">
      <alignment vertical="center" wrapText="1"/>
    </xf>
    <xf numFmtId="0" fontId="160" fillId="21" borderId="10" xfId="0" applyFont="1" applyFill="1" applyBorder="1" applyAlignment="1">
      <alignment vertical="center" wrapText="1"/>
    </xf>
    <xf numFmtId="0" fontId="160" fillId="21" borderId="30" xfId="0" applyFont="1" applyFill="1" applyBorder="1" applyAlignment="1">
      <alignment vertical="center" wrapText="1"/>
    </xf>
    <xf numFmtId="0" fontId="89" fillId="32" borderId="42" xfId="6" applyFont="1" applyFill="1" applyBorder="1" applyAlignment="1" applyProtection="1">
      <alignment vertical="center" wrapText="1"/>
    </xf>
    <xf numFmtId="0" fontId="89" fillId="32" borderId="10" xfId="6" applyFont="1" applyFill="1" applyBorder="1" applyAlignment="1" applyProtection="1">
      <alignment vertical="center" wrapText="1"/>
    </xf>
    <xf numFmtId="0" fontId="89" fillId="32" borderId="30" xfId="6" applyFont="1" applyFill="1" applyBorder="1" applyAlignment="1" applyProtection="1">
      <alignment vertical="center" wrapText="1"/>
    </xf>
    <xf numFmtId="0" fontId="119" fillId="15" borderId="0" xfId="0" applyFont="1" applyFill="1" applyBorder="1" applyAlignment="1">
      <alignment vertical="center"/>
    </xf>
    <xf numFmtId="0" fontId="60" fillId="15" borderId="0" xfId="6" applyFont="1" applyFill="1" applyBorder="1" applyAlignment="1" applyProtection="1">
      <alignment vertical="center"/>
    </xf>
    <xf numFmtId="0" fontId="60" fillId="15" borderId="0" xfId="6" applyFont="1" applyFill="1" applyBorder="1" applyAlignment="1" applyProtection="1">
      <alignment horizontal="center" vertical="center"/>
    </xf>
    <xf numFmtId="0" fontId="60"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19"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19" fillId="15" borderId="5" xfId="0" applyFont="1" applyFill="1" applyBorder="1" applyAlignment="1">
      <alignment vertical="center"/>
    </xf>
    <xf numFmtId="0" fontId="60" fillId="15" borderId="5" xfId="6" applyFont="1" applyFill="1" applyBorder="1" applyAlignment="1" applyProtection="1">
      <alignment vertical="center"/>
    </xf>
    <xf numFmtId="0" fontId="60"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89" fillId="34" borderId="42" xfId="6" applyFont="1" applyFill="1" applyBorder="1" applyAlignment="1" applyProtection="1">
      <alignment horizontal="center" vertical="center" wrapText="1"/>
      <protection locked="0"/>
    </xf>
    <xf numFmtId="0" fontId="55" fillId="34" borderId="10" xfId="0" applyFont="1" applyFill="1" applyBorder="1" applyAlignment="1" applyProtection="1">
      <alignment horizontal="center" vertical="center"/>
      <protection locked="0"/>
    </xf>
    <xf numFmtId="0" fontId="55" fillId="34" borderId="30" xfId="0" applyFont="1" applyFill="1" applyBorder="1" applyAlignment="1" applyProtection="1">
      <alignment horizontal="center" vertical="center"/>
      <protection locked="0"/>
    </xf>
    <xf numFmtId="0" fontId="89" fillId="34" borderId="10" xfId="6" applyFont="1" applyFill="1" applyBorder="1" applyAlignment="1" applyProtection="1">
      <alignment horizontal="center" vertical="center"/>
      <protection locked="0"/>
    </xf>
    <xf numFmtId="0" fontId="55" fillId="34" borderId="42" xfId="0" applyFont="1" applyFill="1" applyBorder="1" applyAlignment="1" applyProtection="1">
      <alignment horizontal="center" vertical="center"/>
      <protection locked="0"/>
    </xf>
    <xf numFmtId="0" fontId="13" fillId="34" borderId="26" xfId="0" applyFont="1" applyFill="1" applyBorder="1" applyAlignment="1" applyProtection="1">
      <alignment horizontal="center" wrapText="1"/>
      <protection locked="0"/>
    </xf>
    <xf numFmtId="0" fontId="10" fillId="34" borderId="4" xfId="0" applyFont="1" applyFill="1" applyBorder="1" applyAlignment="1" applyProtection="1">
      <alignment horizontal="center" wrapText="1"/>
      <protection locked="0"/>
    </xf>
    <xf numFmtId="0" fontId="10" fillId="34" borderId="26" xfId="0" applyFont="1" applyFill="1" applyBorder="1" applyAlignment="1" applyProtection="1">
      <alignment horizontal="center" wrapText="1"/>
      <protection locked="0"/>
    </xf>
    <xf numFmtId="0" fontId="13" fillId="34" borderId="4" xfId="0" applyFont="1" applyFill="1" applyBorder="1" applyAlignment="1" applyProtection="1">
      <alignment horizontal="center" wrapText="1"/>
      <protection locked="0"/>
    </xf>
    <xf numFmtId="0" fontId="8" fillId="2" borderId="0" xfId="0" applyFont="1" applyFill="1" applyBorder="1" applyAlignment="1" applyProtection="1">
      <alignment vertical="top" wrapText="1" readingOrder="1"/>
    </xf>
    <xf numFmtId="0" fontId="56" fillId="2" borderId="0" xfId="0" applyFont="1" applyFill="1" applyBorder="1" applyAlignment="1" applyProtection="1">
      <alignment vertical="top" wrapText="1" readingOrder="1"/>
    </xf>
    <xf numFmtId="168" fontId="57" fillId="2" borderId="0" xfId="0" applyNumberFormat="1" applyFont="1" applyFill="1" applyBorder="1" applyAlignment="1" applyProtection="1">
      <alignment horizontal="center" vertical="top" wrapText="1" readingOrder="1"/>
    </xf>
    <xf numFmtId="0" fontId="4" fillId="15" borderId="5" xfId="0" applyFont="1" applyFill="1" applyBorder="1" applyAlignment="1" applyProtection="1">
      <alignment horizontal="center" vertical="top" wrapText="1"/>
    </xf>
    <xf numFmtId="0" fontId="4" fillId="15" borderId="5" xfId="0" applyFont="1" applyFill="1" applyBorder="1" applyAlignment="1" applyProtection="1">
      <alignment vertical="top" wrapText="1"/>
    </xf>
    <xf numFmtId="0" fontId="35"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center" wrapText="1"/>
    </xf>
    <xf numFmtId="0" fontId="35" fillId="15" borderId="0" xfId="0" applyFont="1" applyFill="1" applyBorder="1" applyAlignment="1" applyProtection="1">
      <alignment horizontal="left" vertical="top" wrapText="1"/>
    </xf>
    <xf numFmtId="0" fontId="12" fillId="2" borderId="0" xfId="0" applyFont="1" applyFill="1" applyBorder="1" applyAlignment="1" applyProtection="1">
      <alignment horizontal="center" vertical="top" wrapText="1" readingOrder="1"/>
    </xf>
    <xf numFmtId="0" fontId="161"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74" fillId="15" borderId="5" xfId="0" applyFont="1" applyFill="1" applyBorder="1" applyAlignment="1" applyProtection="1">
      <alignment vertical="top" wrapText="1"/>
    </xf>
    <xf numFmtId="0" fontId="11" fillId="52" borderId="10" xfId="0" applyNumberFormat="1" applyFont="1" applyFill="1" applyBorder="1" applyAlignment="1" applyProtection="1">
      <alignment horizontal="left" vertical="top" wrapText="1" readingOrder="1"/>
    </xf>
    <xf numFmtId="0" fontId="11" fillId="52" borderId="6" xfId="0" applyNumberFormat="1" applyFont="1" applyFill="1" applyBorder="1" applyAlignment="1" applyProtection="1">
      <alignment horizontal="left" vertical="top" wrapText="1" readingOrder="1"/>
    </xf>
    <xf numFmtId="0" fontId="11" fillId="52" borderId="8" xfId="0" applyNumberFormat="1" applyFont="1" applyFill="1" applyBorder="1" applyAlignment="1" applyProtection="1">
      <alignment horizontal="left" vertical="top" wrapText="1" readingOrder="1"/>
    </xf>
    <xf numFmtId="0" fontId="34" fillId="52" borderId="41" xfId="0" applyFont="1" applyFill="1" applyBorder="1" applyAlignment="1" applyProtection="1">
      <alignment horizontal="left" vertical="top" wrapText="1"/>
    </xf>
    <xf numFmtId="0" fontId="34" fillId="52" borderId="14" xfId="0" applyFont="1" applyFill="1" applyBorder="1" applyAlignment="1" applyProtection="1">
      <alignment vertical="top" wrapText="1"/>
    </xf>
    <xf numFmtId="0" fontId="34" fillId="52" borderId="38" xfId="0" applyFont="1" applyFill="1" applyBorder="1" applyAlignment="1" applyProtection="1">
      <alignment horizontal="left" vertical="top" wrapText="1"/>
    </xf>
    <xf numFmtId="0" fontId="34" fillId="52" borderId="14" xfId="0" applyFont="1" applyFill="1" applyBorder="1" applyAlignment="1" applyProtection="1">
      <alignment horizontal="left" vertical="top" wrapText="1"/>
    </xf>
    <xf numFmtId="0" fontId="34" fillId="52" borderId="14" xfId="0" applyFont="1" applyFill="1" applyBorder="1" applyAlignment="1" applyProtection="1">
      <alignment horizontal="left" vertical="top"/>
    </xf>
    <xf numFmtId="0" fontId="1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vertical="top" wrapText="1" readingOrder="1"/>
    </xf>
    <xf numFmtId="0" fontId="12" fillId="2" borderId="7" xfId="0" applyFont="1" applyFill="1" applyBorder="1" applyAlignment="1" applyProtection="1">
      <alignment vertical="top" wrapText="1" readingOrder="1"/>
    </xf>
    <xf numFmtId="49" fontId="12" fillId="2" borderId="10" xfId="0" applyNumberFormat="1" applyFont="1" applyFill="1" applyBorder="1" applyAlignment="1" applyProtection="1">
      <alignment horizontal="center" vertical="top" wrapText="1" readingOrder="1"/>
    </xf>
    <xf numFmtId="2" fontId="49" fillId="52" borderId="10" xfId="0" applyNumberFormat="1" applyFont="1" applyFill="1" applyBorder="1" applyAlignment="1" applyProtection="1">
      <alignment horizontal="center" vertical="top" wrapText="1" readingOrder="1"/>
    </xf>
    <xf numFmtId="4" fontId="49" fillId="52" borderId="10" xfId="0" applyNumberFormat="1" applyFont="1" applyFill="1" applyBorder="1" applyAlignment="1" applyProtection="1">
      <alignment horizontal="center" vertical="top" wrapText="1" readingOrder="1"/>
    </xf>
    <xf numFmtId="49" fontId="12" fillId="2" borderId="50" xfId="0" applyNumberFormat="1" applyFont="1" applyFill="1" applyBorder="1" applyAlignment="1" applyProtection="1">
      <alignment horizontal="center" vertical="top" wrapText="1" readingOrder="1"/>
    </xf>
    <xf numFmtId="2" fontId="49" fillId="52" borderId="50" xfId="0" applyNumberFormat="1" applyFont="1" applyFill="1" applyBorder="1" applyAlignment="1" applyProtection="1">
      <alignment horizontal="center" vertical="top" wrapText="1" readingOrder="1"/>
    </xf>
    <xf numFmtId="4" fontId="49" fillId="52" borderId="50" xfId="0" applyNumberFormat="1" applyFont="1" applyFill="1" applyBorder="1" applyAlignment="1" applyProtection="1">
      <alignment horizontal="center" vertical="top" wrapText="1" readingOrder="1"/>
    </xf>
    <xf numFmtId="164" fontId="49" fillId="52" borderId="8" xfId="0" applyNumberFormat="1" applyFont="1" applyFill="1" applyBorder="1" applyAlignment="1" applyProtection="1">
      <alignment horizontal="center" vertical="top" wrapText="1" readingOrder="1"/>
    </xf>
    <xf numFmtId="164" fontId="49" fillId="52" borderId="40" xfId="0" applyNumberFormat="1" applyFont="1" applyFill="1" applyBorder="1" applyAlignment="1" applyProtection="1">
      <alignment horizontal="center" vertical="top" wrapText="1" readingOrder="1"/>
    </xf>
    <xf numFmtId="0" fontId="12" fillId="2" borderId="8" xfId="0" applyFont="1" applyFill="1" applyBorder="1" applyAlignment="1" applyProtection="1">
      <alignment vertical="top" wrapText="1" readingOrder="1"/>
    </xf>
    <xf numFmtId="9" fontId="49" fillId="52" borderId="10" xfId="10" applyFont="1" applyFill="1" applyBorder="1" applyAlignment="1" applyProtection="1">
      <alignment horizontal="center" vertical="top" wrapText="1" readingOrder="1"/>
    </xf>
    <xf numFmtId="9" fontId="49" fillId="52" borderId="46" xfId="10" applyFont="1" applyFill="1" applyBorder="1" applyAlignment="1" applyProtection="1">
      <alignment horizontal="center" vertical="top" wrapText="1" readingOrder="1"/>
    </xf>
    <xf numFmtId="9" fontId="49" fillId="52" borderId="17" xfId="0" applyNumberFormat="1" applyFont="1" applyFill="1" applyBorder="1" applyAlignment="1" applyProtection="1">
      <alignment horizontal="center" vertical="top" wrapText="1" readingOrder="1"/>
    </xf>
    <xf numFmtId="0" fontId="81" fillId="15" borderId="0" xfId="0" applyFont="1" applyFill="1" applyBorder="1" applyAlignment="1">
      <alignment horizontal="left" vertical="top"/>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81" fillId="15" borderId="0"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42" fillId="15" borderId="0" xfId="0" applyFont="1" applyFill="1" applyBorder="1" applyAlignment="1" applyProtection="1">
      <alignment horizontal="right" vertical="center"/>
    </xf>
    <xf numFmtId="0" fontId="81" fillId="15" borderId="14" xfId="0" applyFont="1" applyFill="1" applyBorder="1" applyAlignment="1">
      <alignment vertical="top" wrapText="1"/>
    </xf>
    <xf numFmtId="0" fontId="81" fillId="15" borderId="41" xfId="0" applyFont="1" applyFill="1" applyBorder="1" applyAlignment="1">
      <alignment horizontal="left" vertical="top" wrapText="1"/>
    </xf>
    <xf numFmtId="0" fontId="117" fillId="15" borderId="5" xfId="0" applyFont="1" applyFill="1" applyBorder="1" applyAlignment="1" applyProtection="1">
      <alignment horizontal="center" wrapText="1"/>
      <protection locked="0"/>
    </xf>
    <xf numFmtId="0" fontId="136" fillId="15" borderId="0" xfId="0" applyFont="1" applyFill="1" applyProtection="1"/>
    <xf numFmtId="0" fontId="1" fillId="15" borderId="11" xfId="0" applyFont="1" applyFill="1" applyBorder="1" applyAlignment="1" applyProtection="1">
      <alignment vertical="top"/>
    </xf>
    <xf numFmtId="0" fontId="5" fillId="15" borderId="0" xfId="0" applyFont="1" applyFill="1" applyBorder="1" applyAlignment="1" applyProtection="1">
      <alignment horizontal="center" vertical="center" wrapText="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2" fillId="40" borderId="41" xfId="0" applyFont="1" applyFill="1" applyBorder="1" applyAlignment="1" applyProtection="1">
      <alignment horizontal="center" vertical="center"/>
    </xf>
    <xf numFmtId="0" fontId="162" fillId="40" borderId="32" xfId="0" applyFont="1" applyFill="1" applyBorder="1" applyAlignment="1" applyProtection="1">
      <alignment horizontal="center" vertical="center"/>
    </xf>
    <xf numFmtId="0" fontId="162" fillId="40" borderId="38" xfId="0" applyFont="1" applyFill="1" applyBorder="1" applyAlignment="1" applyProtection="1">
      <alignment horizontal="center" vertical="center"/>
    </xf>
    <xf numFmtId="0" fontId="59" fillId="15" borderId="1" xfId="5" applyFont="1" applyFill="1" applyBorder="1" applyAlignment="1" applyProtection="1">
      <alignment horizontal="center" vertical="center" readingOrder="1"/>
    </xf>
    <xf numFmtId="0" fontId="59" fillId="15" borderId="0" xfId="5" applyFont="1" applyFill="1" applyBorder="1" applyAlignment="1" applyProtection="1">
      <alignment horizontal="center" vertical="center" readingOrder="1"/>
    </xf>
    <xf numFmtId="0" fontId="59" fillId="15" borderId="2" xfId="5" applyFont="1" applyFill="1" applyBorder="1" applyAlignment="1" applyProtection="1">
      <alignment horizontal="center" vertical="center" readingOrder="1"/>
    </xf>
    <xf numFmtId="0" fontId="59" fillId="15" borderId="3" xfId="5" applyFont="1" applyFill="1" applyBorder="1" applyAlignment="1" applyProtection="1">
      <alignment horizontal="left" vertical="center" readingOrder="1"/>
    </xf>
    <xf numFmtId="0" fontId="59"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62" fillId="33" borderId="101" xfId="0" applyFont="1" applyFill="1" applyBorder="1" applyAlignment="1" applyProtection="1">
      <alignment horizontal="center" vertical="top"/>
    </xf>
    <xf numFmtId="0" fontId="162" fillId="33" borderId="102" xfId="0" applyFont="1" applyFill="1" applyBorder="1" applyAlignment="1" applyProtection="1">
      <alignment horizontal="center" vertical="top"/>
    </xf>
    <xf numFmtId="0" fontId="162" fillId="33" borderId="103" xfId="0" applyFont="1" applyFill="1" applyBorder="1" applyAlignment="1" applyProtection="1">
      <alignment horizontal="center" vertical="top"/>
    </xf>
    <xf numFmtId="0" fontId="10" fillId="2" borderId="0" xfId="0" applyFont="1" applyFill="1" applyBorder="1" applyAlignment="1" applyProtection="1">
      <alignment horizontal="left" vertical="center" readingOrder="1"/>
    </xf>
    <xf numFmtId="0" fontId="10" fillId="15" borderId="0" xfId="0" applyFont="1" applyFill="1" applyBorder="1" applyAlignment="1" applyProtection="1">
      <alignment horizontal="right" vertical="top" readingOrder="1"/>
    </xf>
    <xf numFmtId="0" fontId="109" fillId="2" borderId="98" xfId="5" applyFont="1" applyFill="1" applyBorder="1" applyAlignment="1" applyProtection="1">
      <alignment horizontal="center"/>
    </xf>
    <xf numFmtId="0" fontId="109" fillId="2" borderId="86" xfId="5" applyFont="1" applyFill="1" applyBorder="1" applyAlignment="1" applyProtection="1">
      <alignment horizontal="center"/>
    </xf>
    <xf numFmtId="0" fontId="109" fillId="2" borderId="99" xfId="5" applyFont="1" applyFill="1" applyBorder="1" applyAlignment="1" applyProtection="1">
      <alignment horizontal="center"/>
    </xf>
    <xf numFmtId="0" fontId="10" fillId="2" borderId="0" xfId="0" applyFont="1" applyFill="1" applyBorder="1" applyAlignment="1" applyProtection="1">
      <alignment horizontal="left" vertical="center" wrapText="1" readingOrder="1"/>
    </xf>
    <xf numFmtId="0" fontId="126" fillId="34" borderId="75" xfId="0" applyFont="1" applyFill="1" applyBorder="1" applyAlignment="1" applyProtection="1">
      <alignment horizontal="left" vertical="center" wrapText="1" readingOrder="1"/>
      <protection locked="0"/>
    </xf>
    <xf numFmtId="0" fontId="126" fillId="34" borderId="76" xfId="0" applyFont="1" applyFill="1" applyBorder="1" applyAlignment="1" applyProtection="1">
      <alignment horizontal="left" vertical="center" wrapText="1" readingOrder="1"/>
      <protection locked="0"/>
    </xf>
    <xf numFmtId="0" fontId="126" fillId="34" borderId="104" xfId="0" applyFont="1" applyFill="1" applyBorder="1" applyAlignment="1" applyProtection="1">
      <alignment horizontal="left" vertical="center" wrapText="1" readingOrder="1"/>
      <protection locked="0"/>
    </xf>
    <xf numFmtId="0" fontId="126" fillId="34" borderId="105" xfId="0" applyFont="1" applyFill="1" applyBorder="1" applyAlignment="1" applyProtection="1">
      <alignment horizontal="left" vertical="center" wrapText="1" readingOrder="1"/>
      <protection locked="0"/>
    </xf>
    <xf numFmtId="0" fontId="126" fillId="34" borderId="106" xfId="0" applyFont="1" applyFill="1" applyBorder="1" applyAlignment="1" applyProtection="1">
      <alignment horizontal="left" vertical="center" wrapText="1" readingOrder="1"/>
      <protection locked="0"/>
    </xf>
    <xf numFmtId="0" fontId="126" fillId="34" borderId="107" xfId="0" applyFont="1" applyFill="1" applyBorder="1" applyAlignment="1" applyProtection="1">
      <alignment horizontal="left" vertical="center" wrapText="1" readingOrder="1"/>
      <protection locked="0"/>
    </xf>
    <xf numFmtId="0" fontId="126" fillId="34" borderId="108" xfId="0" applyFont="1" applyFill="1" applyBorder="1" applyAlignment="1" applyProtection="1">
      <alignment horizontal="left" vertical="center" wrapText="1" readingOrder="1"/>
      <protection locked="0"/>
    </xf>
    <xf numFmtId="0" fontId="126" fillId="34" borderId="109" xfId="0" applyFont="1" applyFill="1" applyBorder="1" applyAlignment="1" applyProtection="1">
      <alignment horizontal="left" vertical="center" wrapText="1" readingOrder="1"/>
      <protection locked="0"/>
    </xf>
    <xf numFmtId="0" fontId="126" fillId="34" borderId="110" xfId="0" applyFont="1" applyFill="1" applyBorder="1" applyAlignment="1" applyProtection="1">
      <alignment horizontal="left" vertical="center" wrapText="1" readingOrder="1"/>
      <protection locked="0"/>
    </xf>
    <xf numFmtId="0" fontId="64" fillId="2" borderId="69" xfId="0" applyFont="1" applyFill="1" applyBorder="1" applyAlignment="1" applyProtection="1">
      <alignment horizontal="left" vertical="center" wrapText="1" readingOrder="1"/>
    </xf>
    <xf numFmtId="0" fontId="4" fillId="0" borderId="68" xfId="0" applyFont="1" applyBorder="1" applyAlignment="1">
      <alignment horizontal="left" vertical="center"/>
    </xf>
    <xf numFmtId="0" fontId="64" fillId="2" borderId="0" xfId="0" applyFont="1" applyFill="1" applyBorder="1" applyAlignment="1" applyProtection="1">
      <alignment horizontal="left" vertical="center" wrapText="1" readingOrder="1"/>
    </xf>
    <xf numFmtId="0" fontId="64" fillId="2" borderId="68" xfId="0" applyFont="1" applyFill="1" applyBorder="1" applyAlignment="1" applyProtection="1">
      <alignment horizontal="left" vertical="center" wrapText="1" readingOrder="1"/>
    </xf>
    <xf numFmtId="0" fontId="132" fillId="40" borderId="70" xfId="0" applyFont="1" applyFill="1" applyBorder="1" applyAlignment="1" applyProtection="1">
      <alignment horizontal="center" vertical="top" wrapText="1" readingOrder="1"/>
    </xf>
    <xf numFmtId="0" fontId="132" fillId="40" borderId="72" xfId="0" applyFont="1" applyFill="1" applyBorder="1" applyAlignment="1" applyProtection="1">
      <alignment horizontal="center" vertical="top" wrapText="1" readingOrder="1"/>
    </xf>
    <xf numFmtId="0" fontId="132" fillId="40" borderId="71" xfId="0" applyFont="1" applyFill="1" applyBorder="1" applyAlignment="1" applyProtection="1">
      <alignment horizontal="center" vertical="top" wrapText="1" readingOrder="1"/>
    </xf>
    <xf numFmtId="0" fontId="10" fillId="2" borderId="34" xfId="0" applyFont="1" applyFill="1" applyBorder="1" applyAlignment="1" applyProtection="1">
      <alignment horizontal="left" vertical="center" wrapText="1" readingOrder="1"/>
    </xf>
    <xf numFmtId="0" fontId="110" fillId="40" borderId="14" xfId="0" applyFont="1" applyFill="1" applyBorder="1" applyAlignment="1" applyProtection="1">
      <alignment horizontal="center" vertical="center" readingOrder="1"/>
    </xf>
    <xf numFmtId="0" fontId="110" fillId="40" borderId="14" xfId="0" applyNumberFormat="1" applyFont="1" applyFill="1" applyBorder="1" applyAlignment="1" applyProtection="1">
      <alignment horizontal="center" vertical="center" wrapText="1" readingOrder="1"/>
      <protection locked="0"/>
    </xf>
    <xf numFmtId="165" fontId="110" fillId="40" borderId="14" xfId="0" applyNumberFormat="1" applyFont="1" applyFill="1" applyBorder="1" applyAlignment="1" applyProtection="1">
      <alignment horizontal="center" vertical="center" wrapText="1" readingOrder="1"/>
      <protection locked="0"/>
    </xf>
    <xf numFmtId="0" fontId="110" fillId="40" borderId="14" xfId="0" applyFont="1" applyFill="1" applyBorder="1" applyAlignment="1" applyProtection="1">
      <alignment horizontal="right" vertical="top" readingOrder="1"/>
    </xf>
    <xf numFmtId="0" fontId="12" fillId="34" borderId="33" xfId="0" applyFont="1" applyFill="1" applyBorder="1" applyAlignment="1" applyProtection="1">
      <alignment horizontal="left" vertical="center" readingOrder="1"/>
      <protection locked="0"/>
    </xf>
    <xf numFmtId="0" fontId="12" fillId="34" borderId="17" xfId="0" applyFont="1" applyFill="1" applyBorder="1" applyAlignment="1" applyProtection="1">
      <alignment horizontal="left" vertical="center" readingOrder="1"/>
      <protection locked="0"/>
    </xf>
    <xf numFmtId="0" fontId="128" fillId="34" borderId="17"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8" fillId="34" borderId="6" xfId="0" applyFont="1" applyFill="1" applyBorder="1" applyAlignment="1" applyProtection="1">
      <alignment horizontal="left" vertical="center" wrapText="1" readingOrder="1"/>
      <protection locked="0"/>
    </xf>
    <xf numFmtId="0" fontId="128" fillId="34" borderId="7" xfId="0" applyFont="1" applyFill="1" applyBorder="1" applyAlignment="1" applyProtection="1">
      <alignment horizontal="left" vertical="center" wrapText="1" readingOrder="1"/>
      <protection locked="0"/>
    </xf>
    <xf numFmtId="0" fontId="128" fillId="34" borderId="8" xfId="0" applyFont="1" applyFill="1" applyBorder="1" applyAlignment="1" applyProtection="1">
      <alignment horizontal="left" vertical="center" wrapText="1" readingOrder="1"/>
      <protection locked="0"/>
    </xf>
    <xf numFmtId="0" fontId="12" fillId="34" borderId="8"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readingOrder="1"/>
      <protection locked="0"/>
    </xf>
    <xf numFmtId="0" fontId="128" fillId="34" borderId="10" xfId="0" applyFont="1" applyFill="1" applyBorder="1" applyAlignment="1" applyProtection="1">
      <alignment horizontal="left" vertical="center" wrapText="1" readingOrder="1"/>
      <protection locked="0"/>
    </xf>
    <xf numFmtId="0" fontId="29" fillId="0" borderId="0" xfId="5" applyFont="1" applyFill="1" applyBorder="1" applyAlignment="1" applyProtection="1">
      <alignment horizontal="left" vertical="top" wrapText="1" readingOrder="1"/>
    </xf>
    <xf numFmtId="165" fontId="126" fillId="34" borderId="74" xfId="0" applyNumberFormat="1" applyFont="1" applyFill="1" applyBorder="1" applyAlignment="1" applyProtection="1">
      <alignment horizontal="left" vertical="center" wrapText="1" readingOrder="1"/>
      <protection locked="0"/>
    </xf>
    <xf numFmtId="167" fontId="128" fillId="34" borderId="17" xfId="0" applyNumberFormat="1" applyFont="1" applyFill="1" applyBorder="1" applyAlignment="1" applyProtection="1">
      <alignment horizontal="left" vertical="center" wrapText="1" readingOrder="1"/>
      <protection locked="0"/>
    </xf>
    <xf numFmtId="0" fontId="128" fillId="34" borderId="10" xfId="0" applyNumberFormat="1" applyFont="1" applyFill="1" applyBorder="1" applyAlignment="1" applyProtection="1">
      <alignment horizontal="center" vertical="center" wrapText="1" readingOrder="1"/>
      <protection locked="0"/>
    </xf>
    <xf numFmtId="0" fontId="110" fillId="40" borderId="41" xfId="0" applyFont="1" applyFill="1" applyBorder="1" applyAlignment="1" applyProtection="1">
      <alignment horizontal="center" vertical="center" wrapText="1" readingOrder="1"/>
    </xf>
    <xf numFmtId="0" fontId="110" fillId="40" borderId="38" xfId="0" applyFont="1" applyFill="1" applyBorder="1" applyAlignment="1" applyProtection="1">
      <alignment horizontal="center" vertical="center" wrapText="1" readingOrder="1"/>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7" fontId="128" fillId="34" borderId="10" xfId="0" applyNumberFormat="1" applyFont="1" applyFill="1" applyBorder="1" applyAlignment="1" applyProtection="1">
      <alignment horizontal="left" vertical="center" wrapText="1" readingOrder="1"/>
      <protection locked="0"/>
    </xf>
    <xf numFmtId="165" fontId="163" fillId="0" borderId="0" xfId="0" applyNumberFormat="1" applyFont="1" applyFill="1" applyBorder="1" applyAlignment="1" applyProtection="1">
      <alignment horizontal="center" vertical="top" wrapText="1" readingOrder="1"/>
    </xf>
    <xf numFmtId="0" fontId="102" fillId="15" borderId="0" xfId="0" applyFont="1" applyFill="1" applyBorder="1" applyAlignment="1" applyProtection="1">
      <alignment horizontal="center" vertical="center" wrapText="1" readingOrder="1"/>
    </xf>
    <xf numFmtId="0" fontId="12" fillId="34" borderId="51"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2"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4" xfId="0" applyFont="1" applyFill="1" applyBorder="1" applyAlignment="1" applyProtection="1">
      <alignment horizontal="left" vertical="top" readingOrder="1"/>
      <protection locked="0"/>
    </xf>
    <xf numFmtId="0" fontId="12" fillId="34" borderId="18"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3" xfId="0" applyFont="1" applyFill="1" applyBorder="1" applyAlignment="1" applyProtection="1">
      <alignment horizontal="left" vertical="top" readingOrder="1"/>
      <protection locked="0"/>
    </xf>
    <xf numFmtId="0" fontId="110" fillId="15" borderId="111" xfId="0" applyNumberFormat="1" applyFont="1" applyFill="1" applyBorder="1" applyAlignment="1" applyProtection="1">
      <alignment horizontal="right" vertical="top" wrapText="1" readingOrder="1"/>
    </xf>
    <xf numFmtId="0" fontId="110" fillId="15" borderId="0" xfId="0" applyNumberFormat="1" applyFont="1" applyFill="1" applyBorder="1" applyAlignment="1" applyProtection="1">
      <alignment horizontal="right" vertical="top" wrapText="1" readingOrder="1"/>
    </xf>
    <xf numFmtId="0" fontId="110" fillId="40" borderId="30" xfId="0" applyFont="1" applyFill="1" applyBorder="1" applyAlignment="1" applyProtection="1">
      <alignment horizontal="center" vertical="center" wrapText="1" readingOrder="1"/>
    </xf>
    <xf numFmtId="0" fontId="110" fillId="40" borderId="30" xfId="0" applyFont="1" applyFill="1" applyBorder="1" applyAlignment="1" applyProtection="1">
      <alignment horizontal="center" vertical="center" readingOrder="1"/>
    </xf>
    <xf numFmtId="0" fontId="110" fillId="40" borderId="25" xfId="0" applyFont="1" applyFill="1" applyBorder="1" applyAlignment="1" applyProtection="1">
      <alignment horizontal="center" vertical="center" wrapText="1" readingOrder="1"/>
    </xf>
    <xf numFmtId="0" fontId="126" fillId="34" borderId="6" xfId="0" applyFont="1" applyFill="1" applyBorder="1" applyAlignment="1" applyProtection="1">
      <alignment horizontal="left" vertical="center" wrapText="1" readingOrder="1"/>
      <protection locked="0"/>
    </xf>
    <xf numFmtId="0" fontId="126" fillId="34" borderId="7" xfId="0" applyFont="1" applyFill="1" applyBorder="1" applyAlignment="1" applyProtection="1">
      <alignment horizontal="left" vertical="center" wrapText="1" readingOrder="1"/>
      <protection locked="0"/>
    </xf>
    <xf numFmtId="0" fontId="126" fillId="34" borderId="8" xfId="0" applyFont="1" applyFill="1" applyBorder="1" applyAlignment="1" applyProtection="1">
      <alignment horizontal="left" vertical="center" wrapText="1" readingOrder="1"/>
      <protection locked="0"/>
    </xf>
    <xf numFmtId="0" fontId="126" fillId="34" borderId="10" xfId="0" applyFont="1" applyFill="1" applyBorder="1" applyAlignment="1" applyProtection="1">
      <alignment horizontal="left" vertical="center" wrapText="1" readingOrder="1"/>
      <protection locked="0"/>
    </xf>
    <xf numFmtId="164" fontId="65" fillId="38" borderId="3" xfId="0" applyNumberFormat="1" applyFont="1" applyFill="1" applyBorder="1" applyAlignment="1" applyProtection="1">
      <alignment horizontal="left" vertical="center" readingOrder="1"/>
    </xf>
    <xf numFmtId="164" fontId="65" fillId="38" borderId="4" xfId="0" applyNumberFormat="1" applyFont="1" applyFill="1" applyBorder="1" applyAlignment="1" applyProtection="1">
      <alignment horizontal="left" vertical="center" readingOrder="1"/>
    </xf>
    <xf numFmtId="0" fontId="110" fillId="40" borderId="31" xfId="0" applyFont="1" applyFill="1" applyBorder="1" applyAlignment="1" applyProtection="1">
      <alignment horizontal="center" vertical="center" readingOrder="1"/>
    </xf>
    <xf numFmtId="0" fontId="126" fillId="34" borderId="17" xfId="0" applyFont="1" applyFill="1" applyBorder="1" applyAlignment="1" applyProtection="1">
      <alignment horizontal="center" vertical="center" readingOrder="1"/>
      <protection locked="0"/>
    </xf>
    <xf numFmtId="0" fontId="126" fillId="34" borderId="30" xfId="0" applyFont="1" applyFill="1" applyBorder="1" applyAlignment="1" applyProtection="1">
      <alignment horizontal="center" vertical="center" readingOrder="1"/>
      <protection locked="0"/>
    </xf>
    <xf numFmtId="0" fontId="110" fillId="33" borderId="25" xfId="0" applyFont="1" applyFill="1" applyBorder="1" applyAlignment="1" applyProtection="1">
      <alignment horizontal="left" vertical="top" wrapText="1" readingOrder="1"/>
    </xf>
    <xf numFmtId="0" fontId="12" fillId="0" borderId="30" xfId="0" applyFont="1" applyBorder="1"/>
    <xf numFmtId="0" fontId="12" fillId="0" borderId="31" xfId="0" applyFont="1" applyBorder="1"/>
    <xf numFmtId="0" fontId="118" fillId="15" borderId="0" xfId="0" applyFont="1" applyFill="1" applyBorder="1" applyAlignment="1" applyProtection="1">
      <alignment horizontal="left" vertical="top" readingOrder="1"/>
    </xf>
    <xf numFmtId="0" fontId="110" fillId="40" borderId="23" xfId="0" applyFont="1" applyFill="1" applyBorder="1" applyAlignment="1" applyProtection="1">
      <alignment horizontal="center" vertical="top" readingOrder="1"/>
    </xf>
    <xf numFmtId="0" fontId="110" fillId="40" borderId="42" xfId="0" applyFont="1" applyFill="1" applyBorder="1" applyAlignment="1" applyProtection="1">
      <alignment horizontal="center" vertical="top" readingOrder="1"/>
    </xf>
    <xf numFmtId="0" fontId="110" fillId="40" borderId="43" xfId="0" applyFont="1" applyFill="1" applyBorder="1" applyAlignment="1" applyProtection="1">
      <alignment horizontal="center" vertical="top" readingOrder="1"/>
    </xf>
    <xf numFmtId="0" fontId="110" fillId="33" borderId="25" xfId="0" applyFont="1" applyFill="1" applyBorder="1" applyAlignment="1" applyProtection="1">
      <alignment horizontal="left" vertical="top" readingOrder="1"/>
    </xf>
    <xf numFmtId="0" fontId="110" fillId="33" borderId="30" xfId="0" applyFont="1" applyFill="1" applyBorder="1" applyAlignment="1" applyProtection="1">
      <alignment horizontal="left" vertical="top" readingOrder="1"/>
    </xf>
    <xf numFmtId="0" fontId="110" fillId="33" borderId="31" xfId="0" applyFont="1" applyFill="1" applyBorder="1" applyAlignment="1" applyProtection="1">
      <alignment horizontal="left" vertical="top" readingOrder="1"/>
    </xf>
    <xf numFmtId="0" fontId="110" fillId="33" borderId="24" xfId="0" applyFont="1" applyFill="1" applyBorder="1" applyAlignment="1" applyProtection="1">
      <alignment horizontal="left" vertical="top" readingOrder="1"/>
    </xf>
    <xf numFmtId="0" fontId="110" fillId="33" borderId="10" xfId="0" applyFont="1" applyFill="1" applyBorder="1" applyAlignment="1" applyProtection="1">
      <alignment horizontal="left" vertical="top" readingOrder="1"/>
    </xf>
    <xf numFmtId="0" fontId="110" fillId="33" borderId="29" xfId="0" applyFont="1" applyFill="1" applyBorder="1" applyAlignment="1" applyProtection="1">
      <alignment horizontal="left" vertical="top" readingOrder="1"/>
    </xf>
    <xf numFmtId="0" fontId="0" fillId="0" borderId="0" xfId="0" applyBorder="1" applyProtection="1"/>
    <xf numFmtId="0" fontId="110" fillId="33" borderId="41" xfId="0" applyFont="1" applyFill="1" applyBorder="1" applyAlignment="1" applyProtection="1">
      <alignment horizontal="left" vertical="center" readingOrder="1"/>
    </xf>
    <xf numFmtId="0" fontId="110" fillId="33" borderId="32" xfId="0" applyFont="1" applyFill="1" applyBorder="1" applyAlignment="1" applyProtection="1">
      <alignment horizontal="left" vertical="center" readingOrder="1"/>
    </xf>
    <xf numFmtId="0" fontId="110" fillId="33" borderId="38" xfId="0" applyFont="1" applyFill="1" applyBorder="1" applyAlignment="1" applyProtection="1">
      <alignment horizontal="left" vertical="center" readingOrder="1"/>
    </xf>
    <xf numFmtId="0" fontId="110" fillId="33" borderId="35" xfId="0" applyFont="1" applyFill="1" applyBorder="1" applyAlignment="1" applyProtection="1">
      <alignment horizontal="center" vertical="center" readingOrder="1"/>
    </xf>
    <xf numFmtId="0" fontId="110" fillId="33" borderId="36" xfId="0" applyFont="1" applyFill="1" applyBorder="1" applyAlignment="1" applyProtection="1">
      <alignment horizontal="center" vertical="center" readingOrder="1"/>
    </xf>
    <xf numFmtId="0" fontId="12" fillId="34" borderId="24" xfId="0" applyFont="1" applyFill="1" applyBorder="1" applyAlignment="1" applyProtection="1">
      <alignment horizontal="left" vertical="center" readingOrder="1"/>
      <protection locked="0"/>
    </xf>
    <xf numFmtId="0" fontId="12" fillId="34" borderId="29"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0" xfId="0" applyFont="1" applyFill="1" applyBorder="1" applyAlignment="1" applyProtection="1">
      <alignment horizontal="left" vertical="center" readingOrder="1"/>
      <protection locked="0"/>
    </xf>
    <xf numFmtId="0" fontId="12" fillId="34" borderId="31" xfId="0" applyFont="1" applyFill="1" applyBorder="1" applyAlignment="1" applyProtection="1">
      <alignment horizontal="left" vertical="center" readingOrder="1"/>
      <protection locked="0"/>
    </xf>
    <xf numFmtId="0" fontId="132" fillId="33" borderId="70" xfId="0" applyFont="1" applyFill="1" applyBorder="1" applyAlignment="1" applyProtection="1">
      <alignment horizontal="center" vertical="top" wrapText="1" readingOrder="1"/>
    </xf>
    <xf numFmtId="0" fontId="132" fillId="33" borderId="72" xfId="0" applyFont="1" applyFill="1" applyBorder="1" applyAlignment="1" applyProtection="1">
      <alignment horizontal="center" vertical="top" readingOrder="1"/>
    </xf>
    <xf numFmtId="0" fontId="132" fillId="33" borderId="71" xfId="0" applyFont="1" applyFill="1" applyBorder="1" applyAlignment="1" applyProtection="1">
      <alignment horizontal="center" vertical="top" readingOrder="1"/>
    </xf>
    <xf numFmtId="0" fontId="110" fillId="33" borderId="23" xfId="0" applyFont="1" applyFill="1" applyBorder="1" applyAlignment="1" applyProtection="1">
      <alignment horizontal="left" vertical="top" readingOrder="1"/>
    </xf>
    <xf numFmtId="0" fontId="110" fillId="33" borderId="42" xfId="0" applyFont="1" applyFill="1" applyBorder="1" applyAlignment="1" applyProtection="1">
      <alignment horizontal="left" vertical="top" readingOrder="1"/>
    </xf>
    <xf numFmtId="0" fontId="110" fillId="33" borderId="43" xfId="0" applyFont="1" applyFill="1" applyBorder="1" applyAlignment="1" applyProtection="1">
      <alignment horizontal="left" vertical="top" readingOrder="1"/>
    </xf>
    <xf numFmtId="0" fontId="12" fillId="34" borderId="25" xfId="0" applyFont="1" applyFill="1" applyBorder="1" applyAlignment="1" applyProtection="1">
      <alignment horizontal="left" vertical="center" readingOrder="1"/>
      <protection locked="0"/>
    </xf>
    <xf numFmtId="0" fontId="110" fillId="33" borderId="36" xfId="0" applyFont="1" applyFill="1" applyBorder="1" applyAlignment="1" applyProtection="1">
      <alignment horizontal="center" vertical="center" wrapText="1" readingOrder="1"/>
    </xf>
    <xf numFmtId="0" fontId="110" fillId="33" borderId="37" xfId="0" applyFont="1" applyFill="1" applyBorder="1" applyAlignment="1" applyProtection="1">
      <alignment horizontal="center" vertical="center" readingOrder="1"/>
    </xf>
    <xf numFmtId="0" fontId="126" fillId="34" borderId="53" xfId="0" applyFont="1" applyFill="1" applyBorder="1" applyAlignment="1" applyProtection="1">
      <alignment horizontal="center" vertical="center" readingOrder="1"/>
      <protection locked="0"/>
    </xf>
    <xf numFmtId="0" fontId="110" fillId="33" borderId="41" xfId="0" quotePrefix="1" applyFont="1" applyFill="1" applyBorder="1" applyAlignment="1" applyProtection="1">
      <alignment horizontal="left" vertical="center" wrapText="1" readingOrder="1"/>
    </xf>
    <xf numFmtId="0" fontId="110" fillId="33" borderId="32" xfId="0" quotePrefix="1" applyFont="1" applyFill="1" applyBorder="1" applyAlignment="1" applyProtection="1">
      <alignment horizontal="left" vertical="center" wrapText="1" readingOrder="1"/>
    </xf>
    <xf numFmtId="0" fontId="110" fillId="33" borderId="38" xfId="0" quotePrefix="1" applyFont="1" applyFill="1" applyBorder="1" applyAlignment="1" applyProtection="1">
      <alignment horizontal="left" vertical="center" wrapText="1" readingOrder="1"/>
    </xf>
    <xf numFmtId="0" fontId="18" fillId="5" borderId="11" xfId="0" applyFont="1" applyFill="1" applyBorder="1" applyAlignment="1" applyProtection="1">
      <alignment horizontal="left" vertical="top" wrapText="1" readingOrder="1"/>
    </xf>
    <xf numFmtId="164" fontId="43" fillId="38" borderId="101" xfId="0" applyNumberFormat="1" applyFont="1" applyFill="1" applyBorder="1" applyAlignment="1" applyProtection="1">
      <alignment horizontal="left" vertical="top" readingOrder="1"/>
    </xf>
    <xf numFmtId="164" fontId="43" fillId="38" borderId="103" xfId="0" applyNumberFormat="1" applyFont="1" applyFill="1" applyBorder="1" applyAlignment="1" applyProtection="1">
      <alignment horizontal="left" vertical="top" readingOrder="1"/>
    </xf>
    <xf numFmtId="0" fontId="110" fillId="33" borderId="23" xfId="0" applyFont="1" applyFill="1" applyBorder="1" applyAlignment="1" applyProtection="1">
      <alignment horizontal="center" vertical="top" wrapText="1" readingOrder="1"/>
    </xf>
    <xf numFmtId="0" fontId="110" fillId="33" borderId="42" xfId="0" applyFont="1" applyFill="1" applyBorder="1" applyAlignment="1" applyProtection="1">
      <alignment horizontal="center" vertical="top" wrapText="1" readingOrder="1"/>
    </xf>
    <xf numFmtId="0" fontId="110" fillId="33" borderId="43" xfId="0" applyFont="1" applyFill="1" applyBorder="1" applyAlignment="1" applyProtection="1">
      <alignment horizontal="center" vertical="top" wrapText="1" readingOrder="1"/>
    </xf>
    <xf numFmtId="0" fontId="110" fillId="33" borderId="24" xfId="0" applyFont="1" applyFill="1" applyBorder="1" applyAlignment="1" applyProtection="1">
      <alignment horizontal="center" vertical="top" wrapText="1" readingOrder="1"/>
    </xf>
    <xf numFmtId="0" fontId="110" fillId="33" borderId="10" xfId="0" applyFont="1" applyFill="1" applyBorder="1" applyAlignment="1" applyProtection="1">
      <alignment horizontal="center" vertical="top" wrapText="1" readingOrder="1"/>
    </xf>
    <xf numFmtId="0" fontId="110" fillId="33" borderId="29" xfId="0" applyFont="1" applyFill="1" applyBorder="1" applyAlignment="1" applyProtection="1">
      <alignment horizontal="center" vertical="top" wrapText="1" readingOrder="1"/>
    </xf>
    <xf numFmtId="164" fontId="43" fillId="38" borderId="112" xfId="0" applyNumberFormat="1" applyFont="1" applyFill="1" applyBorder="1" applyAlignment="1" applyProtection="1">
      <alignment horizontal="left" vertical="top" readingOrder="1"/>
    </xf>
    <xf numFmtId="164" fontId="43" fillId="38" borderId="102" xfId="0" applyNumberFormat="1" applyFont="1" applyFill="1" applyBorder="1" applyAlignment="1" applyProtection="1">
      <alignment horizontal="left" vertical="top" readingOrder="1"/>
    </xf>
    <xf numFmtId="0" fontId="110" fillId="33" borderId="22" xfId="0" applyFont="1" applyFill="1" applyBorder="1" applyAlignment="1" applyProtection="1">
      <alignment horizontal="center" vertical="top" readingOrder="1"/>
    </xf>
    <xf numFmtId="0" fontId="110" fillId="33" borderId="25" xfId="0" applyFont="1" applyFill="1" applyBorder="1" applyAlignment="1" applyProtection="1">
      <alignment horizontal="center" vertical="top" readingOrder="1"/>
    </xf>
    <xf numFmtId="0" fontId="110" fillId="33" borderId="30" xfId="0" applyFont="1" applyFill="1" applyBorder="1" applyAlignment="1" applyProtection="1">
      <alignment horizontal="center" vertical="top" readingOrder="1"/>
    </xf>
    <xf numFmtId="0" fontId="110" fillId="33" borderId="31" xfId="0" applyFont="1" applyFill="1" applyBorder="1" applyAlignment="1" applyProtection="1">
      <alignment horizontal="center" vertical="top" readingOrder="1"/>
    </xf>
    <xf numFmtId="164" fontId="43" fillId="38" borderId="113" xfId="0" applyNumberFormat="1" applyFont="1" applyFill="1" applyBorder="1" applyAlignment="1" applyProtection="1">
      <alignment horizontal="left" vertical="top" readingOrder="1"/>
    </xf>
    <xf numFmtId="0" fontId="110" fillId="33" borderId="41" xfId="0" applyFont="1" applyFill="1" applyBorder="1" applyAlignment="1" applyProtection="1">
      <alignment horizontal="left" vertical="center" wrapText="1" readingOrder="1"/>
    </xf>
    <xf numFmtId="0" fontId="110" fillId="33" borderId="32" xfId="0" applyFont="1" applyFill="1" applyBorder="1" applyAlignment="1" applyProtection="1">
      <alignment horizontal="left" vertical="center" wrapText="1" readingOrder="1"/>
    </xf>
    <xf numFmtId="0" fontId="110" fillId="33" borderId="38" xfId="0" applyFont="1" applyFill="1" applyBorder="1" applyAlignment="1" applyProtection="1">
      <alignment horizontal="left" vertical="center" wrapText="1" readingOrder="1"/>
    </xf>
    <xf numFmtId="0" fontId="110" fillId="40" borderId="13" xfId="0" applyFont="1" applyFill="1" applyBorder="1" applyAlignment="1" applyProtection="1">
      <alignment horizontal="center" vertical="center" wrapText="1"/>
    </xf>
    <xf numFmtId="0" fontId="110" fillId="40" borderId="11" xfId="0" applyFont="1" applyFill="1" applyBorder="1" applyAlignment="1" applyProtection="1">
      <alignment horizontal="center" vertical="center" wrapText="1"/>
    </xf>
    <xf numFmtId="0" fontId="110" fillId="40" borderId="12" xfId="0" applyFont="1" applyFill="1" applyBorder="1" applyAlignment="1" applyProtection="1">
      <alignment horizontal="center" vertical="center" wrapText="1"/>
    </xf>
    <xf numFmtId="0" fontId="110" fillId="40" borderId="1" xfId="0" applyFont="1" applyFill="1" applyBorder="1" applyAlignment="1" applyProtection="1">
      <alignment horizontal="center" vertical="center" wrapText="1"/>
    </xf>
    <xf numFmtId="0" fontId="110" fillId="40" borderId="0" xfId="0" applyFont="1" applyFill="1" applyBorder="1" applyAlignment="1" applyProtection="1">
      <alignment horizontal="center" vertical="center" wrapText="1"/>
    </xf>
    <xf numFmtId="0" fontId="110" fillId="40" borderId="2" xfId="0" applyFont="1" applyFill="1" applyBorder="1" applyAlignment="1" applyProtection="1">
      <alignment horizontal="center" vertical="center" wrapText="1"/>
    </xf>
    <xf numFmtId="0" fontId="110" fillId="40" borderId="3" xfId="0" applyFont="1" applyFill="1" applyBorder="1" applyAlignment="1" applyProtection="1">
      <alignment horizontal="center" vertical="center" wrapText="1"/>
    </xf>
    <xf numFmtId="0" fontId="110" fillId="40" borderId="5" xfId="0" applyFont="1" applyFill="1" applyBorder="1" applyAlignment="1" applyProtection="1">
      <alignment horizontal="center" vertical="center" wrapText="1"/>
    </xf>
    <xf numFmtId="0" fontId="110" fillId="40"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132" fillId="33" borderId="98" xfId="0" applyFont="1" applyFill="1" applyBorder="1" applyAlignment="1" applyProtection="1">
      <alignment horizontal="center" vertical="top" wrapText="1" readingOrder="1"/>
    </xf>
    <xf numFmtId="0" fontId="132" fillId="33" borderId="86" xfId="0" applyFont="1" applyFill="1" applyBorder="1" applyAlignment="1" applyProtection="1">
      <alignment horizontal="center" vertical="top" readingOrder="1"/>
    </xf>
    <xf numFmtId="0" fontId="132" fillId="33" borderId="99" xfId="0" applyFont="1" applyFill="1" applyBorder="1" applyAlignment="1" applyProtection="1">
      <alignment horizontal="center" vertical="top" readingOrder="1"/>
    </xf>
    <xf numFmtId="0" fontId="110" fillId="33" borderId="55" xfId="0" applyFont="1" applyFill="1" applyBorder="1" applyAlignment="1" applyProtection="1">
      <alignment horizontal="center" vertical="top" wrapText="1" readingOrder="1"/>
    </xf>
    <xf numFmtId="0" fontId="110" fillId="33" borderId="56" xfId="0" applyFont="1" applyFill="1" applyBorder="1" applyAlignment="1" applyProtection="1">
      <alignment horizontal="center" vertical="top" wrapText="1" readingOrder="1"/>
    </xf>
    <xf numFmtId="0" fontId="110" fillId="33" borderId="57" xfId="0" applyFont="1" applyFill="1" applyBorder="1" applyAlignment="1" applyProtection="1">
      <alignment horizontal="center" vertical="top" wrapText="1" readingOrder="1"/>
    </xf>
    <xf numFmtId="0" fontId="110" fillId="33" borderId="58" xfId="0" applyFont="1" applyFill="1" applyBorder="1" applyAlignment="1" applyProtection="1">
      <alignment horizontal="center" vertical="top" wrapText="1" readingOrder="1"/>
    </xf>
    <xf numFmtId="0" fontId="110" fillId="33" borderId="23" xfId="0" applyFont="1" applyFill="1" applyBorder="1" applyAlignment="1" applyProtection="1">
      <alignment horizontal="left" vertical="top" wrapText="1" readingOrder="1"/>
    </xf>
    <xf numFmtId="0" fontId="12" fillId="0" borderId="42" xfId="0" applyFont="1" applyBorder="1"/>
    <xf numFmtId="0" fontId="12" fillId="0" borderId="43" xfId="0" applyFont="1" applyBorder="1"/>
    <xf numFmtId="0" fontId="126" fillId="34" borderId="33" xfId="0" applyFont="1" applyFill="1" applyBorder="1" applyAlignment="1" applyProtection="1">
      <alignment horizontal="center" vertical="center" readingOrder="1"/>
      <protection locked="0"/>
    </xf>
    <xf numFmtId="0" fontId="126" fillId="34" borderId="54" xfId="0" applyFont="1" applyFill="1" applyBorder="1" applyAlignment="1" applyProtection="1">
      <alignment horizontal="center" vertical="center" readingOrder="1"/>
      <protection locked="0"/>
    </xf>
    <xf numFmtId="0" fontId="56" fillId="38" borderId="44" xfId="0" applyFont="1" applyFill="1" applyBorder="1" applyAlignment="1" applyProtection="1">
      <alignment horizontal="center" vertical="center" readingOrder="1"/>
    </xf>
    <xf numFmtId="0" fontId="56" fillId="38" borderId="28" xfId="0" applyFont="1" applyFill="1" applyBorder="1" applyAlignment="1" applyProtection="1">
      <alignment horizontal="center" vertical="center" readingOrder="1"/>
    </xf>
    <xf numFmtId="0" fontId="126" fillId="34" borderId="18" xfId="0" applyFont="1" applyFill="1" applyBorder="1" applyAlignment="1" applyProtection="1">
      <alignment horizontal="center" vertical="center" readingOrder="1"/>
      <protection locked="0"/>
    </xf>
    <xf numFmtId="0" fontId="23" fillId="2" borderId="0"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62" fillId="40" borderId="98" xfId="0" applyFont="1" applyFill="1" applyBorder="1" applyAlignment="1" applyProtection="1">
      <alignment horizontal="center" vertical="top" readingOrder="1"/>
    </xf>
    <xf numFmtId="0" fontId="162" fillId="40" borderId="86" xfId="0" applyFont="1" applyFill="1" applyBorder="1" applyAlignment="1" applyProtection="1">
      <alignment horizontal="center" vertical="top" readingOrder="1"/>
    </xf>
    <xf numFmtId="0" fontId="162" fillId="40" borderId="99" xfId="0" applyFont="1" applyFill="1" applyBorder="1" applyAlignment="1" applyProtection="1">
      <alignment horizontal="center" vertical="top" readingOrder="1"/>
    </xf>
    <xf numFmtId="0" fontId="109" fillId="15" borderId="41" xfId="0" applyFont="1" applyFill="1" applyBorder="1" applyAlignment="1" applyProtection="1">
      <alignment horizontal="center" vertical="top" wrapText="1" readingOrder="1"/>
    </xf>
    <xf numFmtId="0" fontId="109" fillId="15" borderId="32" xfId="0" applyFont="1" applyFill="1" applyBorder="1" applyAlignment="1" applyProtection="1">
      <alignment horizontal="center" vertical="top" wrapText="1" readingOrder="1"/>
    </xf>
    <xf numFmtId="0" fontId="109" fillId="15" borderId="38" xfId="0" applyFont="1" applyFill="1" applyBorder="1" applyAlignment="1" applyProtection="1">
      <alignment horizontal="center" vertical="top" wrapText="1" readingOrder="1"/>
    </xf>
    <xf numFmtId="0" fontId="110" fillId="33" borderId="70" xfId="0" applyFont="1" applyFill="1" applyBorder="1" applyAlignment="1" applyProtection="1">
      <alignment horizontal="left" vertical="top" wrapText="1" readingOrder="1"/>
    </xf>
    <xf numFmtId="0" fontId="110" fillId="33" borderId="72" xfId="0" applyFont="1" applyFill="1" applyBorder="1" applyAlignment="1" applyProtection="1">
      <alignment horizontal="left" vertical="top" wrapText="1" readingOrder="1"/>
    </xf>
    <xf numFmtId="0" fontId="110" fillId="33" borderId="71" xfId="0" applyFont="1" applyFill="1" applyBorder="1" applyAlignment="1" applyProtection="1">
      <alignment horizontal="left" vertical="top" wrapText="1" readingOrder="1"/>
    </xf>
    <xf numFmtId="0" fontId="110" fillId="33" borderId="101" xfId="0" applyFont="1" applyFill="1" applyBorder="1" applyAlignment="1" applyProtection="1">
      <alignment horizontal="left" vertical="top" wrapText="1" readingOrder="1"/>
    </xf>
    <xf numFmtId="0" fontId="110" fillId="33" borderId="102" xfId="0" applyFont="1" applyFill="1" applyBorder="1" applyAlignment="1" applyProtection="1">
      <alignment horizontal="left" vertical="top" wrapText="1" readingOrder="1"/>
    </xf>
    <xf numFmtId="0" fontId="110" fillId="33" borderId="103" xfId="0" applyFont="1" applyFill="1" applyBorder="1" applyAlignment="1" applyProtection="1">
      <alignment horizontal="left" vertical="top" wrapText="1" readingOrder="1"/>
    </xf>
    <xf numFmtId="0" fontId="126" fillId="34" borderId="102" xfId="0" applyFont="1" applyFill="1" applyBorder="1" applyAlignment="1" applyProtection="1">
      <alignment horizontal="left" vertical="top" wrapText="1" readingOrder="1"/>
      <protection locked="0"/>
    </xf>
    <xf numFmtId="0" fontId="126" fillId="34" borderId="103" xfId="0" applyFont="1" applyFill="1" applyBorder="1" applyAlignment="1" applyProtection="1">
      <alignment horizontal="left" vertical="top" wrapText="1" readingOrder="1"/>
      <protection locked="0"/>
    </xf>
    <xf numFmtId="0" fontId="126" fillId="34" borderId="114" xfId="0" applyFont="1" applyFill="1" applyBorder="1" applyAlignment="1" applyProtection="1">
      <alignment horizontal="left" vertical="top" wrapText="1" readingOrder="1"/>
      <protection locked="0"/>
    </xf>
    <xf numFmtId="0" fontId="126" fillId="34" borderId="115" xfId="0" applyFont="1" applyFill="1" applyBorder="1" applyAlignment="1" applyProtection="1">
      <alignment horizontal="left" vertical="top" wrapText="1" readingOrder="1"/>
      <protection locked="0"/>
    </xf>
    <xf numFmtId="0" fontId="126" fillId="34" borderId="116" xfId="0" applyFont="1" applyFill="1" applyBorder="1" applyAlignment="1" applyProtection="1">
      <alignment horizontal="left" vertical="top" wrapText="1" readingOrder="1"/>
      <protection locked="0"/>
    </xf>
    <xf numFmtId="0" fontId="126" fillId="34" borderId="117" xfId="0" applyFont="1" applyFill="1" applyBorder="1" applyAlignment="1" applyProtection="1">
      <alignment horizontal="left" vertical="top" wrapText="1" readingOrder="1"/>
      <protection locked="0"/>
    </xf>
    <xf numFmtId="0" fontId="126" fillId="34" borderId="118" xfId="0" applyFont="1" applyFill="1" applyBorder="1" applyAlignment="1" applyProtection="1">
      <alignment horizontal="left" vertical="top" wrapText="1" readingOrder="1"/>
      <protection locked="0"/>
    </xf>
    <xf numFmtId="0" fontId="126" fillId="34" borderId="119" xfId="0" applyFont="1" applyFill="1" applyBorder="1" applyAlignment="1" applyProtection="1">
      <alignment horizontal="left" vertical="top" wrapText="1" readingOrder="1"/>
      <protection locked="0"/>
    </xf>
    <xf numFmtId="0" fontId="110" fillId="33" borderId="120" xfId="0" applyFont="1" applyFill="1" applyBorder="1" applyAlignment="1" applyProtection="1">
      <alignment horizontal="left" vertical="top" wrapText="1" readingOrder="1"/>
    </xf>
    <xf numFmtId="0" fontId="110" fillId="33" borderId="118" xfId="0" applyFont="1" applyFill="1" applyBorder="1" applyAlignment="1" applyProtection="1">
      <alignment horizontal="left" vertical="top" wrapText="1" readingOrder="1"/>
    </xf>
    <xf numFmtId="0" fontId="110" fillId="33" borderId="119" xfId="0" applyFont="1" applyFill="1" applyBorder="1" applyAlignment="1" applyProtection="1">
      <alignment horizontal="left" vertical="top" wrapText="1" readingOrder="1"/>
    </xf>
    <xf numFmtId="0" fontId="31" fillId="15" borderId="0" xfId="5" applyFont="1" applyFill="1" applyBorder="1" applyAlignment="1" applyProtection="1"/>
    <xf numFmtId="0" fontId="2" fillId="15" borderId="0" xfId="5" applyFill="1" applyBorder="1" applyAlignment="1" applyProtection="1"/>
    <xf numFmtId="0" fontId="4" fillId="0" borderId="102" xfId="0" applyFont="1" applyBorder="1"/>
    <xf numFmtId="0" fontId="4" fillId="0" borderId="103" xfId="0" applyFont="1" applyBorder="1"/>
    <xf numFmtId="0" fontId="126" fillId="34" borderId="0" xfId="0" applyFont="1" applyFill="1" applyBorder="1" applyAlignment="1" applyProtection="1">
      <alignment horizontal="left" vertical="top" wrapText="1" readingOrder="1"/>
      <protection locked="0"/>
    </xf>
    <xf numFmtId="0" fontId="126" fillId="34" borderId="68"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2" fillId="2" borderId="0" xfId="5" applyFill="1" applyAlignment="1" applyProtection="1">
      <alignment horizontal="left" vertical="top" wrapText="1" readingOrder="1"/>
    </xf>
    <xf numFmtId="0" fontId="110" fillId="40" borderId="101" xfId="0" applyFont="1" applyFill="1" applyBorder="1" applyAlignment="1" applyProtection="1">
      <alignment horizontal="left" vertical="top" wrapText="1" readingOrder="1"/>
    </xf>
    <xf numFmtId="0" fontId="110" fillId="40" borderId="102" xfId="0" applyFont="1" applyFill="1" applyBorder="1" applyAlignment="1" applyProtection="1">
      <alignment horizontal="left" vertical="top" wrapText="1" readingOrder="1"/>
    </xf>
    <xf numFmtId="0" fontId="0" fillId="0" borderId="0" xfId="0" applyProtection="1"/>
    <xf numFmtId="0" fontId="119" fillId="15" borderId="3" xfId="7" applyFont="1" applyFill="1" applyBorder="1" applyAlignment="1">
      <alignment horizontal="left" vertical="top" wrapText="1"/>
    </xf>
    <xf numFmtId="0" fontId="119" fillId="15" borderId="5" xfId="7" applyFont="1" applyFill="1" applyBorder="1" applyAlignment="1">
      <alignment horizontal="left" vertical="top" wrapText="1"/>
    </xf>
    <xf numFmtId="0" fontId="119" fillId="15" borderId="4" xfId="7" applyFont="1" applyFill="1" applyBorder="1" applyAlignment="1">
      <alignment horizontal="left" vertical="top" wrapText="1"/>
    </xf>
    <xf numFmtId="0" fontId="64" fillId="15" borderId="13" xfId="7" applyFont="1" applyFill="1" applyBorder="1" applyAlignment="1">
      <alignment horizontal="left" vertical="center" wrapText="1"/>
    </xf>
    <xf numFmtId="0" fontId="64" fillId="15" borderId="11" xfId="7" applyFont="1" applyFill="1" applyBorder="1" applyAlignment="1">
      <alignment horizontal="left" vertical="center" wrapText="1"/>
    </xf>
    <xf numFmtId="0" fontId="60" fillId="15" borderId="1" xfId="7" applyFont="1" applyFill="1" applyBorder="1" applyAlignment="1">
      <alignment horizontal="left" vertical="top" wrapText="1"/>
    </xf>
    <xf numFmtId="0" fontId="60" fillId="15" borderId="0" xfId="7" applyFont="1" applyFill="1" applyBorder="1" applyAlignment="1">
      <alignment horizontal="left" vertical="top" wrapText="1"/>
    </xf>
    <xf numFmtId="0" fontId="60" fillId="15" borderId="2" xfId="7" applyFont="1" applyFill="1" applyBorder="1" applyAlignment="1">
      <alignment horizontal="left" vertical="top" wrapText="1"/>
    </xf>
    <xf numFmtId="0" fontId="119" fillId="15" borderId="1" xfId="7" applyFont="1" applyFill="1" applyBorder="1" applyAlignment="1">
      <alignment horizontal="left" vertical="top" wrapText="1"/>
    </xf>
    <xf numFmtId="0" fontId="119" fillId="15" borderId="0" xfId="7" applyFont="1" applyFill="1" applyBorder="1" applyAlignment="1">
      <alignment horizontal="left" vertical="top" wrapText="1"/>
    </xf>
    <xf numFmtId="0" fontId="119" fillId="15" borderId="2" xfId="7" applyFont="1" applyFill="1" applyBorder="1" applyAlignment="1">
      <alignment horizontal="left" vertical="top" wrapText="1"/>
    </xf>
    <xf numFmtId="0" fontId="119" fillId="15" borderId="59" xfId="7" applyFont="1" applyFill="1" applyBorder="1" applyAlignment="1">
      <alignment horizontal="left" vertical="top" wrapText="1"/>
    </xf>
    <xf numFmtId="0" fontId="119" fillId="15" borderId="9" xfId="7" applyFont="1" applyFill="1" applyBorder="1" applyAlignment="1">
      <alignment horizontal="left" vertical="top" wrapText="1"/>
    </xf>
    <xf numFmtId="0" fontId="119" fillId="15" borderId="60" xfId="7" applyFont="1" applyFill="1" applyBorder="1" applyAlignment="1">
      <alignment horizontal="left" vertical="top" wrapText="1"/>
    </xf>
    <xf numFmtId="0" fontId="164" fillId="15" borderId="61" xfId="7" applyFont="1" applyFill="1" applyBorder="1" applyAlignment="1">
      <alignment horizontal="left" vertical="center" wrapText="1"/>
    </xf>
    <xf numFmtId="0" fontId="164" fillId="15" borderId="39" xfId="7" applyFont="1" applyFill="1" applyBorder="1" applyAlignment="1">
      <alignment horizontal="left" vertical="center" wrapText="1"/>
    </xf>
    <xf numFmtId="0" fontId="162" fillId="40" borderId="41" xfId="0" applyFont="1" applyFill="1" applyBorder="1" applyAlignment="1" applyProtection="1">
      <alignment horizontal="center" vertical="top" readingOrder="1"/>
    </xf>
    <xf numFmtId="0" fontId="162" fillId="40" borderId="32" xfId="0" applyFont="1" applyFill="1" applyBorder="1" applyAlignment="1" applyProtection="1">
      <alignment horizontal="center" vertical="top" readingOrder="1"/>
    </xf>
    <xf numFmtId="0" fontId="162" fillId="40" borderId="38" xfId="0" applyFont="1" applyFill="1" applyBorder="1" applyAlignment="1" applyProtection="1">
      <alignment horizontal="center" vertical="top" readingOrder="1"/>
    </xf>
    <xf numFmtId="0" fontId="109" fillId="15" borderId="123" xfId="7" applyFont="1" applyFill="1" applyBorder="1" applyAlignment="1">
      <alignment horizontal="center" vertical="top" readingOrder="1"/>
    </xf>
    <xf numFmtId="0" fontId="109" fillId="15" borderId="124" xfId="7" applyFont="1" applyFill="1" applyBorder="1" applyAlignment="1">
      <alignment horizontal="center" vertical="top" readingOrder="1"/>
    </xf>
    <xf numFmtId="0" fontId="109" fillId="15" borderId="125" xfId="7" applyFont="1" applyFill="1" applyBorder="1" applyAlignment="1">
      <alignment horizontal="center" vertical="top" readingOrder="1"/>
    </xf>
    <xf numFmtId="0" fontId="12" fillId="15" borderId="101" xfId="7" applyFont="1" applyFill="1" applyBorder="1" applyAlignment="1">
      <alignment horizontal="left" vertical="center" wrapText="1"/>
    </xf>
    <xf numFmtId="0" fontId="12" fillId="15" borderId="102" xfId="7" applyFont="1" applyFill="1" applyBorder="1" applyAlignment="1">
      <alignment horizontal="left" vertical="center" wrapText="1"/>
    </xf>
    <xf numFmtId="0" fontId="12" fillId="15" borderId="103" xfId="7" applyFont="1" applyFill="1" applyBorder="1" applyAlignment="1">
      <alignment horizontal="left" vertical="center" wrapText="1"/>
    </xf>
    <xf numFmtId="0" fontId="131" fillId="42" borderId="41" xfId="7" applyFont="1" applyFill="1" applyBorder="1" applyAlignment="1">
      <alignment horizontal="center" vertical="center" wrapText="1"/>
    </xf>
    <xf numFmtId="0" fontId="131" fillId="42" borderId="32" xfId="7" applyFont="1" applyFill="1" applyBorder="1" applyAlignment="1">
      <alignment horizontal="center" vertical="center" wrapText="1"/>
    </xf>
    <xf numFmtId="0" fontId="131" fillId="42" borderId="38" xfId="7" applyFont="1" applyFill="1" applyBorder="1" applyAlignment="1">
      <alignment horizontal="center" vertical="center" wrapText="1"/>
    </xf>
    <xf numFmtId="0" fontId="12" fillId="34" borderId="121" xfId="7" applyFont="1" applyFill="1" applyBorder="1" applyAlignment="1" applyProtection="1">
      <alignment horizontal="left" vertical="center" wrapText="1"/>
      <protection locked="0"/>
    </xf>
    <xf numFmtId="0" fontId="12" fillId="34" borderId="76" xfId="7" applyFont="1" applyFill="1" applyBorder="1" applyAlignment="1" applyProtection="1">
      <alignment horizontal="left" vertical="center" wrapText="1"/>
      <protection locked="0"/>
    </xf>
    <xf numFmtId="0" fontId="12" fillId="34" borderId="122" xfId="7" applyFont="1" applyFill="1" applyBorder="1" applyAlignment="1" applyProtection="1">
      <alignment horizontal="left" vertical="center" wrapText="1"/>
      <protection locked="0"/>
    </xf>
    <xf numFmtId="0" fontId="42" fillId="42" borderId="41" xfId="7" applyFont="1" applyFill="1" applyBorder="1" applyAlignment="1">
      <alignment horizontal="center" vertical="center"/>
    </xf>
    <xf numFmtId="0" fontId="42" fillId="42" borderId="32" xfId="7" applyFont="1" applyFill="1" applyBorder="1" applyAlignment="1">
      <alignment horizontal="center" vertical="center"/>
    </xf>
    <xf numFmtId="0" fontId="42" fillId="42" borderId="38" xfId="7" applyFont="1" applyFill="1" applyBorder="1" applyAlignment="1">
      <alignment horizontal="center" vertical="center"/>
    </xf>
    <xf numFmtId="0" fontId="60" fillId="15" borderId="13" xfId="7" applyFont="1" applyFill="1" applyBorder="1" applyAlignment="1">
      <alignment horizontal="left" vertical="top" wrapText="1"/>
    </xf>
    <xf numFmtId="0" fontId="119" fillId="15" borderId="11" xfId="7" applyFont="1" applyFill="1" applyBorder="1" applyAlignment="1">
      <alignment horizontal="left" vertical="top" wrapText="1"/>
    </xf>
    <xf numFmtId="0" fontId="119" fillId="15" borderId="12" xfId="7" applyFont="1" applyFill="1" applyBorder="1" applyAlignment="1">
      <alignment horizontal="left" vertical="top" wrapText="1"/>
    </xf>
    <xf numFmtId="0" fontId="12" fillId="34" borderId="126" xfId="7" applyFont="1" applyFill="1" applyBorder="1" applyAlignment="1" applyProtection="1">
      <alignment horizontal="left" vertical="center" wrapText="1"/>
      <protection locked="0"/>
    </xf>
    <xf numFmtId="0" fontId="12" fillId="34" borderId="127" xfId="7" applyFont="1" applyFill="1" applyBorder="1" applyAlignment="1" applyProtection="1">
      <alignment horizontal="left" vertical="center" wrapText="1"/>
      <protection locked="0"/>
    </xf>
    <xf numFmtId="0" fontId="12" fillId="34" borderId="128"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29" xfId="7" applyFont="1" applyFill="1" applyBorder="1" applyAlignment="1" applyProtection="1">
      <alignment horizontal="left" vertical="center" wrapText="1"/>
      <protection locked="0"/>
    </xf>
    <xf numFmtId="0" fontId="12" fillId="34" borderId="130" xfId="7" applyFont="1" applyFill="1" applyBorder="1" applyAlignment="1" applyProtection="1">
      <alignment horizontal="left" vertical="center" wrapText="1"/>
      <protection locked="0"/>
    </xf>
    <xf numFmtId="0" fontId="12" fillId="34" borderId="131" xfId="7" applyFont="1" applyFill="1" applyBorder="1" applyAlignment="1" applyProtection="1">
      <alignment horizontal="left" vertical="center" wrapText="1"/>
      <protection locked="0"/>
    </xf>
    <xf numFmtId="0" fontId="110" fillId="33" borderId="41" xfId="7" applyFont="1" applyFill="1" applyBorder="1" applyAlignment="1">
      <alignment horizontal="left" wrapText="1"/>
    </xf>
    <xf numFmtId="0" fontId="110" fillId="33" borderId="38" xfId="7" applyFont="1" applyFill="1" applyBorder="1" applyAlignment="1">
      <alignment horizontal="left" wrapText="1"/>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2" fillId="33" borderId="98" xfId="0" applyFont="1" applyFill="1" applyBorder="1" applyAlignment="1" applyProtection="1">
      <alignment horizontal="center" vertical="top" readingOrder="1"/>
    </xf>
    <xf numFmtId="0" fontId="162" fillId="33" borderId="86" xfId="0" applyFont="1" applyFill="1" applyBorder="1" applyAlignment="1" applyProtection="1">
      <alignment horizontal="center" vertical="top" readingOrder="1"/>
    </xf>
    <xf numFmtId="0" fontId="162" fillId="33" borderId="99" xfId="0" applyFont="1" applyFill="1" applyBorder="1" applyAlignment="1" applyProtection="1">
      <alignment horizontal="center" vertical="top" readingOrder="1"/>
    </xf>
    <xf numFmtId="0" fontId="109" fillId="0" borderId="41" xfId="0" applyFont="1" applyFill="1" applyBorder="1" applyAlignment="1" applyProtection="1">
      <alignment horizontal="center"/>
    </xf>
    <xf numFmtId="0" fontId="109" fillId="0" borderId="32" xfId="0" applyFont="1" applyFill="1" applyBorder="1" applyAlignment="1" applyProtection="1">
      <alignment horizontal="center"/>
    </xf>
    <xf numFmtId="0" fontId="109" fillId="0" borderId="38" xfId="0" applyFont="1" applyFill="1" applyBorder="1" applyAlignment="1" applyProtection="1">
      <alignment horizontal="center"/>
    </xf>
    <xf numFmtId="0" fontId="12" fillId="0" borderId="41" xfId="0" applyFont="1" applyFill="1" applyBorder="1" applyAlignment="1" applyProtection="1">
      <alignment horizontal="left" vertical="center" wrapText="1"/>
    </xf>
    <xf numFmtId="0" fontId="10" fillId="0" borderId="32"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wrapText="1"/>
    </xf>
    <xf numFmtId="0" fontId="113" fillId="33" borderId="74"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09" xfId="0" applyFont="1" applyFill="1" applyBorder="1" applyAlignment="1" applyProtection="1">
      <alignment horizontal="left" wrapText="1"/>
    </xf>
    <xf numFmtId="0" fontId="136" fillId="15" borderId="1" xfId="0" applyFont="1" applyFill="1" applyBorder="1" applyAlignment="1" applyProtection="1">
      <alignment horizontal="left" vertical="top" wrapText="1" readingOrder="1"/>
    </xf>
    <xf numFmtId="0" fontId="136" fillId="15" borderId="0" xfId="0" applyFont="1" applyFill="1" applyBorder="1" applyAlignment="1" applyProtection="1">
      <alignment horizontal="left" vertical="top" wrapText="1" readingOrder="1"/>
    </xf>
    <xf numFmtId="0" fontId="16" fillId="34" borderId="132" xfId="0" applyFont="1" applyFill="1" applyBorder="1" applyAlignment="1" applyProtection="1">
      <alignment horizontal="left" wrapText="1"/>
    </xf>
    <xf numFmtId="0" fontId="16" fillId="34" borderId="133" xfId="0" applyFont="1" applyFill="1" applyBorder="1" applyAlignment="1" applyProtection="1">
      <alignment horizontal="left" wrapText="1"/>
    </xf>
    <xf numFmtId="0" fontId="16" fillId="34" borderId="134" xfId="0" applyFont="1" applyFill="1" applyBorder="1" applyAlignment="1" applyProtection="1">
      <alignment horizontal="left"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10" fillId="33" borderId="87" xfId="0" applyFont="1" applyFill="1" applyBorder="1" applyAlignment="1" applyProtection="1">
      <alignment horizontal="left" vertical="top" readingOrder="1"/>
    </xf>
    <xf numFmtId="0" fontId="16" fillId="34" borderId="135" xfId="0" applyFont="1" applyFill="1" applyBorder="1" applyAlignment="1" applyProtection="1">
      <alignment horizontal="left" wrapText="1"/>
    </xf>
    <xf numFmtId="0" fontId="119" fillId="34" borderId="24" xfId="7" applyFont="1" applyFill="1" applyBorder="1" applyAlignment="1" applyProtection="1">
      <alignment horizontal="left" vertical="top" wrapText="1"/>
      <protection locked="0"/>
    </xf>
    <xf numFmtId="0" fontId="119" fillId="34" borderId="29" xfId="7" applyFont="1" applyFill="1" applyBorder="1" applyAlignment="1" applyProtection="1">
      <alignment horizontal="left" vertical="top" wrapText="1"/>
      <protection locked="0"/>
    </xf>
    <xf numFmtId="0" fontId="97" fillId="15" borderId="0" xfId="7" applyFill="1" applyAlignment="1">
      <alignment horizontal="center"/>
    </xf>
    <xf numFmtId="0" fontId="119" fillId="15" borderId="34" xfId="7" applyFont="1" applyFill="1" applyBorder="1" applyAlignment="1">
      <alignment horizontal="left" vertical="top" wrapText="1"/>
    </xf>
    <xf numFmtId="0" fontId="119" fillId="15" borderId="33" xfId="7" applyFont="1" applyFill="1" applyBorder="1" applyAlignment="1">
      <alignment horizontal="left" vertical="top" wrapText="1"/>
    </xf>
    <xf numFmtId="0" fontId="165" fillId="15" borderId="15" xfId="7" applyFont="1" applyFill="1" applyBorder="1" applyAlignment="1">
      <alignment horizontal="center"/>
    </xf>
    <xf numFmtId="0" fontId="165" fillId="15" borderId="0" xfId="7" applyFont="1" applyFill="1" applyBorder="1" applyAlignment="1">
      <alignment horizontal="center"/>
    </xf>
    <xf numFmtId="0" fontId="165" fillId="15" borderId="34" xfId="7" applyFont="1" applyFill="1" applyBorder="1" applyAlignment="1">
      <alignment horizontal="center"/>
    </xf>
    <xf numFmtId="0" fontId="119" fillId="15" borderId="15"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34" xfId="0" applyFont="1" applyBorder="1" applyAlignment="1">
      <alignment horizontal="left" vertical="top" wrapText="1"/>
    </xf>
    <xf numFmtId="0" fontId="60" fillId="15" borderId="0" xfId="7" applyFont="1" applyFill="1" applyBorder="1" applyAlignment="1">
      <alignment horizontal="left" vertical="center" wrapText="1"/>
    </xf>
    <xf numFmtId="0" fontId="60" fillId="15" borderId="34" xfId="7" applyFont="1" applyFill="1" applyBorder="1" applyAlignment="1">
      <alignment horizontal="left" vertical="center" wrapText="1"/>
    </xf>
    <xf numFmtId="0" fontId="119" fillId="15" borderId="15" xfId="7" applyFont="1" applyFill="1" applyBorder="1" applyAlignment="1">
      <alignment horizontal="left" vertical="center" wrapText="1"/>
    </xf>
    <xf numFmtId="0" fontId="119" fillId="15" borderId="0" xfId="7" applyFont="1" applyFill="1" applyBorder="1" applyAlignment="1">
      <alignment horizontal="left" vertical="center" wrapText="1"/>
    </xf>
    <xf numFmtId="0" fontId="119" fillId="15" borderId="34" xfId="7" applyFont="1" applyFill="1" applyBorder="1" applyAlignment="1">
      <alignment horizontal="left" vertical="center" wrapText="1"/>
    </xf>
    <xf numFmtId="0" fontId="119" fillId="15" borderId="0" xfId="7" applyFont="1" applyFill="1" applyBorder="1" applyAlignment="1">
      <alignment horizontal="left" wrapText="1"/>
    </xf>
    <xf numFmtId="0" fontId="119" fillId="15" borderId="34" xfId="7" applyFont="1" applyFill="1" applyBorder="1" applyAlignment="1">
      <alignment horizontal="left" wrapText="1"/>
    </xf>
    <xf numFmtId="0" fontId="132" fillId="33" borderId="62" xfId="7" applyFont="1" applyFill="1" applyBorder="1" applyAlignment="1">
      <alignment horizontal="center" vertical="center" textRotation="180" wrapText="1"/>
    </xf>
    <xf numFmtId="0" fontId="132" fillId="33" borderId="19" xfId="7" applyFont="1" applyFill="1" applyBorder="1" applyAlignment="1">
      <alignment horizontal="center" vertical="center" textRotation="180" wrapText="1"/>
    </xf>
    <xf numFmtId="0" fontId="119" fillId="34" borderId="25" xfId="7" applyFont="1" applyFill="1" applyBorder="1" applyAlignment="1" applyProtection="1">
      <alignment horizontal="left" vertical="top" wrapText="1"/>
      <protection locked="0"/>
    </xf>
    <xf numFmtId="0" fontId="119" fillId="34" borderId="31" xfId="7" applyFont="1" applyFill="1" applyBorder="1" applyAlignment="1" applyProtection="1">
      <alignment horizontal="left" vertical="top" wrapText="1"/>
      <protection locked="0"/>
    </xf>
    <xf numFmtId="0" fontId="119" fillId="34" borderId="23" xfId="7" applyFont="1" applyFill="1" applyBorder="1" applyAlignment="1" applyProtection="1">
      <alignment horizontal="left" vertical="top" wrapText="1"/>
      <protection locked="0"/>
    </xf>
    <xf numFmtId="0" fontId="119" fillId="34" borderId="43" xfId="7" applyFont="1" applyFill="1" applyBorder="1" applyAlignment="1" applyProtection="1">
      <alignment horizontal="left" vertical="top" wrapText="1"/>
      <protection locked="0"/>
    </xf>
    <xf numFmtId="0" fontId="132" fillId="33" borderId="21" xfId="7" applyFont="1" applyFill="1" applyBorder="1" applyAlignment="1">
      <alignment horizontal="center" vertical="center" textRotation="180" wrapText="1"/>
    </xf>
    <xf numFmtId="0" fontId="132" fillId="33" borderId="65" xfId="7" applyFont="1" applyFill="1" applyBorder="1" applyAlignment="1">
      <alignment horizontal="center" vertical="center" textRotation="180" wrapText="1"/>
    </xf>
    <xf numFmtId="0" fontId="132" fillId="33" borderId="22" xfId="7" applyFont="1" applyFill="1" applyBorder="1" applyAlignment="1">
      <alignment horizontal="center" vertical="center" textRotation="180" wrapText="1"/>
    </xf>
    <xf numFmtId="0" fontId="132" fillId="33" borderId="63" xfId="7" applyFont="1" applyFill="1" applyBorder="1" applyAlignment="1">
      <alignment horizontal="left" vertical="top" wrapText="1"/>
    </xf>
    <xf numFmtId="0" fontId="132" fillId="33" borderId="64" xfId="7" applyFont="1" applyFill="1" applyBorder="1" applyAlignment="1">
      <alignment horizontal="left" vertical="top" wrapText="1"/>
    </xf>
    <xf numFmtId="0" fontId="145" fillId="34" borderId="36" xfId="7" applyFont="1" applyFill="1" applyBorder="1" applyAlignment="1">
      <alignment horizontal="left" vertical="top" wrapText="1"/>
    </xf>
    <xf numFmtId="0" fontId="132" fillId="40" borderId="41" xfId="7" applyFont="1" applyFill="1" applyBorder="1" applyAlignment="1">
      <alignment horizontal="left" vertical="center" wrapText="1"/>
    </xf>
    <xf numFmtId="0" fontId="132" fillId="40" borderId="32" xfId="7" applyFont="1" applyFill="1" applyBorder="1" applyAlignment="1">
      <alignment horizontal="left" vertical="center" wrapText="1"/>
    </xf>
    <xf numFmtId="0" fontId="132" fillId="40" borderId="38" xfId="7" applyFont="1" applyFill="1" applyBorder="1" applyAlignment="1">
      <alignment horizontal="left" vertical="center" wrapText="1"/>
    </xf>
    <xf numFmtId="0" fontId="162" fillId="33" borderId="41" xfId="0" applyFont="1" applyFill="1" applyBorder="1" applyAlignment="1" applyProtection="1">
      <alignment horizontal="center" vertical="top" readingOrder="1"/>
    </xf>
    <xf numFmtId="0" fontId="162" fillId="33" borderId="32" xfId="0" applyFont="1" applyFill="1" applyBorder="1" applyAlignment="1" applyProtection="1">
      <alignment horizontal="center" vertical="top" readingOrder="1"/>
    </xf>
    <xf numFmtId="0" fontId="162" fillId="33" borderId="38" xfId="0" applyFont="1" applyFill="1" applyBorder="1" applyAlignment="1" applyProtection="1">
      <alignment horizontal="center" vertical="top" readingOrder="1"/>
    </xf>
    <xf numFmtId="0" fontId="12" fillId="15" borderId="41" xfId="7" applyFont="1" applyFill="1" applyBorder="1" applyAlignment="1">
      <alignment horizontal="left" vertical="center" wrapText="1"/>
    </xf>
    <xf numFmtId="0" fontId="12" fillId="15" borderId="32" xfId="7" applyFont="1" applyFill="1" applyBorder="1" applyAlignment="1">
      <alignment horizontal="left" vertical="center" wrapText="1"/>
    </xf>
    <xf numFmtId="0" fontId="12" fillId="15" borderId="38" xfId="7" applyFont="1" applyFill="1" applyBorder="1" applyAlignment="1">
      <alignment horizontal="left" vertical="center" wrapText="1"/>
    </xf>
    <xf numFmtId="0" fontId="110" fillId="40" borderId="55" xfId="7" applyFont="1" applyFill="1" applyBorder="1" applyAlignment="1">
      <alignment horizontal="left" wrapText="1"/>
    </xf>
    <xf numFmtId="0" fontId="110" fillId="40" borderId="56" xfId="7" applyFont="1" applyFill="1" applyBorder="1" applyAlignment="1">
      <alignment horizontal="left" wrapText="1"/>
    </xf>
    <xf numFmtId="0" fontId="110" fillId="40" borderId="57" xfId="7" applyFont="1" applyFill="1" applyBorder="1" applyAlignment="1">
      <alignment horizontal="left" wrapText="1"/>
    </xf>
    <xf numFmtId="0" fontId="110" fillId="40" borderId="58" xfId="7" applyFont="1" applyFill="1" applyBorder="1" applyAlignment="1">
      <alignment horizontal="left" wrapText="1"/>
    </xf>
    <xf numFmtId="0" fontId="166" fillId="15" borderId="3" xfId="7" applyFont="1" applyFill="1" applyBorder="1" applyAlignment="1">
      <alignment horizontal="center" vertical="center" wrapText="1"/>
    </xf>
    <xf numFmtId="0" fontId="97" fillId="15" borderId="5" xfId="7" applyFill="1" applyBorder="1" applyAlignment="1">
      <alignment horizontal="center" vertical="center" wrapText="1"/>
    </xf>
    <xf numFmtId="0" fontId="110" fillId="40" borderId="48" xfId="0" applyFont="1" applyFill="1" applyBorder="1" applyAlignment="1">
      <alignment horizontal="left" wrapText="1"/>
    </xf>
    <xf numFmtId="0" fontId="110" fillId="40" borderId="66" xfId="0" applyFont="1" applyFill="1" applyBorder="1" applyAlignment="1">
      <alignment horizontal="left" wrapText="1"/>
    </xf>
    <xf numFmtId="0" fontId="132" fillId="33" borderId="38" xfId="7" applyFont="1" applyFill="1" applyBorder="1" applyAlignment="1">
      <alignment horizontal="left" vertical="top" wrapText="1"/>
    </xf>
    <xf numFmtId="0" fontId="145" fillId="34" borderId="37" xfId="7" applyFont="1" applyFill="1" applyBorder="1" applyAlignment="1">
      <alignment horizontal="left" vertical="top" wrapText="1"/>
    </xf>
    <xf numFmtId="0" fontId="110" fillId="40" borderId="48" xfId="7" applyFont="1" applyFill="1" applyBorder="1" applyAlignment="1">
      <alignment horizontal="left" wrapText="1"/>
    </xf>
    <xf numFmtId="0" fontId="110" fillId="40" borderId="66" xfId="7" applyFont="1" applyFill="1" applyBorder="1" applyAlignment="1">
      <alignment horizontal="left" wrapText="1"/>
    </xf>
    <xf numFmtId="0" fontId="145" fillId="15" borderId="35" xfId="7" applyFont="1" applyFill="1" applyBorder="1" applyAlignment="1">
      <alignment vertical="top" wrapText="1"/>
    </xf>
    <xf numFmtId="0" fontId="145" fillId="15" borderId="36" xfId="7" applyFont="1" applyFill="1" applyBorder="1" applyAlignment="1">
      <alignment vertical="top" wrapText="1"/>
    </xf>
    <xf numFmtId="0" fontId="119" fillId="38" borderId="24" xfId="7" applyFont="1" applyFill="1" applyBorder="1" applyAlignment="1">
      <alignment horizontal="left" vertical="top" wrapText="1"/>
    </xf>
    <xf numFmtId="0" fontId="119" fillId="38" borderId="29" xfId="7" applyFont="1" applyFill="1" applyBorder="1" applyAlignment="1">
      <alignment horizontal="left" vertical="top" wrapText="1"/>
    </xf>
    <xf numFmtId="0" fontId="119" fillId="38" borderId="25" xfId="7" applyFont="1" applyFill="1" applyBorder="1" applyAlignment="1">
      <alignment horizontal="left" vertical="top" wrapText="1"/>
    </xf>
    <xf numFmtId="0" fontId="119" fillId="38" borderId="31" xfId="7" applyFont="1" applyFill="1" applyBorder="1" applyAlignment="1">
      <alignment horizontal="left" vertical="top" wrapText="1"/>
    </xf>
    <xf numFmtId="0" fontId="132" fillId="33" borderId="35" xfId="7" applyFont="1" applyFill="1" applyBorder="1" applyAlignment="1">
      <alignment horizontal="left" vertical="top" wrapText="1"/>
    </xf>
    <xf numFmtId="0" fontId="132" fillId="33" borderId="36" xfId="7" applyFont="1" applyFill="1" applyBorder="1" applyAlignment="1">
      <alignment horizontal="left" vertical="top" wrapText="1"/>
    </xf>
    <xf numFmtId="0" fontId="119" fillId="38" borderId="23" xfId="7" applyFont="1" applyFill="1" applyBorder="1" applyAlignment="1">
      <alignment horizontal="left" vertical="top" wrapText="1"/>
    </xf>
    <xf numFmtId="0" fontId="119" fillId="38" borderId="43" xfId="7" applyFont="1" applyFill="1" applyBorder="1" applyAlignment="1">
      <alignment horizontal="left" vertical="top" wrapText="1"/>
    </xf>
    <xf numFmtId="0" fontId="132" fillId="33" borderId="26" xfId="7" applyFont="1" applyFill="1" applyBorder="1" applyAlignment="1">
      <alignment horizontal="center" vertical="center" textRotation="180" wrapText="1"/>
    </xf>
    <xf numFmtId="0" fontId="119" fillId="38" borderId="12" xfId="7" applyFont="1" applyFill="1" applyBorder="1" applyAlignment="1">
      <alignment horizontal="center" vertical="center" wrapText="1"/>
    </xf>
    <xf numFmtId="0" fontId="119" fillId="38" borderId="2" xfId="7" applyFont="1" applyFill="1" applyBorder="1" applyAlignment="1">
      <alignment horizontal="center" vertical="center" wrapText="1"/>
    </xf>
    <xf numFmtId="0" fontId="119" fillId="38" borderId="4" xfId="7" applyFont="1" applyFill="1" applyBorder="1" applyAlignment="1">
      <alignment horizontal="center" vertical="center" wrapText="1"/>
    </xf>
    <xf numFmtId="0" fontId="119" fillId="38" borderId="0" xfId="7" applyFont="1" applyFill="1" applyBorder="1" applyAlignment="1">
      <alignment horizontal="center" vertical="center" wrapText="1"/>
    </xf>
    <xf numFmtId="0" fontId="119" fillId="38" borderId="5" xfId="7" applyFont="1" applyFill="1" applyBorder="1" applyAlignment="1">
      <alignment horizontal="center" vertical="center" wrapText="1"/>
    </xf>
    <xf numFmtId="0" fontId="132" fillId="40" borderId="11" xfId="0" applyFont="1" applyFill="1" applyBorder="1" applyAlignment="1">
      <alignment horizontal="center"/>
    </xf>
    <xf numFmtId="0" fontId="167" fillId="15" borderId="41" xfId="0" applyFont="1" applyFill="1" applyBorder="1" applyAlignment="1" applyProtection="1">
      <alignment horizontal="center"/>
    </xf>
    <xf numFmtId="0" fontId="167" fillId="15" borderId="32" xfId="0" applyFont="1" applyFill="1" applyBorder="1" applyAlignment="1" applyProtection="1">
      <alignment horizontal="center"/>
    </xf>
    <xf numFmtId="0" fontId="167" fillId="15" borderId="3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10" fillId="40" borderId="87" xfId="0" applyFont="1" applyFill="1" applyBorder="1" applyAlignment="1" applyProtection="1">
      <alignment horizontal="left" vertical="top" wrapText="1" readingOrder="1"/>
    </xf>
    <xf numFmtId="0" fontId="12" fillId="34" borderId="87" xfId="0" applyFont="1" applyFill="1" applyBorder="1" applyAlignment="1" applyProtection="1">
      <alignment horizontal="left" vertical="top" wrapText="1" readingOrder="1"/>
      <protection locked="0"/>
    </xf>
    <xf numFmtId="0" fontId="110" fillId="40" borderId="87" xfId="0" applyFont="1" applyFill="1" applyBorder="1" applyAlignment="1" applyProtection="1">
      <alignment horizontal="left" vertical="top" wrapText="1"/>
    </xf>
    <xf numFmtId="0" fontId="32" fillId="2" borderId="1" xfId="0"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42" fillId="51" borderId="41" xfId="0" applyFont="1" applyFill="1" applyBorder="1" applyAlignment="1" applyProtection="1">
      <alignment horizontal="center" vertical="center" wrapText="1"/>
    </xf>
    <xf numFmtId="0" fontId="42" fillId="51" borderId="32" xfId="0" applyFont="1" applyFill="1" applyBorder="1" applyAlignment="1" applyProtection="1">
      <alignment horizontal="center" vertical="center" wrapText="1"/>
    </xf>
    <xf numFmtId="0" fontId="42" fillId="51" borderId="3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3"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132" fillId="33" borderId="23" xfId="0" applyFont="1" applyFill="1" applyBorder="1" applyAlignment="1" applyProtection="1">
      <alignment horizontal="right"/>
    </xf>
    <xf numFmtId="0" fontId="132" fillId="33" borderId="42" xfId="0" applyFont="1" applyFill="1" applyBorder="1" applyAlignment="1" applyProtection="1">
      <alignment horizontal="right"/>
    </xf>
    <xf numFmtId="0" fontId="132" fillId="33" borderId="57" xfId="0" applyFont="1" applyFill="1" applyBorder="1" applyAlignment="1" applyProtection="1">
      <alignment horizontal="right" wrapText="1"/>
    </xf>
    <xf numFmtId="0" fontId="132" fillId="33" borderId="8" xfId="0" applyFont="1" applyFill="1" applyBorder="1" applyAlignment="1" applyProtection="1">
      <alignment horizontal="right" wrapText="1"/>
    </xf>
    <xf numFmtId="0" fontId="32" fillId="38" borderId="42" xfId="0" applyNumberFormat="1" applyFont="1" applyFill="1" applyBorder="1" applyAlignment="1" applyProtection="1">
      <alignment horizontal="right"/>
    </xf>
    <xf numFmtId="0" fontId="32" fillId="38" borderId="43"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29" xfId="0" applyNumberFormat="1" applyFont="1" applyFill="1" applyBorder="1" applyAlignment="1" applyProtection="1">
      <alignment horizontal="right"/>
    </xf>
    <xf numFmtId="0" fontId="132" fillId="40" borderId="13" xfId="0" applyFont="1" applyFill="1" applyBorder="1" applyAlignment="1" applyProtection="1">
      <alignment horizontal="center" vertical="center"/>
    </xf>
    <xf numFmtId="0" fontId="132" fillId="40" borderId="12" xfId="0" applyFont="1" applyFill="1" applyBorder="1" applyAlignment="1" applyProtection="1">
      <alignment horizontal="center" vertical="center"/>
    </xf>
    <xf numFmtId="0" fontId="132" fillId="40" borderId="3" xfId="0" applyFont="1" applyFill="1" applyBorder="1" applyAlignment="1" applyProtection="1">
      <alignment horizontal="center" vertical="center"/>
    </xf>
    <xf numFmtId="0" fontId="132" fillId="40" borderId="4" xfId="0" applyFont="1" applyFill="1" applyBorder="1" applyAlignment="1" applyProtection="1">
      <alignment horizontal="center" vertical="center"/>
    </xf>
    <xf numFmtId="0" fontId="132" fillId="40" borderId="13" xfId="0" applyFont="1" applyFill="1" applyBorder="1" applyAlignment="1" applyProtection="1">
      <alignment horizontal="center"/>
    </xf>
    <xf numFmtId="0" fontId="132" fillId="40" borderId="11" xfId="0" applyFont="1" applyFill="1" applyBorder="1" applyAlignment="1" applyProtection="1">
      <alignment horizontal="center"/>
    </xf>
    <xf numFmtId="0" fontId="132"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2" xfId="0" applyNumberFormat="1" applyFont="1" applyFill="1" applyBorder="1" applyAlignment="1" applyProtection="1">
      <alignment horizontal="left" wrapText="1"/>
    </xf>
    <xf numFmtId="0" fontId="32" fillId="38" borderId="43" xfId="0" applyNumberFormat="1" applyFont="1" applyFill="1" applyBorder="1" applyAlignment="1" applyProtection="1">
      <alignment horizontal="left" wrapText="1"/>
    </xf>
    <xf numFmtId="0" fontId="162" fillId="33" borderId="101" xfId="0" applyFont="1" applyFill="1" applyBorder="1" applyAlignment="1" applyProtection="1">
      <alignment horizontal="center" vertical="top" readingOrder="1"/>
    </xf>
    <xf numFmtId="0" fontId="162" fillId="33" borderId="102" xfId="0" applyFont="1" applyFill="1" applyBorder="1" applyAlignment="1" applyProtection="1">
      <alignment horizontal="center" vertical="top" readingOrder="1"/>
    </xf>
    <xf numFmtId="0" fontId="162" fillId="33" borderId="103"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4"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4" fillId="2" borderId="0" xfId="0" applyNumberFormat="1" applyFont="1" applyFill="1" applyBorder="1" applyAlignment="1" applyProtection="1">
      <alignment horizontal="left" vertical="center" wrapText="1"/>
    </xf>
    <xf numFmtId="0" fontId="134" fillId="2" borderId="2" xfId="0" applyNumberFormat="1" applyFont="1" applyFill="1" applyBorder="1" applyAlignment="1" applyProtection="1">
      <alignment horizontal="left" vertical="center" wrapText="1"/>
    </xf>
    <xf numFmtId="0" fontId="135" fillId="2" borderId="70" xfId="0" applyFont="1" applyFill="1" applyBorder="1" applyAlignment="1" applyProtection="1">
      <alignment horizontal="center"/>
    </xf>
    <xf numFmtId="0" fontId="135" fillId="2" borderId="72" xfId="0" applyFont="1" applyFill="1" applyBorder="1" applyAlignment="1" applyProtection="1">
      <alignment horizontal="center"/>
    </xf>
    <xf numFmtId="0" fontId="42" fillId="15"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wrapText="1"/>
    </xf>
    <xf numFmtId="0" fontId="134" fillId="2" borderId="5" xfId="0" applyNumberFormat="1" applyFont="1" applyFill="1" applyBorder="1" applyAlignment="1" applyProtection="1">
      <alignment horizontal="left" vertical="center" wrapText="1"/>
    </xf>
    <xf numFmtId="0" fontId="134" fillId="2" borderId="4" xfId="0" applyNumberFormat="1" applyFont="1" applyFill="1" applyBorder="1" applyAlignment="1" applyProtection="1">
      <alignment horizontal="left" vertical="center" wrapText="1"/>
    </xf>
    <xf numFmtId="0" fontId="132" fillId="40" borderId="11" xfId="0" applyFont="1" applyFill="1" applyBorder="1" applyAlignment="1" applyProtection="1">
      <alignment horizontal="center" vertical="center"/>
    </xf>
    <xf numFmtId="0" fontId="32" fillId="34" borderId="29"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29"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29" xfId="0" applyFont="1" applyFill="1" applyBorder="1" applyAlignment="1" applyProtection="1">
      <alignment horizontal="left" wrapText="1"/>
    </xf>
    <xf numFmtId="0" fontId="132" fillId="33" borderId="87" xfId="0" applyFont="1" applyFill="1" applyBorder="1" applyAlignment="1" applyProtection="1">
      <alignment horizontal="center" wrapText="1"/>
      <protection locked="0"/>
    </xf>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132" fillId="33" borderId="41" xfId="0" applyFont="1" applyFill="1" applyBorder="1" applyProtection="1"/>
    <xf numFmtId="0" fontId="132" fillId="33" borderId="38" xfId="0" applyFont="1" applyFill="1" applyBorder="1" applyProtection="1"/>
    <xf numFmtId="0" fontId="32" fillId="34" borderId="9" xfId="0" applyFont="1" applyFill="1" applyBorder="1" applyAlignment="1" applyProtection="1">
      <alignment horizontal="left" wrapText="1"/>
      <protection locked="0"/>
    </xf>
    <xf numFmtId="0" fontId="32" fillId="34" borderId="33" xfId="0" applyFont="1" applyFill="1" applyBorder="1" applyAlignment="1" applyProtection="1">
      <alignment horizontal="left" wrapText="1"/>
      <protection locked="0"/>
    </xf>
    <xf numFmtId="0" fontId="132" fillId="33" borderId="136" xfId="0" applyFont="1" applyFill="1" applyBorder="1" applyAlignment="1" applyProtection="1">
      <alignment horizontal="center" vertical="center" wrapText="1"/>
    </xf>
    <xf numFmtId="0" fontId="133" fillId="33" borderId="41" xfId="0" applyFont="1" applyFill="1" applyBorder="1" applyProtection="1"/>
    <xf numFmtId="0" fontId="133" fillId="33" borderId="38" xfId="0" applyFont="1" applyFill="1" applyBorder="1" applyProtection="1"/>
    <xf numFmtId="0" fontId="132" fillId="33" borderId="87" xfId="0" applyFont="1" applyFill="1" applyBorder="1" applyAlignment="1" applyProtection="1">
      <alignment horizontal="justify" wrapText="1"/>
    </xf>
    <xf numFmtId="0" fontId="132" fillId="33" borderId="137" xfId="0" applyFont="1" applyFill="1" applyBorder="1" applyAlignment="1" applyProtection="1">
      <alignment horizontal="center" vertical="center" wrapText="1"/>
    </xf>
    <xf numFmtId="0" fontId="132" fillId="33" borderId="138" xfId="0" applyFont="1" applyFill="1" applyBorder="1" applyAlignment="1" applyProtection="1">
      <alignment horizontal="center" vertical="center" wrapText="1"/>
    </xf>
    <xf numFmtId="0" fontId="132" fillId="33" borderId="48" xfId="0" applyFont="1" applyFill="1" applyBorder="1" applyAlignment="1" applyProtection="1">
      <alignment horizontal="right" wrapText="1"/>
    </xf>
    <xf numFmtId="0" fontId="132" fillId="33" borderId="54" xfId="0" applyFont="1" applyFill="1" applyBorder="1" applyAlignment="1" applyProtection="1">
      <alignment horizontal="right" wrapText="1"/>
    </xf>
    <xf numFmtId="0" fontId="132" fillId="33" borderId="87" xfId="0" applyFont="1" applyFill="1" applyBorder="1" applyAlignment="1" applyProtection="1">
      <alignment horizontal="center" wrapText="1"/>
    </xf>
    <xf numFmtId="10" fontId="32" fillId="38" borderId="50" xfId="0" applyNumberFormat="1" applyFont="1" applyFill="1" applyBorder="1" applyAlignment="1" applyProtection="1">
      <alignment horizontal="right"/>
    </xf>
    <xf numFmtId="10" fontId="32" fillId="38" borderId="67" xfId="0" applyNumberFormat="1" applyFont="1" applyFill="1" applyBorder="1" applyAlignment="1" applyProtection="1">
      <alignment horizontal="right"/>
    </xf>
    <xf numFmtId="0" fontId="32" fillId="34" borderId="30" xfId="0" applyFont="1" applyFill="1" applyBorder="1" applyAlignment="1" applyProtection="1">
      <alignment horizontal="right" wrapText="1"/>
      <protection locked="0"/>
    </xf>
    <xf numFmtId="0" fontId="32" fillId="34" borderId="31" xfId="0" applyFont="1" applyFill="1" applyBorder="1" applyAlignment="1" applyProtection="1">
      <alignment horizontal="right" wrapText="1"/>
      <protection locked="0"/>
    </xf>
    <xf numFmtId="0" fontId="132" fillId="33" borderId="5" xfId="0" applyFont="1" applyFill="1" applyBorder="1" applyAlignment="1" applyProtection="1">
      <alignment horizontal="center"/>
    </xf>
    <xf numFmtId="0" fontId="132" fillId="33" borderId="4" xfId="0" applyFont="1" applyFill="1" applyBorder="1" applyAlignment="1" applyProtection="1">
      <alignment horizontal="center"/>
    </xf>
    <xf numFmtId="0" fontId="132" fillId="33" borderId="101" xfId="0" applyFont="1" applyFill="1" applyBorder="1" applyAlignment="1" applyProtection="1">
      <alignment horizontal="center" wrapText="1"/>
    </xf>
    <xf numFmtId="0" fontId="132" fillId="33" borderId="49" xfId="0" applyFont="1" applyFill="1" applyBorder="1" applyAlignment="1" applyProtection="1">
      <alignment horizontal="right" wrapText="1"/>
    </xf>
    <xf numFmtId="44" fontId="1" fillId="38" borderId="41" xfId="0" applyNumberFormat="1" applyFont="1" applyFill="1" applyBorder="1" applyAlignment="1" applyProtection="1">
      <alignment horizontal="center"/>
    </xf>
    <xf numFmtId="0" fontId="1" fillId="38" borderId="38" xfId="0" applyFont="1" applyFill="1" applyBorder="1" applyAlignment="1" applyProtection="1">
      <alignment horizontal="center"/>
    </xf>
    <xf numFmtId="0" fontId="132" fillId="33" borderId="3" xfId="0" applyFont="1" applyFill="1" applyBorder="1" applyAlignment="1" applyProtection="1">
      <alignment horizontal="center"/>
    </xf>
    <xf numFmtId="0" fontId="68" fillId="2" borderId="11" xfId="0" applyFont="1" applyFill="1" applyBorder="1" applyAlignment="1" applyProtection="1">
      <alignment horizontal="right"/>
    </xf>
    <xf numFmtId="0" fontId="68" fillId="15" borderId="0" xfId="0" applyFont="1" applyFill="1" applyBorder="1" applyAlignment="1" applyProtection="1">
      <alignment horizontal="right"/>
    </xf>
    <xf numFmtId="0" fontId="132" fillId="15" borderId="0" xfId="0" applyFont="1" applyFill="1" applyBorder="1" applyProtection="1"/>
    <xf numFmtId="0" fontId="133" fillId="15" borderId="0" xfId="0" applyFont="1" applyFill="1" applyBorder="1" applyProtection="1"/>
    <xf numFmtId="0" fontId="133" fillId="33" borderId="103" xfId="0" applyFont="1" applyFill="1" applyBorder="1" applyAlignment="1" applyProtection="1">
      <alignment horizontal="justify" vertical="top" wrapText="1"/>
    </xf>
    <xf numFmtId="0" fontId="133" fillId="33" borderId="87" xfId="0" applyFont="1" applyFill="1" applyBorder="1" applyAlignment="1" applyProtection="1">
      <alignment horizontal="justify" vertical="top" wrapText="1"/>
    </xf>
    <xf numFmtId="0" fontId="32" fillId="34" borderId="39" xfId="0" applyFont="1" applyFill="1" applyBorder="1" applyAlignment="1" applyProtection="1">
      <alignment horizontal="left" wrapText="1"/>
      <protection locked="0"/>
    </xf>
    <xf numFmtId="0" fontId="32" fillId="34" borderId="40" xfId="0" applyFont="1" applyFill="1" applyBorder="1" applyAlignment="1" applyProtection="1">
      <alignment horizontal="left" wrapText="1"/>
      <protection locked="0"/>
    </xf>
    <xf numFmtId="0" fontId="42" fillId="15" borderId="0" xfId="0" applyFont="1" applyFill="1" applyBorder="1" applyProtection="1"/>
    <xf numFmtId="0" fontId="32" fillId="2" borderId="0" xfId="0" applyNumberFormat="1"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162" fillId="40" borderId="41" xfId="0" applyFont="1" applyFill="1" applyBorder="1" applyAlignment="1">
      <alignment horizontal="center"/>
    </xf>
    <xf numFmtId="0" fontId="162" fillId="40" borderId="32" xfId="0" applyFont="1" applyFill="1" applyBorder="1" applyAlignment="1">
      <alignment horizontal="center"/>
    </xf>
    <xf numFmtId="0" fontId="162" fillId="40" borderId="38" xfId="0" applyFont="1" applyFill="1" applyBorder="1" applyAlignment="1">
      <alignment horizontal="center"/>
    </xf>
    <xf numFmtId="0" fontId="109" fillId="15" borderId="13" xfId="0" applyFont="1" applyFill="1" applyBorder="1" applyAlignment="1">
      <alignment horizontal="center"/>
    </xf>
    <xf numFmtId="0" fontId="125" fillId="15" borderId="11" xfId="0" applyFont="1" applyFill="1" applyBorder="1" applyAlignment="1">
      <alignment horizontal="center"/>
    </xf>
    <xf numFmtId="0" fontId="125" fillId="15" borderId="12" xfId="0" applyFont="1" applyFill="1" applyBorder="1" applyAlignment="1">
      <alignment horizontal="center"/>
    </xf>
    <xf numFmtId="0" fontId="151" fillId="15" borderId="0" xfId="0" applyFont="1" applyFill="1" applyBorder="1" applyAlignment="1">
      <alignment horizontal="left" vertical="center" wrapText="1"/>
    </xf>
    <xf numFmtId="0" fontId="162" fillId="43" borderId="101" xfId="0" applyFont="1" applyFill="1" applyBorder="1" applyAlignment="1">
      <alignment horizontal="center"/>
    </xf>
    <xf numFmtId="0" fontId="162" fillId="43" borderId="102" xfId="0" applyFont="1" applyFill="1" applyBorder="1" applyAlignment="1">
      <alignment horizontal="center"/>
    </xf>
    <xf numFmtId="0" fontId="162" fillId="43" borderId="103" xfId="0" applyFont="1" applyFill="1" applyBorder="1" applyAlignment="1">
      <alignment horizontal="center"/>
    </xf>
    <xf numFmtId="0" fontId="122" fillId="0" borderId="101" xfId="0" applyFont="1" applyFill="1" applyBorder="1" applyAlignment="1">
      <alignment horizontal="center"/>
    </xf>
    <xf numFmtId="0" fontId="122" fillId="0" borderId="102" xfId="0" applyFont="1" applyFill="1" applyBorder="1" applyAlignment="1">
      <alignment horizontal="center"/>
    </xf>
    <xf numFmtId="0" fontId="122" fillId="0" borderId="86" xfId="0" applyFont="1" applyFill="1" applyBorder="1" applyAlignment="1">
      <alignment horizontal="center"/>
    </xf>
    <xf numFmtId="0" fontId="122" fillId="0" borderId="103" xfId="0" applyFont="1" applyFill="1" applyBorder="1" applyAlignment="1">
      <alignment horizontal="center"/>
    </xf>
    <xf numFmtId="0" fontId="110" fillId="43" borderId="14" xfId="0" applyFont="1" applyFill="1" applyBorder="1" applyAlignment="1">
      <alignment horizontal="center" wrapText="1"/>
    </xf>
    <xf numFmtId="0" fontId="12" fillId="0" borderId="41" xfId="0" applyFont="1" applyFill="1" applyBorder="1" applyAlignment="1">
      <alignment horizontal="left" wrapText="1"/>
    </xf>
    <xf numFmtId="0" fontId="12" fillId="0" borderId="32" xfId="0" applyFont="1" applyFill="1" applyBorder="1" applyAlignment="1">
      <alignment horizontal="left" wrapText="1"/>
    </xf>
    <xf numFmtId="0" fontId="12" fillId="0" borderId="38" xfId="0" applyFont="1" applyFill="1" applyBorder="1" applyAlignment="1">
      <alignment horizontal="left" wrapText="1"/>
    </xf>
    <xf numFmtId="0" fontId="122" fillId="15" borderId="86" xfId="0" applyFont="1" applyFill="1" applyBorder="1" applyAlignment="1">
      <alignment horizontal="center" vertical="center"/>
    </xf>
    <xf numFmtId="0" fontId="122" fillId="15" borderId="85" xfId="0" applyFont="1" applyFill="1" applyBorder="1" applyAlignment="1">
      <alignment horizontal="center" vertical="center"/>
    </xf>
    <xf numFmtId="0" fontId="115" fillId="15" borderId="0" xfId="0" applyFont="1" applyFill="1" applyBorder="1" applyAlignment="1" applyProtection="1">
      <alignment horizontal="left" wrapText="1"/>
    </xf>
    <xf numFmtId="0" fontId="110" fillId="15" borderId="0" xfId="0" applyFont="1" applyFill="1" applyBorder="1" applyAlignment="1" applyProtection="1">
      <alignment horizontal="center"/>
    </xf>
    <xf numFmtId="0" fontId="58" fillId="47" borderId="13" xfId="0" applyFont="1" applyFill="1" applyBorder="1" applyAlignment="1" applyProtection="1">
      <alignment horizontal="center"/>
    </xf>
    <xf numFmtId="0" fontId="58" fillId="47" borderId="11" xfId="0" applyFont="1" applyFill="1" applyBorder="1" applyAlignment="1" applyProtection="1">
      <alignment horizontal="center"/>
    </xf>
    <xf numFmtId="0" fontId="58" fillId="47" borderId="12" xfId="0" applyFont="1" applyFill="1" applyBorder="1" applyAlignment="1" applyProtection="1">
      <alignment horizontal="center"/>
    </xf>
    <xf numFmtId="0" fontId="169" fillId="15" borderId="112" xfId="0" applyFont="1" applyFill="1" applyBorder="1" applyAlignment="1" applyProtection="1">
      <alignment horizontal="center"/>
    </xf>
    <xf numFmtId="0" fontId="169" fillId="15" borderId="102" xfId="0" applyFont="1" applyFill="1" applyBorder="1" applyAlignment="1" applyProtection="1">
      <alignment horizontal="center"/>
    </xf>
    <xf numFmtId="0" fontId="169" fillId="15" borderId="113" xfId="0" applyFont="1" applyFill="1" applyBorder="1" applyAlignment="1" applyProtection="1">
      <alignment horizontal="center"/>
    </xf>
    <xf numFmtId="0" fontId="4" fillId="15" borderId="41" xfId="0" applyFont="1" applyFill="1" applyBorder="1" applyAlignment="1" applyProtection="1">
      <alignment horizontal="left" vertical="center" wrapText="1"/>
    </xf>
    <xf numFmtId="0" fontId="4" fillId="15" borderId="32" xfId="0" applyFont="1" applyFill="1" applyBorder="1" applyAlignment="1" applyProtection="1">
      <alignment horizontal="left" vertical="center" wrapText="1"/>
    </xf>
    <xf numFmtId="0" fontId="4" fillId="15" borderId="38" xfId="0" applyFont="1" applyFill="1" applyBorder="1" applyAlignment="1" applyProtection="1">
      <alignment horizontal="left" vertic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56" fillId="47" borderId="6" xfId="0" applyFont="1" applyFill="1" applyBorder="1" applyAlignment="1" applyProtection="1">
      <alignment horizontal="center" wrapText="1"/>
    </xf>
    <xf numFmtId="0" fontId="56" fillId="47" borderId="7" xfId="0" applyFont="1" applyFill="1" applyBorder="1" applyAlignment="1" applyProtection="1">
      <alignment horizontal="center" wrapText="1"/>
    </xf>
    <xf numFmtId="0" fontId="56" fillId="47" borderId="8" xfId="0" applyFont="1" applyFill="1" applyBorder="1" applyAlignment="1" applyProtection="1">
      <alignment horizontal="center" wrapText="1"/>
    </xf>
    <xf numFmtId="0" fontId="162" fillId="15" borderId="41" xfId="0" applyFont="1" applyFill="1" applyBorder="1" applyAlignment="1" applyProtection="1">
      <alignment horizontal="center"/>
    </xf>
    <xf numFmtId="0" fontId="162" fillId="15" borderId="32" xfId="0" applyFont="1" applyFill="1" applyBorder="1" applyAlignment="1" applyProtection="1">
      <alignment horizontal="center"/>
    </xf>
    <xf numFmtId="0" fontId="162" fillId="15" borderId="3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2" fillId="47" borderId="41" xfId="0" applyFont="1" applyFill="1" applyBorder="1" applyAlignment="1" applyProtection="1">
      <alignment horizontal="center" vertical="center"/>
    </xf>
    <xf numFmtId="0" fontId="132" fillId="47" borderId="32" xfId="0" applyFont="1" applyFill="1" applyBorder="1" applyAlignment="1" applyProtection="1">
      <alignment horizontal="center" vertical="center"/>
    </xf>
    <xf numFmtId="0" fontId="132" fillId="47" borderId="38" xfId="0" applyFont="1" applyFill="1" applyBorder="1" applyAlignment="1" applyProtection="1">
      <alignment horizontal="center" vertical="center"/>
    </xf>
    <xf numFmtId="0" fontId="119" fillId="15" borderId="41" xfId="6" applyFont="1" applyFill="1" applyBorder="1" applyAlignment="1" applyProtection="1">
      <alignment horizontal="left" vertical="center" wrapText="1"/>
    </xf>
    <xf numFmtId="0" fontId="119" fillId="15" borderId="32" xfId="6" applyFont="1" applyFill="1" applyBorder="1" applyAlignment="1" applyProtection="1">
      <alignment horizontal="left" vertical="center" wrapText="1"/>
    </xf>
    <xf numFmtId="0" fontId="119" fillId="15" borderId="38" xfId="6" applyFont="1" applyFill="1" applyBorder="1" applyAlignment="1" applyProtection="1">
      <alignment horizontal="left" vertical="center" wrapText="1"/>
    </xf>
    <xf numFmtId="0" fontId="164" fillId="15" borderId="11" xfId="6" applyFont="1" applyFill="1" applyBorder="1" applyAlignment="1" applyProtection="1">
      <alignment horizontal="left" wrapText="1"/>
    </xf>
    <xf numFmtId="0" fontId="164"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7" fillId="15" borderId="0" xfId="6" applyFont="1" applyFill="1" applyBorder="1" applyAlignment="1" applyProtection="1">
      <alignment horizontal="left" vertical="top" wrapText="1"/>
      <protection locked="0"/>
    </xf>
    <xf numFmtId="0" fontId="119" fillId="34" borderId="6" xfId="6" applyFont="1" applyFill="1" applyBorder="1" applyAlignment="1" applyProtection="1">
      <alignment horizontal="left" vertical="center"/>
      <protection locked="0"/>
    </xf>
    <xf numFmtId="0" fontId="119" fillId="34" borderId="7" xfId="6" applyFont="1" applyFill="1" applyBorder="1" applyAlignment="1" applyProtection="1">
      <alignment horizontal="left" vertical="center"/>
      <protection locked="0"/>
    </xf>
    <xf numFmtId="0" fontId="119" fillId="34" borderId="8" xfId="6" applyFont="1" applyFill="1" applyBorder="1" applyAlignment="1" applyProtection="1">
      <alignment horizontal="left" vertical="center"/>
      <protection locked="0"/>
    </xf>
    <xf numFmtId="0" fontId="164" fillId="15" borderId="0" xfId="6" applyFont="1" applyFill="1" applyBorder="1" applyAlignment="1" applyProtection="1">
      <alignment horizontal="left" vertical="center" wrapText="1"/>
    </xf>
    <xf numFmtId="0" fontId="164" fillId="15" borderId="9" xfId="6" applyFont="1" applyFill="1" applyBorder="1" applyAlignment="1" applyProtection="1">
      <alignment horizontal="left" vertical="center" wrapText="1"/>
    </xf>
    <xf numFmtId="0" fontId="0" fillId="15" borderId="20" xfId="0" applyFill="1" applyBorder="1" applyAlignment="1">
      <alignment horizontal="left" vertical="top" wrapText="1"/>
    </xf>
    <xf numFmtId="0" fontId="0" fillId="15" borderId="39" xfId="0" applyFill="1" applyBorder="1" applyAlignment="1">
      <alignment horizontal="left" vertical="top" wrapText="1"/>
    </xf>
    <xf numFmtId="0" fontId="0" fillId="15" borderId="40"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4" xfId="0" applyFill="1" applyBorder="1" applyAlignment="1">
      <alignment horizontal="left" vertical="top" wrapText="1"/>
    </xf>
    <xf numFmtId="0" fontId="0" fillId="15" borderId="18" xfId="0" applyFill="1" applyBorder="1" applyAlignment="1">
      <alignment horizontal="left" vertical="top" wrapText="1"/>
    </xf>
    <xf numFmtId="0" fontId="0" fillId="15" borderId="9" xfId="0" applyFill="1" applyBorder="1" applyAlignment="1">
      <alignment horizontal="left" vertical="top" wrapText="1"/>
    </xf>
    <xf numFmtId="0" fontId="0" fillId="15" borderId="33" xfId="0" applyFill="1" applyBorder="1" applyAlignment="1">
      <alignment horizontal="left" vertical="top"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11" borderId="6" xfId="0" applyFont="1"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1" fillId="12" borderId="10" xfId="0" applyFont="1" applyFill="1" applyBorder="1" applyAlignment="1">
      <alignment horizontal="left" wrapText="1"/>
    </xf>
    <xf numFmtId="0" fontId="0" fillId="0" borderId="7" xfId="0" applyBorder="1" applyAlignment="1"/>
    <xf numFmtId="0" fontId="0" fillId="0" borderId="8" xfId="0" applyBorder="1" applyAlignment="1"/>
    <xf numFmtId="0" fontId="1" fillId="54" borderId="6" xfId="0" applyFont="1" applyFill="1" applyBorder="1" applyAlignment="1">
      <alignment horizontal="left" wrapText="1"/>
    </xf>
    <xf numFmtId="0" fontId="0" fillId="54" borderId="7" xfId="0" applyFill="1" applyBorder="1" applyAlignment="1"/>
    <xf numFmtId="0" fontId="0" fillId="54" borderId="8" xfId="0" applyFill="1" applyBorder="1" applyAlignment="1"/>
    <xf numFmtId="0" fontId="0" fillId="11" borderId="7" xfId="0" applyFill="1" applyBorder="1" applyAlignment="1">
      <alignment horizontal="left" wrapText="1"/>
    </xf>
    <xf numFmtId="0" fontId="0" fillId="11" borderId="8" xfId="0" applyFill="1" applyBorder="1" applyAlignment="1">
      <alignment horizontal="left" wrapText="1"/>
    </xf>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 fillId="30" borderId="10" xfId="0" applyFont="1" applyFill="1" applyBorder="1" applyAlignment="1">
      <alignment horizontal="left" wrapText="1"/>
    </xf>
    <xf numFmtId="0" fontId="153" fillId="26" borderId="10" xfId="0" applyFont="1" applyFill="1" applyBorder="1" applyAlignment="1">
      <alignment horizontal="left" wrapText="1"/>
    </xf>
    <xf numFmtId="0" fontId="97" fillId="10" borderId="6" xfId="6" applyFont="1" applyFill="1" applyBorder="1" applyAlignment="1" applyProtection="1">
      <alignment horizontal="left" wrapText="1"/>
      <protection locked="0"/>
    </xf>
    <xf numFmtId="0" fontId="97" fillId="10" borderId="7" xfId="6" applyFont="1" applyFill="1" applyBorder="1" applyAlignment="1" applyProtection="1">
      <alignment horizontal="left" wrapText="1"/>
      <protection locked="0"/>
    </xf>
    <xf numFmtId="0" fontId="97" fillId="10" borderId="8" xfId="6" applyFont="1" applyFill="1" applyBorder="1" applyAlignment="1" applyProtection="1">
      <alignment horizontal="left" wrapText="1"/>
      <protection locked="0"/>
    </xf>
    <xf numFmtId="0" fontId="1" fillId="9" borderId="7" xfId="0" applyFont="1" applyFill="1" applyBorder="1" applyAlignment="1">
      <alignment horizontal="left" wrapText="1"/>
    </xf>
    <xf numFmtId="0" fontId="1" fillId="9" borderId="8" xfId="0" applyFont="1" applyFill="1" applyBorder="1" applyAlignment="1">
      <alignment horizontal="left" wrapText="1"/>
    </xf>
    <xf numFmtId="0" fontId="0" fillId="0" borderId="7" xfId="0" applyBorder="1"/>
    <xf numFmtId="0" fontId="0" fillId="0" borderId="8" xfId="0" applyBorder="1"/>
    <xf numFmtId="0" fontId="1" fillId="55" borderId="6" xfId="0" applyFont="1" applyFill="1" applyBorder="1" applyAlignment="1">
      <alignment horizontal="left" wrapText="1"/>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1" fillId="31" borderId="39"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0" fillId="25" borderId="20" xfId="0" applyFill="1" applyBorder="1" applyAlignment="1" applyProtection="1">
      <alignment horizontal="left" wrapText="1"/>
    </xf>
    <xf numFmtId="0" fontId="0" fillId="25" borderId="39" xfId="0" applyFill="1" applyBorder="1" applyAlignment="1" applyProtection="1">
      <alignment horizontal="left" wrapText="1"/>
    </xf>
    <xf numFmtId="0" fontId="1" fillId="23"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7" fillId="7" borderId="10" xfId="6" applyFont="1" applyFill="1" applyBorder="1" applyAlignment="1">
      <alignment horizontal="left" wrapText="1"/>
    </xf>
    <xf numFmtId="0" fontId="97" fillId="12" borderId="10" xfId="6" applyFont="1" applyFill="1" applyBorder="1" applyAlignment="1">
      <alignment horizontal="left" wrapText="1"/>
    </xf>
    <xf numFmtId="0" fontId="97" fillId="9" borderId="10" xfId="6" applyFont="1" applyFill="1" applyBorder="1" applyAlignment="1">
      <alignment horizontal="left" wrapText="1"/>
    </xf>
    <xf numFmtId="0" fontId="101" fillId="53"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37" fillId="57" borderId="6" xfId="0" applyFont="1" applyFill="1" applyBorder="1" applyAlignment="1">
      <alignment horizontal="left" wrapText="1"/>
    </xf>
    <xf numFmtId="0" fontId="37" fillId="57" borderId="7" xfId="0" applyFont="1" applyFill="1" applyBorder="1" applyAlignment="1">
      <alignment horizontal="left" wrapText="1"/>
    </xf>
    <xf numFmtId="0" fontId="37" fillId="57" borderId="8" xfId="0" applyFont="1" applyFill="1" applyBorder="1" applyAlignment="1">
      <alignment horizontal="left" wrapText="1"/>
    </xf>
    <xf numFmtId="0" fontId="37" fillId="57" borderId="10" xfId="0" applyFont="1" applyFill="1" applyBorder="1" applyAlignment="1">
      <alignment horizontal="left" wrapText="1"/>
    </xf>
    <xf numFmtId="0" fontId="0" fillId="54" borderId="7" xfId="0" applyFill="1" applyBorder="1" applyAlignment="1">
      <alignment horizontal="left" wrapText="1"/>
    </xf>
    <xf numFmtId="0" fontId="0" fillId="54"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6" borderId="18" xfId="0" applyFont="1" applyFill="1" applyBorder="1" applyAlignment="1">
      <alignment horizontal="left"/>
    </xf>
    <xf numFmtId="0" fontId="1" fillId="26" borderId="9" xfId="0" applyFont="1" applyFill="1" applyBorder="1" applyAlignment="1">
      <alignment horizontal="left"/>
    </xf>
    <xf numFmtId="0" fontId="1" fillId="26" borderId="33" xfId="0" applyFont="1" applyFill="1" applyBorder="1" applyAlignment="1">
      <alignment horizontal="left"/>
    </xf>
    <xf numFmtId="0" fontId="0" fillId="0" borderId="0" xfId="6" applyFont="1" applyFill="1" applyBorder="1" applyAlignment="1">
      <alignment horizontal="left" wrapText="1"/>
    </xf>
    <xf numFmtId="0" fontId="97" fillId="0" borderId="34" xfId="6" applyFill="1" applyBorder="1" applyAlignment="1">
      <alignment horizontal="left" wrapText="1"/>
    </xf>
    <xf numFmtId="0" fontId="1" fillId="3" borderId="10" xfId="6" applyFont="1" applyFill="1" applyBorder="1" applyAlignment="1" applyProtection="1">
      <alignment horizontal="left" wrapText="1"/>
      <protection locked="0"/>
    </xf>
    <xf numFmtId="0" fontId="97"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7" fillId="8" borderId="10" xfId="6" applyFont="1" applyFill="1" applyBorder="1" applyAlignment="1">
      <alignment horizontal="left" wrapText="1"/>
    </xf>
    <xf numFmtId="0" fontId="1" fillId="54" borderId="10" xfId="0" applyFont="1" applyFill="1" applyBorder="1" applyAlignment="1">
      <alignment horizontal="left" wrapText="1"/>
    </xf>
    <xf numFmtId="0" fontId="0" fillId="54" borderId="10" xfId="0" applyFill="1" applyBorder="1" applyAlignment="1">
      <alignment horizontal="left" wrapText="1"/>
    </xf>
    <xf numFmtId="0" fontId="1" fillId="58" borderId="10" xfId="0" applyFont="1" applyFill="1" applyBorder="1" applyAlignment="1">
      <alignment horizontal="left" wrapText="1"/>
    </xf>
    <xf numFmtId="0" fontId="0" fillId="58" borderId="10" xfId="0"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7" fillId="14" borderId="10" xfId="6" applyFont="1" applyFill="1" applyBorder="1" applyAlignment="1">
      <alignment horizontal="left" wrapText="1"/>
    </xf>
    <xf numFmtId="0" fontId="1" fillId="60" borderId="10" xfId="0" applyFont="1" applyFill="1" applyBorder="1" applyAlignment="1">
      <alignment horizontal="left"/>
    </xf>
    <xf numFmtId="0" fontId="0" fillId="60" borderId="10" xfId="0" applyFill="1" applyBorder="1" applyAlignment="1">
      <alignment horizontal="left"/>
    </xf>
    <xf numFmtId="0" fontId="1" fillId="46" borderId="10" xfId="0" applyFont="1" applyFill="1" applyBorder="1" applyAlignment="1">
      <alignment horizontal="left" wrapText="1"/>
    </xf>
    <xf numFmtId="0" fontId="97" fillId="9" borderId="6" xfId="6" applyFont="1" applyFill="1" applyBorder="1" applyAlignment="1">
      <alignment horizontal="left" wrapText="1"/>
    </xf>
    <xf numFmtId="0" fontId="97" fillId="9" borderId="7" xfId="6" applyFont="1" applyFill="1" applyBorder="1" applyAlignment="1">
      <alignment horizontal="left" wrapText="1"/>
    </xf>
    <xf numFmtId="0" fontId="97" fillId="9" borderId="8" xfId="6" applyFont="1" applyFill="1" applyBorder="1" applyAlignment="1">
      <alignment horizontal="left" wrapText="1"/>
    </xf>
    <xf numFmtId="0" fontId="101" fillId="59" borderId="6" xfId="0" applyFont="1" applyFill="1" applyBorder="1" applyAlignment="1">
      <alignment horizontal="left" wrapText="1"/>
    </xf>
    <xf numFmtId="0" fontId="101" fillId="59" borderId="7" xfId="0" applyFont="1" applyFill="1" applyBorder="1" applyAlignment="1">
      <alignment horizontal="left" wrapText="1"/>
    </xf>
    <xf numFmtId="0" fontId="101" fillId="59" borderId="8" xfId="0" applyFont="1" applyFill="1" applyBorder="1" applyAlignment="1">
      <alignment horizontal="left" wrapText="1"/>
    </xf>
    <xf numFmtId="0" fontId="1" fillId="9" borderId="10" xfId="0" applyFont="1" applyFill="1" applyBorder="1" applyAlignment="1">
      <alignment horizontal="left" wrapText="1"/>
    </xf>
    <xf numFmtId="0" fontId="101" fillId="59" borderId="10" xfId="0" applyFont="1" applyFill="1" applyBorder="1" applyAlignment="1">
      <alignment horizontal="left" wrapText="1"/>
    </xf>
    <xf numFmtId="0" fontId="1" fillId="46" borderId="10" xfId="0" applyFont="1" applyFill="1" applyBorder="1" applyAlignment="1">
      <alignment horizontal="left"/>
    </xf>
    <xf numFmtId="0" fontId="101" fillId="9" borderId="6" xfId="0" applyFont="1" applyFill="1" applyBorder="1" applyAlignment="1">
      <alignment horizontal="left" wrapText="1"/>
    </xf>
    <xf numFmtId="0" fontId="101" fillId="0" borderId="7" xfId="0" applyFont="1" applyBorder="1" applyAlignment="1"/>
    <xf numFmtId="0" fontId="101" fillId="0" borderId="8" xfId="0" applyFont="1" applyBorder="1" applyAlignment="1"/>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1" fillId="15" borderId="0" xfId="0" applyFont="1" applyFill="1" applyBorder="1" applyAlignment="1">
      <alignment horizontal="left" vertical="top" wrapText="1"/>
    </xf>
    <xf numFmtId="0" fontId="150" fillId="15" borderId="0" xfId="0" applyFont="1" applyFill="1" applyBorder="1" applyAlignment="1">
      <alignment horizontal="left" vertical="top" wrapText="1"/>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81" fillId="15" borderId="9" xfId="0" applyFont="1" applyFill="1" applyBorder="1" applyAlignment="1">
      <alignment horizontal="left" vertical="top" wrapText="1"/>
    </xf>
    <xf numFmtId="0" fontId="4" fillId="15" borderId="10" xfId="0" applyFont="1" applyFill="1" applyBorder="1" applyAlignment="1">
      <alignment horizontal="left" vertical="top" wrapText="1"/>
    </xf>
    <xf numFmtId="0" fontId="170" fillId="15" borderId="6" xfId="0" applyFont="1" applyFill="1" applyBorder="1" applyAlignment="1">
      <alignment horizontal="left" vertical="top" wrapText="1"/>
    </xf>
    <xf numFmtId="0" fontId="170" fillId="15" borderId="7" xfId="0" applyFont="1" applyFill="1" applyBorder="1" applyAlignment="1">
      <alignment horizontal="left" vertical="top" wrapText="1"/>
    </xf>
    <xf numFmtId="0" fontId="170" fillId="15" borderId="8" xfId="0" applyFont="1" applyFill="1" applyBorder="1" applyAlignment="1">
      <alignment horizontal="left" vertical="top" wrapText="1"/>
    </xf>
    <xf numFmtId="0" fontId="150" fillId="15" borderId="9" xfId="0" applyFont="1" applyFill="1" applyBorder="1" applyAlignment="1">
      <alignment horizontal="left" vertical="top" wrapText="1"/>
    </xf>
    <xf numFmtId="0" fontId="81" fillId="15" borderId="62" xfId="0" applyFont="1" applyFill="1" applyBorder="1" applyAlignment="1">
      <alignment horizontal="left" vertical="top" wrapText="1"/>
    </xf>
    <xf numFmtId="0" fontId="81" fillId="15" borderId="19" xfId="0" applyFont="1" applyFill="1" applyBorder="1" applyAlignment="1">
      <alignment horizontal="left" vertical="top" wrapText="1"/>
    </xf>
    <xf numFmtId="0" fontId="81" fillId="15" borderId="26"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49" fillId="15" borderId="0" xfId="6" applyFont="1" applyFill="1" applyBorder="1" applyAlignment="1" applyProtection="1">
      <alignment horizontal="left" vertical="top" wrapText="1"/>
    </xf>
    <xf numFmtId="0" fontId="81" fillId="51" borderId="13" xfId="0" applyFont="1" applyFill="1" applyBorder="1" applyAlignment="1">
      <alignment horizontal="left" vertical="top" wrapText="1"/>
    </xf>
    <xf numFmtId="0" fontId="81" fillId="51" borderId="12" xfId="0" applyFont="1" applyFill="1" applyBorder="1" applyAlignment="1">
      <alignment horizontal="left" vertical="top" wrapText="1"/>
    </xf>
    <xf numFmtId="0" fontId="81" fillId="51" borderId="1" xfId="0" applyFont="1" applyFill="1" applyBorder="1" applyAlignment="1">
      <alignment horizontal="left" vertical="top" wrapText="1"/>
    </xf>
    <xf numFmtId="0" fontId="81" fillId="51" borderId="2" xfId="0" applyFont="1" applyFill="1" applyBorder="1" applyAlignment="1">
      <alignment horizontal="left" vertical="top" wrapText="1"/>
    </xf>
    <xf numFmtId="0" fontId="81" fillId="51" borderId="3" xfId="0" applyFont="1" applyFill="1" applyBorder="1" applyAlignment="1">
      <alignment horizontal="left" vertical="top" wrapText="1"/>
    </xf>
    <xf numFmtId="0" fontId="81" fillId="51" borderId="4" xfId="0" applyFont="1" applyFill="1" applyBorder="1" applyAlignment="1">
      <alignment horizontal="left" vertical="top" wrapText="1"/>
    </xf>
    <xf numFmtId="0" fontId="81" fillId="15" borderId="0" xfId="0" applyFont="1" applyFill="1" applyBorder="1" applyAlignment="1">
      <alignment horizontal="left" vertical="top"/>
    </xf>
    <xf numFmtId="0" fontId="170" fillId="15" borderId="10" xfId="0" applyFont="1" applyFill="1" applyBorder="1" applyAlignment="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81" fillId="38" borderId="41" xfId="0" applyFont="1" applyFill="1" applyBorder="1" applyAlignment="1" applyProtection="1">
      <alignment horizontal="left" wrapText="1"/>
      <protection locked="0"/>
    </xf>
    <xf numFmtId="0" fontId="81" fillId="38" borderId="32" xfId="0" applyFont="1" applyFill="1" applyBorder="1" applyAlignment="1" applyProtection="1">
      <alignment horizontal="left" wrapText="1"/>
      <protection locked="0"/>
    </xf>
    <xf numFmtId="0" fontId="81" fillId="38" borderId="38" xfId="0" applyFont="1" applyFill="1" applyBorder="1" applyAlignment="1" applyProtection="1">
      <alignment horizontal="left" wrapText="1"/>
      <protection locked="0"/>
    </xf>
    <xf numFmtId="0" fontId="4" fillId="38" borderId="41" xfId="0" applyFont="1" applyFill="1" applyBorder="1" applyAlignment="1">
      <alignment horizontal="left" vertical="top" wrapText="1"/>
    </xf>
    <xf numFmtId="0" fontId="4" fillId="38" borderId="32" xfId="0" applyFont="1" applyFill="1" applyBorder="1" applyAlignment="1">
      <alignment horizontal="left" vertical="top" wrapText="1"/>
    </xf>
    <xf numFmtId="0" fontId="4" fillId="38" borderId="38" xfId="0" applyFont="1" applyFill="1" applyBorder="1" applyAlignment="1">
      <alignment horizontal="left" vertical="top" wrapText="1"/>
    </xf>
    <xf numFmtId="0" fontId="82" fillId="15" borderId="11" xfId="0" applyFont="1" applyFill="1" applyBorder="1" applyAlignment="1">
      <alignment horizontal="left" vertical="top" wrapText="1"/>
    </xf>
    <xf numFmtId="0" fontId="4" fillId="38" borderId="13" xfId="0" applyFont="1" applyFill="1" applyBorder="1" applyAlignment="1">
      <alignment horizontal="left" vertical="top" wrapText="1"/>
    </xf>
    <xf numFmtId="0" fontId="4" fillId="38" borderId="11" xfId="0" applyFont="1" applyFill="1" applyBorder="1" applyAlignment="1">
      <alignment horizontal="left" vertical="top" wrapText="1"/>
    </xf>
    <xf numFmtId="0" fontId="4" fillId="38" borderId="12" xfId="0" applyFont="1" applyFill="1" applyBorder="1" applyAlignment="1">
      <alignment horizontal="left" vertical="top" wrapText="1"/>
    </xf>
    <xf numFmtId="0" fontId="4" fillId="38" borderId="3" xfId="0" applyFont="1" applyFill="1" applyBorder="1" applyAlignment="1">
      <alignment horizontal="left" vertical="top" wrapText="1"/>
    </xf>
    <xf numFmtId="0" fontId="4" fillId="38" borderId="5" xfId="0" applyFont="1" applyFill="1" applyBorder="1" applyAlignment="1">
      <alignment horizontal="left" vertical="top" wrapText="1"/>
    </xf>
    <xf numFmtId="0" fontId="4" fillId="38" borderId="4" xfId="0" applyFont="1" applyFill="1" applyBorder="1" applyAlignment="1">
      <alignment horizontal="left" vertical="top" wrapText="1"/>
    </xf>
    <xf numFmtId="0" fontId="4" fillId="15" borderId="0" xfId="0" applyFont="1" applyFill="1" applyBorder="1" applyAlignment="1">
      <alignment horizontal="left" vertical="top" wrapText="1"/>
    </xf>
    <xf numFmtId="0" fontId="58" fillId="47" borderId="41" xfId="0" applyFont="1" applyFill="1" applyBorder="1" applyAlignment="1" applyProtection="1">
      <alignment horizontal="center"/>
    </xf>
    <xf numFmtId="0" fontId="58" fillId="47" borderId="32" xfId="0" applyFont="1" applyFill="1" applyBorder="1" applyAlignment="1" applyProtection="1">
      <alignment horizontal="center"/>
    </xf>
    <xf numFmtId="0" fontId="58" fillId="47" borderId="38" xfId="0" applyFont="1" applyFill="1" applyBorder="1" applyAlignment="1" applyProtection="1">
      <alignment horizontal="center"/>
    </xf>
    <xf numFmtId="0" fontId="171" fillId="15" borderId="41" xfId="0" applyFont="1" applyFill="1" applyBorder="1" applyAlignment="1" applyProtection="1">
      <alignment horizontal="center"/>
    </xf>
    <xf numFmtId="0" fontId="171" fillId="15" borderId="32" xfId="0" applyFont="1" applyFill="1" applyBorder="1" applyAlignment="1" applyProtection="1">
      <alignment horizontal="center"/>
    </xf>
    <xf numFmtId="0" fontId="171" fillId="15" borderId="38" xfId="0" applyFont="1" applyFill="1" applyBorder="1" applyAlignment="1" applyProtection="1">
      <alignment horizontal="center"/>
    </xf>
    <xf numFmtId="0" fontId="151" fillId="15" borderId="0" xfId="6" applyFont="1" applyFill="1" applyBorder="1" applyAlignment="1" applyProtection="1">
      <alignment horizontal="left" vertical="top" wrapText="1"/>
    </xf>
    <xf numFmtId="0" fontId="115"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72" fillId="34" borderId="139" xfId="0" applyFont="1" applyFill="1" applyBorder="1" applyAlignment="1" applyProtection="1">
      <alignment horizontal="center" wrapText="1"/>
      <protection locked="0"/>
    </xf>
    <xf numFmtId="0" fontId="172" fillId="34" borderId="140" xfId="0" applyFont="1" applyFill="1" applyBorder="1" applyAlignment="1" applyProtection="1">
      <alignment horizontal="center" wrapText="1"/>
      <protection locked="0"/>
    </xf>
    <xf numFmtId="0" fontId="118" fillId="36" borderId="62" xfId="0" applyFont="1" applyFill="1" applyBorder="1" applyAlignment="1">
      <alignment horizontal="center" vertical="center" wrapText="1"/>
    </xf>
    <xf numFmtId="0" fontId="118" fillId="36" borderId="19" xfId="0" applyFont="1" applyFill="1" applyBorder="1" applyAlignment="1">
      <alignment horizontal="center" vertical="center" wrapText="1"/>
    </xf>
    <xf numFmtId="0" fontId="118" fillId="36" borderId="26" xfId="0" applyFont="1" applyFill="1" applyBorder="1" applyAlignment="1">
      <alignment horizontal="center" vertical="center" wrapText="1"/>
    </xf>
    <xf numFmtId="0" fontId="172" fillId="34" borderId="141" xfId="0" applyFont="1" applyFill="1" applyBorder="1" applyAlignment="1" applyProtection="1">
      <alignment horizontal="center" wrapText="1"/>
      <protection locked="0"/>
    </xf>
    <xf numFmtId="0" fontId="172" fillId="34" borderId="79" xfId="0" applyFont="1" applyFill="1" applyBorder="1" applyAlignment="1" applyProtection="1">
      <alignment horizontal="center" wrapText="1"/>
      <protection locked="0"/>
    </xf>
    <xf numFmtId="0" fontId="118" fillId="61" borderId="48" xfId="0" applyFont="1" applyFill="1" applyBorder="1" applyAlignment="1" applyProtection="1">
      <alignment horizontal="center" wrapText="1"/>
    </xf>
    <xf numFmtId="0" fontId="118" fillId="61" borderId="49" xfId="0" applyFont="1" applyFill="1" applyBorder="1" applyAlignment="1" applyProtection="1">
      <alignment horizontal="center" wrapText="1"/>
    </xf>
    <xf numFmtId="0" fontId="118" fillId="61" borderId="66" xfId="0" applyFont="1" applyFill="1" applyBorder="1" applyAlignment="1" applyProtection="1">
      <alignment horizontal="center" wrapText="1"/>
    </xf>
    <xf numFmtId="0" fontId="118" fillId="36" borderId="41" xfId="0" applyFont="1" applyFill="1" applyBorder="1" applyAlignment="1" applyProtection="1">
      <alignment horizontal="center" wrapText="1"/>
    </xf>
    <xf numFmtId="0" fontId="118" fillId="36" borderId="38" xfId="0" applyFont="1" applyFill="1" applyBorder="1" applyAlignment="1" applyProtection="1">
      <alignment horizontal="center" wrapText="1"/>
    </xf>
    <xf numFmtId="0" fontId="118" fillId="61" borderId="41" xfId="0" applyFont="1" applyFill="1" applyBorder="1" applyAlignment="1" applyProtection="1">
      <alignment horizontal="center" wrapText="1"/>
    </xf>
    <xf numFmtId="0" fontId="118" fillId="61" borderId="38" xfId="0" applyFont="1" applyFill="1" applyBorder="1" applyAlignment="1" applyProtection="1">
      <alignment horizontal="center" wrapText="1"/>
    </xf>
    <xf numFmtId="0" fontId="162" fillId="36" borderId="98" xfId="0" applyFont="1" applyFill="1" applyBorder="1" applyAlignment="1" applyProtection="1">
      <alignment horizontal="center"/>
    </xf>
    <xf numFmtId="0" fontId="162" fillId="36" borderId="86" xfId="0" applyFont="1" applyFill="1" applyBorder="1" applyAlignment="1" applyProtection="1">
      <alignment horizontal="center"/>
    </xf>
    <xf numFmtId="0" fontId="162" fillId="36" borderId="99" xfId="0" applyFont="1" applyFill="1" applyBorder="1" applyAlignment="1" applyProtection="1">
      <alignment horizontal="center"/>
    </xf>
    <xf numFmtId="0" fontId="173" fillId="15" borderId="98" xfId="0" applyFont="1" applyFill="1" applyBorder="1" applyAlignment="1" applyProtection="1">
      <alignment horizontal="center"/>
    </xf>
    <xf numFmtId="0" fontId="173" fillId="15" borderId="86" xfId="0" applyFont="1" applyFill="1" applyBorder="1" applyAlignment="1" applyProtection="1">
      <alignment horizontal="center"/>
    </xf>
    <xf numFmtId="0" fontId="173" fillId="15" borderId="99" xfId="0" applyFont="1" applyFill="1" applyBorder="1" applyAlignment="1" applyProtection="1">
      <alignment horizontal="center"/>
    </xf>
    <xf numFmtId="0" fontId="132" fillId="36" borderId="41" xfId="0" applyFont="1" applyFill="1" applyBorder="1" applyAlignment="1" applyProtection="1">
      <alignment horizontal="center"/>
    </xf>
    <xf numFmtId="0" fontId="132" fillId="36" borderId="32" xfId="0" applyFont="1" applyFill="1" applyBorder="1" applyAlignment="1" applyProtection="1">
      <alignment horizontal="center"/>
    </xf>
    <xf numFmtId="0" fontId="13" fillId="34" borderId="41" xfId="0" applyFont="1" applyFill="1" applyBorder="1" applyAlignment="1" applyProtection="1">
      <alignment horizontal="center" wrapText="1"/>
      <protection locked="0"/>
    </xf>
    <xf numFmtId="0" fontId="13" fillId="34" borderId="38" xfId="0" applyFont="1" applyFill="1" applyBorder="1" applyAlignment="1" applyProtection="1">
      <alignment horizontal="center" wrapText="1"/>
      <protection locked="0"/>
    </xf>
    <xf numFmtId="0" fontId="118" fillId="36" borderId="142" xfId="0" applyFont="1" applyFill="1" applyBorder="1" applyAlignment="1" applyProtection="1">
      <alignment horizontal="center" wrapText="1"/>
    </xf>
    <xf numFmtId="0" fontId="118" fillId="36" borderId="143" xfId="0" applyFont="1" applyFill="1" applyBorder="1" applyAlignment="1" applyProtection="1">
      <alignment horizontal="center" wrapText="1"/>
    </xf>
    <xf numFmtId="0" fontId="118" fillId="36" borderId="62" xfId="0" applyFont="1" applyFill="1" applyBorder="1" applyAlignment="1">
      <alignment horizontal="center" wrapText="1"/>
    </xf>
    <xf numFmtId="0" fontId="118" fillId="36" borderId="26" xfId="0" applyFont="1" applyFill="1" applyBorder="1" applyAlignment="1">
      <alignment horizontal="center" wrapText="1"/>
    </xf>
    <xf numFmtId="0" fontId="118" fillId="36" borderId="48" xfId="0" applyFont="1" applyFill="1" applyBorder="1" applyAlignment="1" applyProtection="1">
      <alignment horizontal="center" wrapText="1"/>
    </xf>
    <xf numFmtId="0" fontId="118" fillId="36" borderId="66" xfId="0" applyFont="1" applyFill="1" applyBorder="1" applyAlignment="1" applyProtection="1">
      <alignment horizontal="center" wrapText="1"/>
    </xf>
    <xf numFmtId="0" fontId="118" fillId="36" borderId="49" xfId="0" applyFont="1" applyFill="1" applyBorder="1" applyAlignment="1" applyProtection="1">
      <alignment horizontal="center" wrapText="1"/>
    </xf>
    <xf numFmtId="0" fontId="118" fillId="36" borderId="144" xfId="0" applyFont="1" applyFill="1" applyBorder="1" applyAlignment="1" applyProtection="1">
      <alignment horizontal="center" wrapText="1"/>
    </xf>
    <xf numFmtId="0" fontId="118" fillId="36" borderId="102" xfId="0" applyFont="1" applyFill="1" applyBorder="1" applyAlignment="1" applyProtection="1">
      <alignment horizontal="center" wrapText="1"/>
    </xf>
    <xf numFmtId="0" fontId="172" fillId="34" borderId="62" xfId="0" applyFont="1" applyFill="1" applyBorder="1" applyAlignment="1" applyProtection="1">
      <alignment horizontal="center" wrapText="1"/>
      <protection locked="0"/>
    </xf>
    <xf numFmtId="0" fontId="172" fillId="34" borderId="26" xfId="0" applyFont="1" applyFill="1" applyBorder="1" applyAlignment="1" applyProtection="1">
      <alignment horizontal="center" wrapText="1"/>
      <protection locked="0"/>
    </xf>
    <xf numFmtId="0" fontId="172" fillId="34" borderId="145" xfId="0" applyFont="1" applyFill="1" applyBorder="1" applyAlignment="1" applyProtection="1">
      <alignment horizontal="center" wrapText="1"/>
      <protection locked="0"/>
    </xf>
    <xf numFmtId="0" fontId="172" fillId="34" borderId="146" xfId="0" applyFont="1" applyFill="1" applyBorder="1" applyAlignment="1" applyProtection="1">
      <alignment horizontal="center" wrapText="1"/>
      <protection locked="0"/>
    </xf>
    <xf numFmtId="0" fontId="172" fillId="34" borderId="62" xfId="0" applyFont="1" applyFill="1" applyBorder="1" applyAlignment="1" applyProtection="1">
      <alignment horizontal="center" vertical="center" wrapText="1"/>
      <protection locked="0"/>
    </xf>
    <xf numFmtId="0" fontId="172" fillId="34" borderId="26" xfId="0" applyFont="1" applyFill="1" applyBorder="1" applyAlignment="1" applyProtection="1">
      <alignment horizontal="center" vertical="center" wrapText="1"/>
      <protection locked="0"/>
    </xf>
    <xf numFmtId="0" fontId="118" fillId="36" borderId="140" xfId="0" applyFont="1" applyFill="1" applyBorder="1" applyAlignment="1">
      <alignment horizontal="center" vertical="center" wrapText="1"/>
    </xf>
    <xf numFmtId="0" fontId="118" fillId="36" borderId="123" xfId="0" applyFont="1" applyFill="1" applyBorder="1" applyAlignment="1" applyProtection="1">
      <alignment horizontal="center" wrapText="1"/>
    </xf>
    <xf numFmtId="0" fontId="118" fillId="36" borderId="124" xfId="0" applyFont="1" applyFill="1" applyBorder="1" applyAlignment="1" applyProtection="1">
      <alignment horizontal="center" wrapText="1"/>
    </xf>
    <xf numFmtId="0" fontId="118" fillId="36" borderId="125" xfId="0" applyFont="1" applyFill="1" applyBorder="1" applyAlignment="1" applyProtection="1">
      <alignment horizontal="center" wrapText="1"/>
    </xf>
    <xf numFmtId="0" fontId="0" fillId="0" borderId="26" xfId="0" applyBorder="1"/>
    <xf numFmtId="0" fontId="172" fillId="34" borderId="139" xfId="0" applyFont="1" applyFill="1" applyBorder="1" applyAlignment="1" applyProtection="1">
      <alignment horizontal="center" vertical="center" wrapText="1"/>
      <protection locked="0"/>
    </xf>
    <xf numFmtId="0" fontId="172" fillId="34" borderId="147" xfId="0" applyFont="1" applyFill="1" applyBorder="1" applyAlignment="1" applyProtection="1">
      <alignment horizontal="center" vertical="center" wrapText="1"/>
      <protection locked="0"/>
    </xf>
    <xf numFmtId="0" fontId="12" fillId="34" borderId="139" xfId="0" applyFont="1" applyFill="1" applyBorder="1" applyAlignment="1" applyProtection="1">
      <alignment horizontal="center" vertical="top" wrapText="1" readingOrder="1"/>
      <protection locked="0"/>
    </xf>
    <xf numFmtId="0" fontId="12" fillId="34" borderId="100" xfId="0" applyFont="1" applyFill="1" applyBorder="1" applyAlignment="1" applyProtection="1">
      <alignment horizontal="center" vertical="top" wrapText="1" readingOrder="1"/>
      <protection locked="0"/>
    </xf>
    <xf numFmtId="0" fontId="12" fillId="34" borderId="41" xfId="0" applyFont="1" applyFill="1" applyBorder="1" applyAlignment="1" applyProtection="1">
      <alignment horizontal="center" wrapText="1"/>
      <protection locked="0"/>
    </xf>
    <xf numFmtId="0" fontId="12" fillId="34" borderId="32" xfId="0" applyFont="1" applyFill="1" applyBorder="1" applyAlignment="1" applyProtection="1">
      <alignment horizontal="center" wrapText="1"/>
      <protection locked="0"/>
    </xf>
    <xf numFmtId="0" fontId="12" fillId="34" borderId="38" xfId="0" applyFont="1" applyFill="1" applyBorder="1" applyAlignment="1" applyProtection="1">
      <alignment horizontal="center" wrapText="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74" fillId="32" borderId="101" xfId="0" applyFont="1" applyFill="1" applyBorder="1" applyAlignment="1" applyProtection="1">
      <alignment horizontal="left" vertical="top" wrapText="1" readingOrder="1"/>
    </xf>
    <xf numFmtId="0" fontId="174" fillId="32" borderId="102" xfId="0" applyFont="1" applyFill="1" applyBorder="1" applyAlignment="1" applyProtection="1">
      <alignment horizontal="left" vertical="top" wrapText="1" readingOrder="1"/>
    </xf>
    <xf numFmtId="0" fontId="174" fillId="32" borderId="103"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15" borderId="5" xfId="0" applyFont="1" applyFill="1" applyBorder="1" applyAlignment="1" applyProtection="1">
      <alignment wrapText="1"/>
    </xf>
    <xf numFmtId="0" fontId="12" fillId="34" borderId="62" xfId="0" applyFont="1" applyFill="1" applyBorder="1" applyAlignment="1" applyProtection="1">
      <alignment horizontal="center" vertical="center" wrapText="1"/>
      <protection locked="0"/>
    </xf>
    <xf numFmtId="0" fontId="12" fillId="34" borderId="26" xfId="0" applyFont="1" applyFill="1" applyBorder="1" applyAlignment="1" applyProtection="1">
      <alignment horizontal="center" vertical="center" wrapText="1"/>
      <protection locked="0"/>
    </xf>
    <xf numFmtId="0" fontId="1" fillId="34" borderId="62" xfId="0" applyFont="1" applyFill="1" applyBorder="1" applyAlignment="1" applyProtection="1">
      <alignment horizontal="center" wrapText="1"/>
      <protection locked="0"/>
    </xf>
    <xf numFmtId="0" fontId="1" fillId="34" borderId="26"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2" fillId="32" borderId="98" xfId="0" applyFont="1" applyFill="1" applyBorder="1" applyAlignment="1" applyProtection="1">
      <alignment horizontal="center" vertical="top" readingOrder="1"/>
    </xf>
    <xf numFmtId="0" fontId="162" fillId="32" borderId="86" xfId="0" applyFont="1" applyFill="1" applyBorder="1" applyAlignment="1" applyProtection="1">
      <alignment horizontal="center" vertical="top" readingOrder="1"/>
    </xf>
    <xf numFmtId="0" fontId="162" fillId="32" borderId="99" xfId="0" applyFont="1" applyFill="1" applyBorder="1" applyAlignment="1" applyProtection="1">
      <alignment horizontal="center" vertical="top" readingOrder="1"/>
    </xf>
    <xf numFmtId="0" fontId="114" fillId="2" borderId="98" xfId="0" applyFont="1" applyFill="1" applyBorder="1" applyAlignment="1" applyProtection="1">
      <alignment horizontal="center" vertical="top" readingOrder="1"/>
    </xf>
    <xf numFmtId="0" fontId="114" fillId="2" borderId="86" xfId="0" applyFont="1" applyFill="1" applyBorder="1" applyAlignment="1" applyProtection="1">
      <alignment horizontal="center" vertical="top" readingOrder="1"/>
    </xf>
    <xf numFmtId="0" fontId="114" fillId="2" borderId="99"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4" fillId="32" borderId="101" xfId="0" applyFont="1" applyFill="1" applyBorder="1" applyAlignment="1" applyProtection="1">
      <alignment horizontal="left"/>
    </xf>
    <xf numFmtId="0" fontId="174" fillId="32" borderId="102" xfId="0" applyFont="1" applyFill="1" applyBorder="1" applyAlignment="1" applyProtection="1">
      <alignment horizontal="left"/>
    </xf>
    <xf numFmtId="0" fontId="174" fillId="32" borderId="103" xfId="0" applyFont="1" applyFill="1" applyBorder="1" applyAlignment="1" applyProtection="1">
      <alignment horizontal="left"/>
    </xf>
    <xf numFmtId="0" fontId="12" fillId="0" borderId="0" xfId="0" applyFont="1" applyBorder="1" applyAlignment="1" applyProtection="1">
      <alignment vertical="top" wrapText="1"/>
    </xf>
    <xf numFmtId="0" fontId="12" fillId="15" borderId="86" xfId="0" applyFont="1" applyFill="1" applyBorder="1" applyAlignment="1" applyProtection="1">
      <alignment horizontal="left" wrapText="1"/>
    </xf>
    <xf numFmtId="0" fontId="12" fillId="15" borderId="0" xfId="0" applyFont="1" applyFill="1" applyBorder="1" applyAlignment="1" applyProtection="1">
      <alignment horizontal="left" wrapText="1"/>
    </xf>
    <xf numFmtId="0" fontId="58" fillId="19" borderId="13" xfId="0" applyFont="1" applyFill="1" applyBorder="1" applyAlignment="1" applyProtection="1">
      <alignment horizontal="center"/>
    </xf>
    <xf numFmtId="0" fontId="58" fillId="19" borderId="11" xfId="0" applyFont="1" applyFill="1" applyBorder="1" applyAlignment="1" applyProtection="1">
      <alignment horizontal="center"/>
    </xf>
    <xf numFmtId="0" fontId="58" fillId="19" borderId="12" xfId="0" applyFont="1" applyFill="1" applyBorder="1" applyAlignment="1" applyProtection="1">
      <alignment horizontal="center"/>
    </xf>
    <xf numFmtId="0" fontId="142" fillId="15" borderId="148" xfId="0" applyFont="1" applyFill="1" applyBorder="1" applyAlignment="1" applyProtection="1">
      <alignment horizontal="center"/>
    </xf>
    <xf numFmtId="0" fontId="142" fillId="15" borderId="86" xfId="0" applyFont="1" applyFill="1" applyBorder="1" applyAlignment="1" applyProtection="1">
      <alignment horizontal="center"/>
    </xf>
    <xf numFmtId="0" fontId="142" fillId="15" borderId="85"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24" borderId="41" xfId="0" applyFont="1" applyFill="1" applyBorder="1" applyAlignment="1" applyProtection="1">
      <alignment vertical="top" wrapText="1"/>
    </xf>
    <xf numFmtId="0" fontId="12" fillId="24" borderId="32" xfId="0" applyFont="1" applyFill="1" applyBorder="1" applyAlignment="1" applyProtection="1">
      <alignment vertical="top" wrapText="1"/>
    </xf>
    <xf numFmtId="0" fontId="12" fillId="24" borderId="38" xfId="0" applyFont="1" applyFill="1" applyBorder="1" applyAlignment="1" applyProtection="1">
      <alignment vertical="top" wrapText="1"/>
    </xf>
    <xf numFmtId="0" fontId="12" fillId="24" borderId="62"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24" borderId="26" xfId="0" applyFont="1" applyFill="1" applyBorder="1" applyAlignment="1" applyProtection="1">
      <alignment vertical="top" wrapText="1"/>
    </xf>
    <xf numFmtId="0" fontId="12" fillId="51" borderId="41" xfId="0" applyFont="1" applyFill="1" applyBorder="1" applyAlignment="1" applyProtection="1">
      <alignment vertical="top" wrapText="1"/>
    </xf>
    <xf numFmtId="0" fontId="12" fillId="51" borderId="32" xfId="0" applyFont="1" applyFill="1" applyBorder="1" applyAlignment="1" applyProtection="1">
      <alignment vertical="top" wrapText="1"/>
    </xf>
    <xf numFmtId="0" fontId="12" fillId="51" borderId="38" xfId="0" applyFont="1" applyFill="1" applyBorder="1" applyAlignment="1" applyProtection="1">
      <alignment vertical="top" wrapText="1"/>
    </xf>
    <xf numFmtId="0" fontId="12" fillId="60" borderId="62" xfId="0" applyFont="1" applyFill="1" applyBorder="1" applyAlignment="1" applyProtection="1">
      <alignment vertical="top" wrapText="1"/>
    </xf>
    <xf numFmtId="0" fontId="12" fillId="60" borderId="19" xfId="0" applyFont="1" applyFill="1" applyBorder="1" applyAlignment="1" applyProtection="1">
      <alignment vertical="top" wrapText="1"/>
    </xf>
    <xf numFmtId="0" fontId="12" fillId="60" borderId="26" xfId="0" applyFont="1" applyFill="1" applyBorder="1" applyAlignment="1" applyProtection="1">
      <alignment vertical="top" wrapText="1"/>
    </xf>
    <xf numFmtId="0" fontId="12" fillId="15" borderId="41" xfId="0" applyFont="1" applyFill="1" applyBorder="1" applyAlignment="1" applyProtection="1">
      <alignment vertical="top" wrapText="1"/>
    </xf>
    <xf numFmtId="0" fontId="12" fillId="15" borderId="32" xfId="0" applyFont="1" applyFill="1" applyBorder="1" applyAlignment="1" applyProtection="1">
      <alignment vertical="top" wrapText="1"/>
    </xf>
    <xf numFmtId="0" fontId="12" fillId="21" borderId="41" xfId="0" applyFont="1" applyFill="1" applyBorder="1" applyAlignment="1" applyProtection="1">
      <alignment vertical="top" wrapText="1"/>
    </xf>
    <xf numFmtId="0" fontId="12" fillId="21" borderId="32" xfId="0" applyFont="1" applyFill="1" applyBorder="1" applyAlignment="1" applyProtection="1">
      <alignment vertical="top" wrapText="1"/>
    </xf>
    <xf numFmtId="0" fontId="12" fillId="21" borderId="38" xfId="0" applyFont="1" applyFill="1" applyBorder="1" applyAlignment="1" applyProtection="1">
      <alignment vertical="top" wrapText="1"/>
    </xf>
    <xf numFmtId="0" fontId="12" fillId="21" borderId="62"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1" borderId="26" xfId="0" applyFont="1" applyFill="1" applyBorder="1" applyAlignment="1" applyProtection="1">
      <alignment vertical="top" wrapText="1"/>
    </xf>
    <xf numFmtId="0" fontId="12" fillId="62" borderId="62" xfId="0" applyFont="1" applyFill="1" applyBorder="1" applyAlignment="1" applyProtection="1">
      <alignment vertical="top" wrapText="1"/>
    </xf>
    <xf numFmtId="0" fontId="12" fillId="62" borderId="19" xfId="0" applyFont="1" applyFill="1" applyBorder="1" applyAlignment="1" applyProtection="1">
      <alignment vertical="top" wrapText="1"/>
    </xf>
    <xf numFmtId="0" fontId="12" fillId="62" borderId="26"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2" borderId="13" xfId="0" applyFont="1" applyFill="1" applyBorder="1" applyAlignment="1" applyProtection="1">
      <alignment vertical="top" wrapText="1"/>
    </xf>
    <xf numFmtId="0" fontId="12" fillId="62" borderId="1" xfId="0" applyFont="1" applyFill="1" applyBorder="1" applyAlignment="1" applyProtection="1">
      <alignment vertical="top" wrapText="1"/>
    </xf>
    <xf numFmtId="0" fontId="12" fillId="62"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45" borderId="41" xfId="0" applyFont="1" applyFill="1" applyBorder="1" applyAlignment="1" applyProtection="1">
      <alignment vertical="top" wrapText="1"/>
    </xf>
    <xf numFmtId="0" fontId="12" fillId="45" borderId="32" xfId="0" applyFont="1" applyFill="1" applyBorder="1" applyAlignment="1" applyProtection="1">
      <alignment vertical="top" wrapText="1"/>
    </xf>
    <xf numFmtId="0" fontId="12" fillId="45" borderId="38" xfId="0" applyFont="1" applyFill="1" applyBorder="1" applyAlignment="1" applyProtection="1">
      <alignment vertical="top" wrapText="1"/>
    </xf>
    <xf numFmtId="0" fontId="12" fillId="45" borderId="62"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5" borderId="26" xfId="0" applyFont="1" applyFill="1" applyBorder="1" applyAlignment="1" applyProtection="1">
      <alignment vertical="top" wrapText="1"/>
    </xf>
    <xf numFmtId="0" fontId="12" fillId="46" borderId="62"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6" borderId="26" xfId="0" applyFont="1" applyFill="1" applyBorder="1" applyAlignment="1" applyProtection="1">
      <alignment vertical="top" wrapText="1"/>
    </xf>
    <xf numFmtId="0" fontId="12" fillId="23" borderId="41" xfId="0" applyFont="1" applyFill="1" applyBorder="1" applyAlignment="1" applyProtection="1">
      <alignment vertical="top" wrapText="1"/>
    </xf>
    <xf numFmtId="0" fontId="12" fillId="23" borderId="32" xfId="0" applyFont="1" applyFill="1" applyBorder="1" applyAlignment="1" applyProtection="1">
      <alignment vertical="top" wrapText="1"/>
    </xf>
    <xf numFmtId="0" fontId="12" fillId="23" borderId="38" xfId="0" applyFont="1" applyFill="1" applyBorder="1" applyAlignment="1" applyProtection="1">
      <alignment vertical="top" wrapText="1"/>
    </xf>
    <xf numFmtId="0" fontId="12" fillId="44" borderId="62"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44" borderId="26" xfId="0" applyFont="1" applyFill="1" applyBorder="1" applyAlignment="1" applyProtection="1">
      <alignment vertical="top" wrapText="1"/>
    </xf>
    <xf numFmtId="0" fontId="12" fillId="23" borderId="62"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51" borderId="35" xfId="0" applyFont="1" applyFill="1" applyBorder="1" applyAlignment="1" applyProtection="1">
      <alignment vertical="top" wrapText="1"/>
    </xf>
    <xf numFmtId="0" fontId="12" fillId="51" borderId="37"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10" xfId="0" applyFont="1" applyFill="1" applyBorder="1" applyAlignment="1">
      <alignment horizontal="left" vertical="top" wrapText="1"/>
    </xf>
    <xf numFmtId="0" fontId="175" fillId="34" borderId="10" xfId="0" applyFont="1" applyFill="1" applyBorder="1" applyAlignment="1" applyProtection="1">
      <alignment horizontal="center" vertical="top" wrapText="1"/>
      <protection locked="0"/>
    </xf>
    <xf numFmtId="0" fontId="58" fillId="19" borderId="35" xfId="0" applyFont="1" applyFill="1" applyBorder="1" applyAlignment="1" applyProtection="1">
      <alignment horizontal="center"/>
    </xf>
    <xf numFmtId="0" fontId="58" fillId="19" borderId="36" xfId="0" applyFont="1" applyFill="1" applyBorder="1" applyAlignment="1" applyProtection="1">
      <alignment horizontal="center"/>
    </xf>
    <xf numFmtId="0" fontId="58" fillId="19" borderId="37" xfId="0" applyFont="1" applyFill="1" applyBorder="1" applyAlignment="1" applyProtection="1">
      <alignment horizontal="center"/>
    </xf>
    <xf numFmtId="0" fontId="142" fillId="15" borderId="41" xfId="0" applyFont="1" applyFill="1" applyBorder="1" applyAlignment="1" applyProtection="1">
      <alignment horizontal="center"/>
    </xf>
    <xf numFmtId="0" fontId="142" fillId="15" borderId="32" xfId="0" applyFont="1" applyFill="1" applyBorder="1" applyAlignment="1" applyProtection="1">
      <alignment horizontal="center"/>
    </xf>
    <xf numFmtId="0" fontId="142" fillId="15" borderId="38" xfId="0" applyFont="1" applyFill="1" applyBorder="1" applyAlignment="1" applyProtection="1">
      <alignment horizontal="center"/>
    </xf>
    <xf numFmtId="0" fontId="89" fillId="26" borderId="23" xfId="6" applyFont="1" applyFill="1" applyBorder="1" applyAlignment="1" applyProtection="1">
      <alignment horizontal="center" vertical="center" wrapText="1"/>
    </xf>
    <xf numFmtId="0" fontId="89" fillId="26" borderId="25" xfId="6" applyFont="1" applyFill="1" applyBorder="1" applyAlignment="1" applyProtection="1">
      <alignment horizontal="center" vertical="center" wrapText="1"/>
    </xf>
    <xf numFmtId="0" fontId="89" fillId="26" borderId="42" xfId="6" applyFont="1" applyFill="1" applyBorder="1" applyAlignment="1" applyProtection="1">
      <alignment horizontal="left" vertical="center" wrapText="1"/>
    </xf>
    <xf numFmtId="0" fontId="89" fillId="26" borderId="30" xfId="6" applyFont="1" applyFill="1" applyBorder="1" applyAlignment="1" applyProtection="1">
      <alignment horizontal="left" vertical="center" wrapText="1"/>
    </xf>
    <xf numFmtId="0" fontId="96" fillId="34" borderId="28" xfId="9" applyFont="1" applyFill="1" applyBorder="1" applyAlignment="1">
      <alignment horizontal="left" vertical="top" wrapText="1"/>
    </xf>
    <xf numFmtId="0" fontId="96" fillId="34" borderId="67" xfId="9" applyFont="1" applyFill="1" applyBorder="1" applyAlignment="1">
      <alignment horizontal="left" vertical="top" wrapText="1"/>
    </xf>
    <xf numFmtId="0" fontId="160" fillId="15" borderId="6" xfId="0" applyFont="1" applyFill="1" applyBorder="1" applyAlignment="1">
      <alignment horizontal="left" vertical="center" wrapText="1"/>
    </xf>
    <xf numFmtId="0" fontId="55" fillId="63" borderId="23" xfId="0" applyFont="1" applyFill="1" applyBorder="1" applyAlignment="1" applyProtection="1">
      <alignment horizontal="center" vertical="center" wrapText="1"/>
    </xf>
    <xf numFmtId="0" fontId="55" fillId="63" borderId="25" xfId="0" applyFont="1" applyFill="1" applyBorder="1" applyAlignment="1" applyProtection="1">
      <alignment horizontal="center" vertical="center" wrapText="1"/>
    </xf>
    <xf numFmtId="0" fontId="55" fillId="63" borderId="42" xfId="0" applyFont="1" applyFill="1" applyBorder="1" applyAlignment="1" applyProtection="1">
      <alignment horizontal="left" vertical="center" wrapText="1"/>
    </xf>
    <xf numFmtId="0" fontId="55" fillId="63" borderId="30" xfId="0" applyFont="1" applyFill="1" applyBorder="1" applyAlignment="1" applyProtection="1">
      <alignment horizontal="left" vertical="center" wrapText="1"/>
    </xf>
    <xf numFmtId="0" fontId="55" fillId="63" borderId="42" xfId="0" applyFont="1" applyFill="1" applyBorder="1" applyAlignment="1" applyProtection="1">
      <alignment horizontal="center" vertical="center" wrapText="1"/>
    </xf>
    <xf numFmtId="0" fontId="96" fillId="34" borderId="43" xfId="9" applyFont="1" applyFill="1" applyBorder="1" applyAlignment="1">
      <alignment horizontal="left" vertical="top" wrapText="1"/>
    </xf>
    <xf numFmtId="0" fontId="96" fillId="34" borderId="31" xfId="9" applyFont="1" applyFill="1" applyBorder="1" applyAlignment="1">
      <alignment horizontal="left" vertical="top" wrapText="1"/>
    </xf>
    <xf numFmtId="0" fontId="55" fillId="63" borderId="30" xfId="0" applyFont="1" applyFill="1" applyBorder="1" applyAlignment="1" applyProtection="1">
      <alignment horizontal="center" vertical="center" wrapText="1"/>
    </xf>
    <xf numFmtId="0" fontId="91" fillId="64" borderId="23" xfId="0" applyFont="1" applyFill="1" applyBorder="1" applyAlignment="1" applyProtection="1">
      <alignment horizontal="center" vertical="center" wrapText="1"/>
    </xf>
    <xf numFmtId="0" fontId="91" fillId="64" borderId="25" xfId="0" applyFont="1" applyFill="1" applyBorder="1" applyAlignment="1" applyProtection="1">
      <alignment horizontal="center" vertical="center" wrapText="1"/>
    </xf>
    <xf numFmtId="0" fontId="55" fillId="64" borderId="42" xfId="0" applyFont="1" applyFill="1" applyBorder="1" applyAlignment="1" applyProtection="1">
      <alignment horizontal="left" vertical="center" wrapText="1"/>
    </xf>
    <xf numFmtId="0" fontId="55" fillId="64" borderId="30" xfId="0" applyFont="1" applyFill="1" applyBorder="1" applyAlignment="1" applyProtection="1">
      <alignment horizontal="left" vertical="center" wrapText="1"/>
    </xf>
    <xf numFmtId="0" fontId="55" fillId="64" borderId="42" xfId="0" applyFont="1" applyFill="1" applyBorder="1" applyAlignment="1" applyProtection="1">
      <alignment horizontal="center" vertical="center" wrapText="1"/>
    </xf>
    <xf numFmtId="0" fontId="55" fillId="64" borderId="30" xfId="0" applyFont="1" applyFill="1" applyBorder="1" applyAlignment="1" applyProtection="1">
      <alignment horizontal="center" vertical="center" wrapText="1"/>
    </xf>
    <xf numFmtId="0" fontId="160" fillId="22" borderId="23" xfId="0" applyFont="1" applyFill="1" applyBorder="1" applyAlignment="1" applyProtection="1">
      <alignment horizontal="center" vertical="center" wrapText="1"/>
    </xf>
    <xf numFmtId="0" fontId="160" fillId="22" borderId="25" xfId="0" applyFont="1" applyFill="1" applyBorder="1" applyAlignment="1" applyProtection="1">
      <alignment horizontal="center" vertical="center" wrapText="1"/>
    </xf>
    <xf numFmtId="0" fontId="160" fillId="22" borderId="42" xfId="0" applyFont="1" applyFill="1" applyBorder="1" applyAlignment="1" applyProtection="1">
      <alignment horizontal="left" vertical="center" wrapText="1"/>
    </xf>
    <xf numFmtId="0" fontId="160" fillId="22" borderId="30" xfId="0" applyFont="1" applyFill="1" applyBorder="1" applyAlignment="1" applyProtection="1">
      <alignment horizontal="left" vertical="center" wrapText="1"/>
    </xf>
    <xf numFmtId="0" fontId="55" fillId="22" borderId="42" xfId="0" applyFont="1" applyFill="1" applyBorder="1" applyAlignment="1">
      <alignment horizontal="center"/>
    </xf>
    <xf numFmtId="0" fontId="55" fillId="22" borderId="30" xfId="0" applyFont="1" applyFill="1" applyBorder="1" applyAlignment="1">
      <alignment horizontal="center"/>
    </xf>
    <xf numFmtId="0" fontId="89" fillId="32" borderId="23" xfId="6" applyFont="1" applyFill="1" applyBorder="1" applyAlignment="1" applyProtection="1">
      <alignment horizontal="center" vertical="center" wrapText="1"/>
    </xf>
    <xf numFmtId="0" fontId="89" fillId="32" borderId="24" xfId="6" applyFont="1" applyFill="1" applyBorder="1" applyAlignment="1" applyProtection="1">
      <alignment horizontal="center" vertical="center" wrapText="1"/>
    </xf>
    <xf numFmtId="0" fontId="89" fillId="32" borderId="25" xfId="6" applyFont="1" applyFill="1" applyBorder="1" applyAlignment="1" applyProtection="1">
      <alignment horizontal="center" vertical="center" wrapText="1"/>
    </xf>
    <xf numFmtId="0" fontId="89" fillId="32" borderId="42" xfId="6" applyFont="1" applyFill="1" applyBorder="1" applyAlignment="1" applyProtection="1">
      <alignment horizontal="left" vertical="center" wrapText="1"/>
    </xf>
    <xf numFmtId="0" fontId="89" fillId="32" borderId="10" xfId="6" applyFont="1" applyFill="1" applyBorder="1" applyAlignment="1" applyProtection="1">
      <alignment horizontal="left" vertical="center" wrapText="1"/>
    </xf>
    <xf numFmtId="0" fontId="89" fillId="32" borderId="30" xfId="6" applyFont="1" applyFill="1" applyBorder="1" applyAlignment="1" applyProtection="1">
      <alignment horizontal="left" vertical="center" wrapText="1"/>
    </xf>
    <xf numFmtId="0" fontId="96" fillId="34" borderId="29" xfId="9" applyFont="1" applyFill="1" applyBorder="1" applyAlignment="1">
      <alignment horizontal="left" vertical="top" wrapText="1"/>
    </xf>
    <xf numFmtId="0" fontId="89" fillId="17" borderId="10" xfId="6" applyFont="1" applyFill="1" applyBorder="1" applyAlignment="1" applyProtection="1">
      <alignment horizontal="left" vertical="center" wrapText="1"/>
    </xf>
    <xf numFmtId="0" fontId="89" fillId="17" borderId="30" xfId="6" applyFont="1" applyFill="1" applyBorder="1" applyAlignment="1" applyProtection="1">
      <alignment horizontal="left" vertical="center" wrapText="1"/>
    </xf>
    <xf numFmtId="0" fontId="89" fillId="19" borderId="10" xfId="6" applyFont="1" applyFill="1" applyBorder="1" applyAlignment="1" applyProtection="1">
      <alignment horizontal="left" vertical="center" wrapText="1"/>
    </xf>
    <xf numFmtId="0" fontId="89" fillId="19" borderId="30" xfId="6" applyFont="1" applyFill="1" applyBorder="1" applyAlignment="1" applyProtection="1">
      <alignment horizontal="left" vertical="center" wrapText="1"/>
    </xf>
    <xf numFmtId="0" fontId="89" fillId="21" borderId="23" xfId="6" applyFont="1" applyFill="1" applyBorder="1" applyAlignment="1" applyProtection="1">
      <alignment horizontal="center" vertical="center" wrapText="1"/>
    </xf>
    <xf numFmtId="0" fontId="89" fillId="21" borderId="24" xfId="6" applyFont="1" applyFill="1" applyBorder="1" applyAlignment="1" applyProtection="1">
      <alignment horizontal="center" vertical="center" wrapText="1"/>
    </xf>
    <xf numFmtId="0" fontId="89" fillId="21" borderId="25" xfId="6" applyFont="1" applyFill="1" applyBorder="1" applyAlignment="1" applyProtection="1">
      <alignment horizontal="center" vertical="center" wrapText="1"/>
    </xf>
    <xf numFmtId="0" fontId="89" fillId="21" borderId="42" xfId="6" applyFont="1" applyFill="1" applyBorder="1" applyAlignment="1" applyProtection="1">
      <alignment horizontal="left" vertical="center" wrapText="1"/>
    </xf>
    <xf numFmtId="0" fontId="89" fillId="21" borderId="10" xfId="6" applyFont="1" applyFill="1" applyBorder="1" applyAlignment="1" applyProtection="1">
      <alignment horizontal="left" vertical="center" wrapText="1"/>
    </xf>
    <xf numFmtId="0" fontId="89" fillId="21" borderId="30" xfId="6" applyFont="1" applyFill="1" applyBorder="1" applyAlignment="1" applyProtection="1">
      <alignment horizontal="left" vertical="center" wrapText="1"/>
    </xf>
    <xf numFmtId="0" fontId="89" fillId="19" borderId="23" xfId="6" applyFont="1" applyFill="1" applyBorder="1" applyAlignment="1" applyProtection="1">
      <alignment horizontal="center" vertical="center" wrapText="1"/>
    </xf>
    <xf numFmtId="0" fontId="89" fillId="19" borderId="24" xfId="6" applyFont="1" applyFill="1" applyBorder="1" applyAlignment="1" applyProtection="1">
      <alignment horizontal="center" vertical="center" wrapText="1"/>
    </xf>
    <xf numFmtId="0" fontId="89" fillId="19" borderId="25" xfId="6" applyFont="1" applyFill="1" applyBorder="1" applyAlignment="1" applyProtection="1">
      <alignment horizontal="center" vertical="center" wrapText="1"/>
    </xf>
    <xf numFmtId="0" fontId="89" fillId="19" borderId="42" xfId="6" applyFont="1" applyFill="1" applyBorder="1" applyAlignment="1" applyProtection="1">
      <alignment horizontal="left" vertical="center" wrapText="1"/>
    </xf>
    <xf numFmtId="0" fontId="58" fillId="19" borderId="13" xfId="0" applyFont="1" applyFill="1" applyBorder="1" applyAlignment="1">
      <alignment horizontal="center" vertical="top" readingOrder="1"/>
    </xf>
    <xf numFmtId="0" fontId="58" fillId="19" borderId="11" xfId="0" applyFont="1" applyFill="1" applyBorder="1" applyAlignment="1">
      <alignment horizontal="center" vertical="top" readingOrder="1"/>
    </xf>
    <xf numFmtId="0" fontId="58" fillId="19" borderId="12" xfId="0" applyFont="1" applyFill="1" applyBorder="1" applyAlignment="1">
      <alignment horizontal="center" vertical="top" readingOrder="1"/>
    </xf>
    <xf numFmtId="0" fontId="142" fillId="15" borderId="6" xfId="0" applyFont="1" applyFill="1" applyBorder="1" applyAlignment="1">
      <alignment horizontal="center" vertical="top" wrapText="1" readingOrder="1"/>
    </xf>
    <xf numFmtId="0" fontId="142" fillId="15" borderId="7" xfId="0" applyFont="1" applyFill="1" applyBorder="1" applyAlignment="1">
      <alignment horizontal="center" vertical="top" wrapText="1" readingOrder="1"/>
    </xf>
    <xf numFmtId="0" fontId="142" fillId="15" borderId="8" xfId="0" applyFont="1" applyFill="1" applyBorder="1" applyAlignment="1">
      <alignment horizontal="center" vertical="top" wrapText="1" readingOrder="1"/>
    </xf>
    <xf numFmtId="0" fontId="12" fillId="15" borderId="41" xfId="0" applyFont="1" applyFill="1" applyBorder="1" applyAlignment="1">
      <alignment horizontal="left" vertical="center" wrapText="1"/>
    </xf>
    <xf numFmtId="0" fontId="12" fillId="15" borderId="32" xfId="0" applyFont="1" applyFill="1" applyBorder="1" applyAlignment="1">
      <alignment horizontal="left" vertical="center" wrapText="1"/>
    </xf>
    <xf numFmtId="0" fontId="12" fillId="15" borderId="38" xfId="0" applyFont="1" applyFill="1" applyBorder="1" applyAlignment="1">
      <alignment horizontal="left" vertical="center" wrapText="1"/>
    </xf>
    <xf numFmtId="0" fontId="158" fillId="15" borderId="53" xfId="0" applyFont="1" applyFill="1" applyBorder="1" applyAlignment="1" applyProtection="1">
      <alignment horizontal="center" vertical="center" wrapText="1"/>
    </xf>
    <xf numFmtId="0" fontId="158" fillId="15" borderId="54" xfId="0" applyFont="1" applyFill="1" applyBorder="1" applyAlignment="1" applyProtection="1">
      <alignment horizontal="center" vertical="center" wrapText="1"/>
    </xf>
    <xf numFmtId="0" fontId="176" fillId="15" borderId="50" xfId="0" applyFont="1" applyFill="1" applyBorder="1" applyAlignment="1">
      <alignment horizontal="center" vertical="center" textRotation="90" wrapText="1"/>
    </xf>
    <xf numFmtId="0" fontId="0" fillId="0" borderId="45" xfId="0" applyBorder="1"/>
    <xf numFmtId="0" fontId="0" fillId="0" borderId="17" xfId="0" applyBorder="1"/>
    <xf numFmtId="0" fontId="89" fillId="24" borderId="23" xfId="6" applyFont="1" applyFill="1" applyBorder="1" applyAlignment="1" applyProtection="1">
      <alignment horizontal="center" vertical="center" wrapText="1"/>
    </xf>
    <xf numFmtId="0" fontId="89" fillId="24" borderId="24" xfId="6" applyFont="1" applyFill="1" applyBorder="1" applyAlignment="1" applyProtection="1">
      <alignment horizontal="center" vertical="center" wrapText="1"/>
    </xf>
    <xf numFmtId="0" fontId="89" fillId="24" borderId="25" xfId="6" applyFont="1" applyFill="1" applyBorder="1" applyAlignment="1" applyProtection="1">
      <alignment horizontal="center" vertical="center" wrapText="1"/>
    </xf>
    <xf numFmtId="0" fontId="89" fillId="24" borderId="42" xfId="6" applyFont="1" applyFill="1" applyBorder="1" applyAlignment="1" applyProtection="1">
      <alignment horizontal="left" vertical="center" wrapText="1"/>
    </xf>
    <xf numFmtId="0" fontId="89" fillId="24" borderId="10" xfId="6" applyFont="1" applyFill="1" applyBorder="1" applyAlignment="1" applyProtection="1">
      <alignment horizontal="left" vertical="center" wrapText="1"/>
    </xf>
    <xf numFmtId="0" fontId="89" fillId="24" borderId="30" xfId="6" applyFont="1" applyFill="1" applyBorder="1" applyAlignment="1" applyProtection="1">
      <alignment horizontal="left" vertical="center" wrapText="1"/>
    </xf>
    <xf numFmtId="0" fontId="160" fillId="15" borderId="20" xfId="0" applyFont="1" applyFill="1" applyBorder="1" applyAlignment="1">
      <alignment horizontal="left" vertical="center" wrapText="1"/>
    </xf>
    <xf numFmtId="0" fontId="160" fillId="15" borderId="15" xfId="0" applyFont="1" applyFill="1" applyBorder="1" applyAlignment="1">
      <alignment horizontal="left" vertical="center" wrapText="1"/>
    </xf>
    <xf numFmtId="0" fontId="160" fillId="15" borderId="18" xfId="0" applyFont="1" applyFill="1" applyBorder="1" applyAlignment="1">
      <alignment horizontal="left" vertical="center" wrapText="1"/>
    </xf>
    <xf numFmtId="0" fontId="95" fillId="34" borderId="43" xfId="6" applyFont="1" applyFill="1" applyBorder="1" applyAlignment="1" applyProtection="1">
      <alignment horizontal="left" vertical="top" wrapText="1"/>
    </xf>
    <xf numFmtId="0" fontId="95" fillId="34" borderId="29" xfId="6" applyFont="1" applyFill="1" applyBorder="1" applyAlignment="1" applyProtection="1">
      <alignment horizontal="left" vertical="top" wrapText="1"/>
    </xf>
    <xf numFmtId="0" fontId="95" fillId="34" borderId="31" xfId="6" applyFont="1" applyFill="1" applyBorder="1" applyAlignment="1" applyProtection="1">
      <alignment horizontal="left" vertical="top" wrapText="1"/>
    </xf>
    <xf numFmtId="0" fontId="89" fillId="17" borderId="23" xfId="6" applyFont="1" applyFill="1" applyBorder="1" applyAlignment="1" applyProtection="1">
      <alignment horizontal="center" vertical="center" wrapText="1"/>
    </xf>
    <xf numFmtId="0" fontId="89" fillId="17" borderId="24" xfId="6" applyFont="1" applyFill="1" applyBorder="1" applyAlignment="1" applyProtection="1">
      <alignment horizontal="center" vertical="center" wrapText="1"/>
    </xf>
    <xf numFmtId="0" fontId="89" fillId="17" borderId="25" xfId="6" applyFont="1" applyFill="1" applyBorder="1" applyAlignment="1" applyProtection="1">
      <alignment horizontal="center" vertical="center" wrapText="1"/>
    </xf>
    <xf numFmtId="0" fontId="89" fillId="17" borderId="42" xfId="6" applyFont="1" applyFill="1" applyBorder="1" applyAlignment="1" applyProtection="1">
      <alignment horizontal="left" vertical="center" wrapText="1"/>
    </xf>
    <xf numFmtId="0" fontId="95" fillId="34" borderId="28" xfId="6" applyFont="1" applyFill="1" applyBorder="1" applyAlignment="1" applyProtection="1">
      <alignment horizontal="left" vertical="top" wrapText="1"/>
    </xf>
    <xf numFmtId="0" fontId="95" fillId="34" borderId="67" xfId="6" applyFont="1" applyFill="1" applyBorder="1" applyAlignment="1" applyProtection="1">
      <alignment horizontal="left" vertical="top" wrapText="1"/>
    </xf>
    <xf numFmtId="0" fontId="58" fillId="19" borderId="41" xfId="0" applyFont="1" applyFill="1" applyBorder="1" applyAlignment="1" applyProtection="1">
      <alignment horizontal="center"/>
    </xf>
    <xf numFmtId="0" fontId="58" fillId="19" borderId="32" xfId="0" applyFont="1" applyFill="1" applyBorder="1" applyAlignment="1" applyProtection="1">
      <alignment horizontal="center"/>
    </xf>
    <xf numFmtId="0" fontId="58" fillId="19" borderId="38" xfId="0" applyFont="1" applyFill="1" applyBorder="1" applyAlignment="1" applyProtection="1">
      <alignment horizontal="center"/>
    </xf>
    <xf numFmtId="0" fontId="81" fillId="34" borderId="41" xfId="0" applyFont="1" applyFill="1" applyBorder="1" applyAlignment="1" applyProtection="1">
      <alignment horizontal="left" wrapText="1"/>
      <protection locked="0"/>
    </xf>
    <xf numFmtId="0" fontId="81" fillId="34" borderId="32" xfId="0" applyFont="1" applyFill="1" applyBorder="1" applyAlignment="1" applyProtection="1">
      <alignment horizontal="left" wrapText="1"/>
      <protection locked="0"/>
    </xf>
    <xf numFmtId="0" fontId="81" fillId="34" borderId="38" xfId="0" applyFont="1" applyFill="1" applyBorder="1" applyAlignment="1" applyProtection="1">
      <alignment horizontal="left" wrapText="1"/>
      <protection locked="0"/>
    </xf>
    <xf numFmtId="0" fontId="4" fillId="34" borderId="41" xfId="0" applyFont="1" applyFill="1" applyBorder="1" applyAlignment="1">
      <alignment horizontal="left" vertical="top" wrapText="1"/>
    </xf>
    <xf numFmtId="0" fontId="4" fillId="34" borderId="32" xfId="0" applyFont="1" applyFill="1" applyBorder="1" applyAlignment="1">
      <alignment horizontal="left" vertical="top" wrapText="1"/>
    </xf>
    <xf numFmtId="0" fontId="4" fillId="34" borderId="38" xfId="0" applyFont="1" applyFill="1" applyBorder="1" applyAlignment="1">
      <alignment horizontal="left" vertical="top" wrapText="1"/>
    </xf>
    <xf numFmtId="0" fontId="81" fillId="42" borderId="62" xfId="0" applyFont="1" applyFill="1" applyBorder="1" applyAlignment="1">
      <alignment horizontal="left" vertical="top" wrapText="1"/>
    </xf>
    <xf numFmtId="0" fontId="81" fillId="42" borderId="19" xfId="0" applyFont="1" applyFill="1" applyBorder="1" applyAlignment="1">
      <alignment horizontal="left" vertical="top" wrapText="1"/>
    </xf>
    <xf numFmtId="0" fontId="81" fillId="42" borderId="26" xfId="0" applyFont="1" applyFill="1" applyBorder="1" applyAlignment="1">
      <alignment horizontal="left" vertical="top" wrapText="1"/>
    </xf>
    <xf numFmtId="0" fontId="4" fillId="34" borderId="13" xfId="0" applyFont="1" applyFill="1" applyBorder="1" applyAlignment="1">
      <alignment horizontal="left" vertical="top" wrapText="1"/>
    </xf>
    <xf numFmtId="0" fontId="4" fillId="34" borderId="11" xfId="0" applyFont="1" applyFill="1" applyBorder="1" applyAlignment="1">
      <alignment horizontal="left" vertical="top" wrapText="1"/>
    </xf>
    <xf numFmtId="0" fontId="4" fillId="34" borderId="12" xfId="0" applyFont="1" applyFill="1" applyBorder="1" applyAlignment="1">
      <alignment horizontal="left" vertical="top" wrapText="1"/>
    </xf>
    <xf numFmtId="0" fontId="4" fillId="34" borderId="3" xfId="0" applyFont="1" applyFill="1" applyBorder="1" applyAlignment="1">
      <alignment horizontal="left" vertical="top" wrapText="1"/>
    </xf>
    <xf numFmtId="0" fontId="4" fillId="34" borderId="5" xfId="0" applyFont="1" applyFill="1" applyBorder="1" applyAlignment="1">
      <alignment horizontal="left" vertical="top" wrapText="1"/>
    </xf>
    <xf numFmtId="0" fontId="4" fillId="34" borderId="4" xfId="0" applyFont="1" applyFill="1" applyBorder="1" applyAlignment="1">
      <alignment horizontal="left" vertical="top" wrapText="1"/>
    </xf>
    <xf numFmtId="0" fontId="81" fillId="42" borderId="13" xfId="0" applyFont="1" applyFill="1" applyBorder="1" applyAlignment="1">
      <alignment horizontal="left" vertical="top" wrapText="1"/>
    </xf>
    <xf numFmtId="0" fontId="81" fillId="42" borderId="12" xfId="0" applyFont="1" applyFill="1" applyBorder="1" applyAlignment="1">
      <alignment horizontal="left" vertical="top" wrapText="1"/>
    </xf>
    <xf numFmtId="0" fontId="81" fillId="42" borderId="1" xfId="0" applyFont="1" applyFill="1" applyBorder="1" applyAlignment="1">
      <alignment horizontal="left" vertical="top" wrapText="1"/>
    </xf>
    <xf numFmtId="0" fontId="81" fillId="42" borderId="2" xfId="0" applyFont="1" applyFill="1" applyBorder="1" applyAlignment="1">
      <alignment horizontal="left" vertical="top" wrapText="1"/>
    </xf>
    <xf numFmtId="0" fontId="81" fillId="42" borderId="3" xfId="0" applyFont="1" applyFill="1" applyBorder="1" applyAlignment="1">
      <alignment horizontal="left" vertical="top" wrapText="1"/>
    </xf>
    <xf numFmtId="0" fontId="81" fillId="42" borderId="4" xfId="0" applyFont="1" applyFill="1" applyBorder="1" applyAlignment="1">
      <alignment horizontal="left" vertical="top" wrapText="1"/>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59"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40"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4" xfId="0" applyFont="1" applyFill="1" applyBorder="1" applyAlignment="1" applyProtection="1">
      <alignment horizontal="center" vertical="center" wrapText="1"/>
    </xf>
    <xf numFmtId="0" fontId="32" fillId="15" borderId="18"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3" xfId="0" applyFont="1" applyFill="1" applyBorder="1" applyAlignment="1" applyProtection="1">
      <alignment horizontal="center" vertical="center" wrapText="1"/>
    </xf>
    <xf numFmtId="0" fontId="0" fillId="15" borderId="5" xfId="0" applyFill="1" applyBorder="1" applyAlignment="1" applyProtection="1">
      <alignment horizontal="center" vertical="top" wrapText="1"/>
    </xf>
    <xf numFmtId="0" fontId="0" fillId="15" borderId="5" xfId="0" applyFill="1" applyBorder="1" applyAlignment="1" applyProtection="1">
      <alignment horizontal="center" vertical="top" wrapText="1"/>
      <protection locked="0"/>
    </xf>
    <xf numFmtId="0" fontId="34" fillId="15" borderId="0" xfId="0" applyFont="1" applyFill="1" applyBorder="1" applyAlignment="1" applyProtection="1">
      <alignment horizontal="left" vertical="center" wrapText="1"/>
    </xf>
    <xf numFmtId="0" fontId="74" fillId="15" borderId="32" xfId="0" applyFont="1" applyFill="1" applyBorder="1" applyAlignment="1" applyProtection="1">
      <alignment horizontal="center" vertical="top" wrapText="1"/>
    </xf>
    <xf numFmtId="0" fontId="0" fillId="15" borderId="32" xfId="0" applyFill="1" applyBorder="1" applyAlignment="1" applyProtection="1">
      <alignment horizontal="center" vertical="top" wrapText="1"/>
    </xf>
    <xf numFmtId="0" fontId="34" fillId="15" borderId="0" xfId="0" applyFont="1" applyFill="1" applyBorder="1" applyAlignment="1" applyProtection="1">
      <alignment horizontal="left" vertical="top" wrapText="1"/>
    </xf>
    <xf numFmtId="0" fontId="35" fillId="15" borderId="0" xfId="0" applyFont="1" applyFill="1" applyBorder="1" applyAlignment="1" applyProtection="1">
      <alignment horizontal="left" vertical="top" wrapText="1"/>
    </xf>
    <xf numFmtId="0" fontId="34" fillId="0" borderId="0" xfId="0" applyFont="1" applyBorder="1" applyAlignment="1" applyProtection="1">
      <alignment horizontal="left" vertical="top" wrapText="1"/>
    </xf>
    <xf numFmtId="0" fontId="74" fillId="15" borderId="11" xfId="0" applyFont="1" applyFill="1" applyBorder="1" applyAlignment="1" applyProtection="1">
      <alignment horizontal="center" vertical="top" wrapText="1"/>
    </xf>
    <xf numFmtId="0" fontId="35" fillId="0" borderId="0" xfId="0" applyFont="1" applyBorder="1" applyAlignment="1" applyProtection="1">
      <alignment horizontal="left" wrapText="1"/>
    </xf>
    <xf numFmtId="0" fontId="155" fillId="33" borderId="41" xfId="0" applyFont="1" applyFill="1" applyBorder="1" applyAlignment="1" applyProtection="1">
      <alignment horizontal="center" vertical="top" wrapText="1"/>
    </xf>
    <xf numFmtId="0" fontId="155" fillId="33" borderId="32" xfId="0" applyFont="1" applyFill="1" applyBorder="1" applyAlignment="1" applyProtection="1">
      <alignment horizontal="center" vertical="top" wrapText="1"/>
    </xf>
    <xf numFmtId="0" fontId="156" fillId="15" borderId="3" xfId="0" applyFont="1" applyFill="1" applyBorder="1" applyAlignment="1" applyProtection="1">
      <alignment horizontal="center" vertical="top" wrapText="1"/>
    </xf>
    <xf numFmtId="0" fontId="156" fillId="15" borderId="5" xfId="0" applyFont="1" applyFill="1" applyBorder="1" applyAlignment="1" applyProtection="1">
      <alignment horizontal="center" vertical="top" wrapText="1"/>
    </xf>
    <xf numFmtId="0" fontId="35" fillId="51" borderId="41" xfId="0" applyFont="1" applyFill="1" applyBorder="1" applyAlignment="1" applyProtection="1">
      <alignment horizontal="left" vertical="top" wrapText="1"/>
    </xf>
    <xf numFmtId="0" fontId="35" fillId="51" borderId="38" xfId="0" applyFont="1" applyFill="1" applyBorder="1" applyAlignment="1" applyProtection="1">
      <alignment horizontal="left" vertical="top" wrapText="1"/>
    </xf>
    <xf numFmtId="0" fontId="40" fillId="15" borderId="41" xfId="0" applyFont="1" applyFill="1" applyBorder="1" applyAlignment="1" applyProtection="1">
      <alignment horizontal="center" vertical="center" wrapText="1"/>
    </xf>
    <xf numFmtId="0" fontId="42" fillId="15" borderId="32" xfId="0" applyFont="1" applyFill="1" applyBorder="1" applyAlignment="1" applyProtection="1">
      <alignment horizontal="center" vertical="center" wrapText="1"/>
    </xf>
    <xf numFmtId="0" fontId="42" fillId="15" borderId="38" xfId="0" applyFont="1" applyFill="1" applyBorder="1" applyAlignment="1" applyProtection="1">
      <alignment horizontal="center" vertical="center" wrapText="1"/>
    </xf>
    <xf numFmtId="0" fontId="35" fillId="51" borderId="32" xfId="0" applyFont="1" applyFill="1" applyBorder="1" applyAlignment="1" applyProtection="1">
      <alignment horizontal="left" vertical="top" wrapText="1"/>
    </xf>
    <xf numFmtId="0" fontId="34" fillId="52" borderId="41" xfId="0" applyFont="1" applyFill="1" applyBorder="1" applyAlignment="1" applyProtection="1">
      <alignment horizontal="left" vertical="top" wrapText="1"/>
    </xf>
    <xf numFmtId="0" fontId="34" fillId="52" borderId="32" xfId="0" applyFont="1" applyFill="1" applyBorder="1" applyAlignment="1" applyProtection="1">
      <alignment horizontal="left" vertical="top" wrapText="1"/>
    </xf>
    <xf numFmtId="0" fontId="34" fillId="52" borderId="38" xfId="0" applyFont="1" applyFill="1" applyBorder="1" applyAlignment="1" applyProtection="1">
      <alignment horizontal="left" vertical="top" wrapText="1"/>
    </xf>
    <xf numFmtId="0" fontId="35" fillId="52" borderId="41" xfId="0" applyFont="1" applyFill="1" applyBorder="1" applyAlignment="1" applyProtection="1">
      <alignment horizontal="left"/>
    </xf>
    <xf numFmtId="0" fontId="35" fillId="52" borderId="32" xfId="0" applyFont="1" applyFill="1" applyBorder="1" applyAlignment="1" applyProtection="1">
      <alignment horizontal="left"/>
    </xf>
    <xf numFmtId="0" fontId="35" fillId="52" borderId="38" xfId="0" applyFont="1" applyFill="1" applyBorder="1" applyAlignment="1" applyProtection="1">
      <alignment horizontal="left"/>
    </xf>
    <xf numFmtId="0" fontId="34" fillId="15" borderId="0" xfId="0" applyFont="1" applyFill="1" applyBorder="1" applyAlignment="1">
      <alignment horizontal="left" vertical="top" wrapText="1"/>
    </xf>
    <xf numFmtId="0" fontId="74" fillId="15" borderId="0" xfId="0" applyFont="1" applyFill="1" applyBorder="1" applyAlignment="1" applyProtection="1">
      <alignment horizontal="center" vertical="top" wrapText="1"/>
    </xf>
    <xf numFmtId="0" fontId="6" fillId="15" borderId="0" xfId="0" applyFont="1" applyFill="1" applyBorder="1" applyAlignment="1" applyProtection="1">
      <alignment horizontal="right"/>
    </xf>
    <xf numFmtId="0" fontId="34" fillId="15" borderId="0" xfId="0" applyFont="1" applyFill="1" applyBorder="1" applyAlignment="1" applyProtection="1">
      <alignment horizontal="left"/>
    </xf>
    <xf numFmtId="0" fontId="34" fillId="15" borderId="5" xfId="0" applyFont="1" applyFill="1" applyBorder="1" applyAlignment="1" applyProtection="1">
      <alignment horizontal="center" vertical="top" wrapText="1"/>
    </xf>
    <xf numFmtId="0" fontId="34" fillId="15" borderId="5" xfId="0" applyFont="1" applyFill="1" applyBorder="1" applyAlignment="1" applyProtection="1">
      <alignment horizontal="center" vertical="top" wrapText="1"/>
      <protection locked="0"/>
    </xf>
    <xf numFmtId="0" fontId="35" fillId="52" borderId="41" xfId="0" applyFont="1" applyFill="1" applyBorder="1" applyAlignment="1" applyProtection="1">
      <alignment horizontal="left" vertical="top" wrapText="1"/>
    </xf>
    <xf numFmtId="0" fontId="35" fillId="52" borderId="32" xfId="0" applyFont="1" applyFill="1" applyBorder="1" applyAlignment="1" applyProtection="1">
      <alignment horizontal="left" vertical="top" wrapText="1"/>
    </xf>
    <xf numFmtId="0" fontId="35" fillId="52" borderId="38" xfId="0" applyFont="1" applyFill="1" applyBorder="1" applyAlignment="1" applyProtection="1">
      <alignment horizontal="left" vertical="top" wrapText="1"/>
    </xf>
    <xf numFmtId="164" fontId="35" fillId="52" borderId="41" xfId="0" applyNumberFormat="1" applyFont="1" applyFill="1" applyBorder="1" applyAlignment="1" applyProtection="1">
      <alignment horizontal="center" vertical="top" wrapText="1"/>
    </xf>
    <xf numFmtId="164" fontId="35" fillId="52" borderId="32" xfId="0" applyNumberFormat="1" applyFont="1" applyFill="1" applyBorder="1" applyAlignment="1" applyProtection="1">
      <alignment horizontal="center" vertical="top" wrapText="1"/>
    </xf>
    <xf numFmtId="164" fontId="35" fillId="52" borderId="38" xfId="0" applyNumberFormat="1" applyFont="1" applyFill="1" applyBorder="1" applyAlignment="1" applyProtection="1">
      <alignment horizontal="center" vertical="top" wrapText="1"/>
    </xf>
    <xf numFmtId="0" fontId="35" fillId="52" borderId="41" xfId="0" applyFont="1" applyFill="1" applyBorder="1" applyAlignment="1" applyProtection="1">
      <alignment horizontal="center" vertical="center" wrapText="1"/>
    </xf>
    <xf numFmtId="0" fontId="35" fillId="52" borderId="32" xfId="0" applyFont="1" applyFill="1" applyBorder="1" applyAlignment="1" applyProtection="1">
      <alignment horizontal="center" vertical="center" wrapText="1"/>
    </xf>
    <xf numFmtId="0" fontId="35" fillId="52" borderId="38" xfId="0" applyFont="1" applyFill="1" applyBorder="1" applyAlignment="1" applyProtection="1">
      <alignment horizontal="center" vertical="center" wrapText="1"/>
    </xf>
    <xf numFmtId="0" fontId="84" fillId="52" borderId="41" xfId="0" applyFont="1" applyFill="1" applyBorder="1" applyAlignment="1" applyProtection="1">
      <alignment horizontal="center" vertical="top" wrapText="1"/>
    </xf>
    <xf numFmtId="0" fontId="84" fillId="52" borderId="32" xfId="0" applyFont="1" applyFill="1" applyBorder="1" applyAlignment="1" applyProtection="1">
      <alignment horizontal="center" vertical="top" wrapText="1"/>
    </xf>
    <xf numFmtId="0" fontId="84" fillId="52" borderId="38" xfId="0" applyFont="1" applyFill="1" applyBorder="1" applyAlignment="1" applyProtection="1">
      <alignment horizontal="center" vertical="top" wrapText="1"/>
    </xf>
    <xf numFmtId="0" fontId="12" fillId="2" borderId="10" xfId="0" applyFont="1" applyFill="1" applyBorder="1" applyAlignment="1" applyProtection="1">
      <alignment horizontal="left" vertical="top" wrapText="1" readingOrder="1"/>
    </xf>
    <xf numFmtId="0" fontId="11" fillId="52" borderId="50" xfId="0" applyNumberFormat="1" applyFont="1" applyFill="1" applyBorder="1" applyAlignment="1" applyProtection="1">
      <alignment horizontal="left" vertical="top" wrapText="1" readingOrder="1"/>
    </xf>
    <xf numFmtId="0" fontId="12" fillId="15" borderId="17" xfId="0" applyFont="1" applyFill="1" applyBorder="1" applyAlignment="1" applyProtection="1">
      <alignment horizontal="left" vertical="top" wrapText="1" readingOrder="1"/>
    </xf>
    <xf numFmtId="0" fontId="8" fillId="65" borderId="10" xfId="0" applyFont="1" applyFill="1" applyBorder="1" applyAlignment="1" applyProtection="1">
      <alignment horizontal="center" vertical="top" wrapText="1" readingOrder="1"/>
      <protection locked="0"/>
    </xf>
    <xf numFmtId="0" fontId="6" fillId="42" borderId="2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40"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4" xfId="0" applyFont="1" applyFill="1" applyBorder="1" applyAlignment="1" applyProtection="1">
      <alignment horizontal="center" vertical="center" wrapText="1"/>
    </xf>
    <xf numFmtId="0" fontId="6" fillId="42" borderId="18"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3" xfId="0" applyFont="1" applyFill="1" applyBorder="1" applyAlignment="1" applyProtection="1">
      <alignment horizontal="center" vertical="center" wrapText="1"/>
    </xf>
    <xf numFmtId="0" fontId="1" fillId="15" borderId="0" xfId="0" applyFont="1" applyFill="1" applyBorder="1" applyAlignment="1">
      <alignment horizontal="center" vertical="top" wrapText="1"/>
    </xf>
    <xf numFmtId="0" fontId="8" fillId="2" borderId="5" xfId="0" applyFont="1" applyFill="1" applyBorder="1" applyAlignment="1" applyProtection="1">
      <alignment horizontal="center" vertical="top" wrapText="1" readingOrder="1"/>
    </xf>
    <xf numFmtId="0" fontId="55" fillId="2" borderId="1" xfId="0" applyFont="1" applyFill="1" applyBorder="1" applyAlignment="1" applyProtection="1">
      <alignment horizontal="left" vertical="top" wrapText="1" readingOrder="1"/>
    </xf>
    <xf numFmtId="0" fontId="0" fillId="0" borderId="2" xfId="0" applyBorder="1" applyProtection="1"/>
    <xf numFmtId="167" fontId="11" fillId="52" borderId="10" xfId="0" applyNumberFormat="1"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0" fontId="6" fillId="15" borderId="0" xfId="0" applyFont="1" applyFill="1" applyAlignment="1" applyProtection="1">
      <alignment horizontal="left"/>
    </xf>
    <xf numFmtId="0" fontId="55"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55" fillId="2" borderId="41" xfId="0" applyFont="1" applyFill="1" applyBorder="1" applyAlignment="1" applyProtection="1">
      <alignment horizontal="left" vertical="top" wrapText="1" readingOrder="1"/>
    </xf>
    <xf numFmtId="0" fontId="55" fillId="2" borderId="32" xfId="0" applyFont="1" applyFill="1" applyBorder="1" applyAlignment="1" applyProtection="1">
      <alignment horizontal="left" vertical="top" wrapText="1" readingOrder="1"/>
    </xf>
    <xf numFmtId="0" fontId="55" fillId="2" borderId="38" xfId="0" applyFont="1" applyFill="1" applyBorder="1" applyAlignment="1" applyProtection="1">
      <alignment horizontal="left" vertical="top" wrapText="1" readingOrder="1"/>
    </xf>
    <xf numFmtId="0" fontId="12" fillId="2" borderId="5" xfId="0" applyFont="1" applyFill="1" applyBorder="1" applyAlignment="1" applyProtection="1">
      <alignment horizontal="center" vertical="top" wrapText="1" readingOrder="1"/>
    </xf>
    <xf numFmtId="0" fontId="132" fillId="40" borderId="41" xfId="0" applyFont="1" applyFill="1" applyBorder="1" applyAlignment="1">
      <alignment horizontal="center"/>
    </xf>
    <xf numFmtId="0" fontId="132" fillId="40" borderId="32" xfId="0" applyFont="1" applyFill="1" applyBorder="1" applyAlignment="1">
      <alignment horizontal="center"/>
    </xf>
    <xf numFmtId="0" fontId="132" fillId="40" borderId="38" xfId="0" applyFont="1" applyFill="1" applyBorder="1" applyAlignment="1">
      <alignment horizontal="center"/>
    </xf>
    <xf numFmtId="0" fontId="56" fillId="2" borderId="0" xfId="0" applyFont="1" applyFill="1" applyBorder="1" applyAlignment="1" applyProtection="1">
      <alignment horizontal="center" vertical="top" wrapText="1" readingOrder="1"/>
    </xf>
    <xf numFmtId="0" fontId="56" fillId="2" borderId="11" xfId="0" applyFont="1" applyFill="1" applyBorder="1" applyAlignment="1" applyProtection="1">
      <alignment horizontal="center" vertical="top" wrapText="1" readingOrder="1"/>
    </xf>
    <xf numFmtId="0" fontId="11" fillId="52" borderId="18" xfId="0" applyNumberFormat="1" applyFont="1" applyFill="1" applyBorder="1" applyAlignment="1" applyProtection="1">
      <alignment horizontal="left" vertical="top" wrapText="1" readingOrder="1"/>
    </xf>
    <xf numFmtId="0" fontId="11" fillId="52" borderId="9" xfId="0" applyNumberFormat="1" applyFont="1" applyFill="1" applyBorder="1" applyAlignment="1" applyProtection="1">
      <alignment horizontal="left" vertical="top" wrapText="1" readingOrder="1"/>
    </xf>
    <xf numFmtId="0" fontId="11" fillId="52" borderId="33"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73" fillId="15" borderId="11" xfId="0" applyFont="1" applyFill="1" applyBorder="1" applyAlignment="1" applyProtection="1">
      <alignment horizontal="left" vertical="center"/>
    </xf>
    <xf numFmtId="0" fontId="0" fillId="15" borderId="5" xfId="0" applyFill="1" applyBorder="1" applyAlignment="1" applyProtection="1">
      <alignment horizontal="center"/>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12" fillId="15" borderId="0" xfId="0" applyFont="1" applyFill="1" applyBorder="1" applyAlignment="1">
      <alignment horizontal="left"/>
    </xf>
    <xf numFmtId="0" fontId="8" fillId="15" borderId="0" xfId="0" applyFont="1" applyFill="1" applyBorder="1" applyAlignment="1" applyProtection="1">
      <alignment horizontal="center" vertical="top" wrapText="1" readingOrder="1"/>
      <protection locked="0"/>
    </xf>
    <xf numFmtId="0" fontId="55" fillId="2" borderId="13" xfId="0" applyFont="1" applyFill="1" applyBorder="1" applyAlignment="1" applyProtection="1">
      <alignment horizontal="left" vertical="top" wrapText="1" readingOrder="1"/>
    </xf>
    <xf numFmtId="0" fontId="55" fillId="2" borderId="11" xfId="0" applyFont="1" applyFill="1" applyBorder="1" applyAlignment="1" applyProtection="1">
      <alignment horizontal="left" vertical="top" wrapText="1" readingOrder="1"/>
    </xf>
    <xf numFmtId="0" fontId="55" fillId="2" borderId="12" xfId="0" applyFont="1" applyFill="1" applyBorder="1" applyAlignment="1" applyProtection="1">
      <alignment horizontal="left"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4" fillId="33" borderId="101" xfId="0" applyFont="1" applyFill="1" applyBorder="1" applyAlignment="1" applyProtection="1">
      <alignment horizontal="center" vertical="center" wrapText="1"/>
    </xf>
    <xf numFmtId="0" fontId="174" fillId="33" borderId="102" xfId="0" applyFont="1" applyFill="1" applyBorder="1" applyAlignment="1" applyProtection="1">
      <alignment horizontal="center" vertical="center" wrapText="1"/>
    </xf>
    <xf numFmtId="0" fontId="174" fillId="33" borderId="103" xfId="0" applyFont="1" applyFill="1" applyBorder="1" applyAlignment="1" applyProtection="1">
      <alignment horizontal="center" vertical="center" wrapText="1"/>
    </xf>
    <xf numFmtId="0" fontId="45" fillId="66" borderId="35" xfId="5" applyFont="1" applyFill="1" applyBorder="1" applyAlignment="1" applyProtection="1">
      <alignment horizontal="center" vertical="center"/>
      <protection locked="0"/>
    </xf>
    <xf numFmtId="0" fontId="45" fillId="66" borderId="36" xfId="5" applyFont="1" applyFill="1" applyBorder="1" applyAlignment="1" applyProtection="1">
      <alignment horizontal="center" vertical="center"/>
      <protection locked="0"/>
    </xf>
    <xf numFmtId="0" fontId="45" fillId="66" borderId="37" xfId="5" applyFont="1" applyFill="1" applyBorder="1" applyAlignment="1" applyProtection="1">
      <alignment horizontal="center" vertical="center"/>
      <protection locked="0"/>
    </xf>
    <xf numFmtId="4" fontId="32" fillId="34" borderId="10" xfId="0" applyNumberFormat="1" applyFont="1" applyFill="1" applyBorder="1" applyAlignment="1" applyProtection="1">
      <alignment horizontal="center" wrapText="1"/>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9. PCPP - Referrals'!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SPA Menu'!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12. WAFSP'!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2. Questionnaire'!A1"/><Relationship Id="rId13" Type="http://schemas.openxmlformats.org/officeDocument/2006/relationships/hyperlink" Target="#Print!A1"/><Relationship Id="rId18" Type="http://schemas.openxmlformats.org/officeDocument/2006/relationships/hyperlink" Target="#'PCV Liability'!A1"/><Relationship Id="rId3" Type="http://schemas.openxmlformats.org/officeDocument/2006/relationships/hyperlink" Target="#SPAEnviro!A1"/><Relationship Id="rId21" Type="http://schemas.openxmlformats.org/officeDocument/2006/relationships/hyperlink" Target="#Instructions!A1"/><Relationship Id="rId7" Type="http://schemas.openxmlformats.org/officeDocument/2006/relationships/hyperlink" Target="#'1. Classification &amp; Budget'!A1"/><Relationship Id="rId12" Type="http://schemas.openxmlformats.org/officeDocument/2006/relationships/hyperlink" Target="#'Grant Selection Menu'!A1"/><Relationship Id="rId17" Type="http://schemas.openxmlformats.org/officeDocument/2006/relationships/hyperlink" Target="#'11. ECPA Indicators'!A1"/><Relationship Id="rId25" Type="http://schemas.openxmlformats.org/officeDocument/2006/relationships/hyperlink" Target="#'12. WAFSP'!A1"/><Relationship Id="rId2" Type="http://schemas.openxmlformats.org/officeDocument/2006/relationships/hyperlink" Target="#'8. SPA Projects'!A1"/><Relationship Id="rId16" Type="http://schemas.openxmlformats.org/officeDocument/2006/relationships/hyperlink" Target="#'7. VAST Projects'!A1"/><Relationship Id="rId20" Type="http://schemas.openxmlformats.org/officeDocument/2006/relationships/hyperlink" Target="#'10. PCPP - Press Auth Form'!A1"/><Relationship Id="rId1" Type="http://schemas.openxmlformats.org/officeDocument/2006/relationships/hyperlink" Target="#SPAEnviro!A1"/><Relationship Id="rId6" Type="http://schemas.openxmlformats.org/officeDocument/2006/relationships/hyperlink" Target="#Introduction!A1"/><Relationship Id="rId11" Type="http://schemas.openxmlformats.org/officeDocument/2006/relationships/hyperlink" Target="#'6. Detailed Budget'!A1"/><Relationship Id="rId24" Type="http://schemas.openxmlformats.org/officeDocument/2006/relationships/hyperlink" Target="#End!A1"/><Relationship Id="rId5" Type="http://schemas.openxmlformats.org/officeDocument/2006/relationships/hyperlink" Target="#'SPA Menu'!A1"/><Relationship Id="rId15" Type="http://schemas.openxmlformats.org/officeDocument/2006/relationships/hyperlink" Target="#'SPA Menu'!A1"/><Relationship Id="rId23" Type="http://schemas.openxmlformats.org/officeDocument/2006/relationships/hyperlink" Target="#'DO NO HARM'!A1"/><Relationship Id="rId10" Type="http://schemas.openxmlformats.org/officeDocument/2006/relationships/hyperlink" Target="#'5. Evaluation Planning'!A1"/><Relationship Id="rId19" Type="http://schemas.openxmlformats.org/officeDocument/2006/relationships/hyperlink" Target="#'Project Agreement'!A1"/><Relationship Id="rId4" Type="http://schemas.openxmlformats.org/officeDocument/2006/relationships/hyperlink" Target="#'8. SPA Projects'!A1"/><Relationship Id="rId9" Type="http://schemas.openxmlformats.org/officeDocument/2006/relationships/hyperlink" Target="#'4. Timeline'!A1"/><Relationship Id="rId14" Type="http://schemas.openxmlformats.org/officeDocument/2006/relationships/hyperlink" Target="#'9. PCPP - Referrals'!A1"/><Relationship Id="rId22" Type="http://schemas.openxmlformats.org/officeDocument/2006/relationships/hyperlink" Target="#'3. Goals &amp; Objectives'!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Enviro!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SPAEnviro!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SPA Menu'!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8. SPA Projects'!A1"/></Relationships>
</file>

<file path=xl/drawings/_rels/drawing15.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DO NO HARM'!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DO NO HARM'!A1"/><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Introduction!A1"/><Relationship Id="rId13" Type="http://schemas.openxmlformats.org/officeDocument/2006/relationships/hyperlink" Target="#'6. Detailed Budget'!A1"/><Relationship Id="rId18" Type="http://schemas.openxmlformats.org/officeDocument/2006/relationships/hyperlink" Target="#'7. VAST Projects'!A1"/><Relationship Id="rId26" Type="http://schemas.openxmlformats.org/officeDocument/2006/relationships/hyperlink" Target="#End!A1"/><Relationship Id="rId3" Type="http://schemas.openxmlformats.org/officeDocument/2006/relationships/hyperlink" Target="#'FTFEnvironment Form'!A1"/><Relationship Id="rId21" Type="http://schemas.openxmlformats.org/officeDocument/2006/relationships/hyperlink" Target="#'Project Agreement'!A1"/><Relationship Id="rId7" Type="http://schemas.openxmlformats.org/officeDocument/2006/relationships/hyperlink" Target="#WAFSPIndicators!A1"/><Relationship Id="rId12" Type="http://schemas.openxmlformats.org/officeDocument/2006/relationships/hyperlink" Target="#'5. Evaluation Planning'!A1"/><Relationship Id="rId17" Type="http://schemas.openxmlformats.org/officeDocument/2006/relationships/hyperlink" Target="#'SPA Menu'!A1"/><Relationship Id="rId25" Type="http://schemas.openxmlformats.org/officeDocument/2006/relationships/hyperlink" Target="#'DO NO HARM'!A1"/><Relationship Id="rId2" Type="http://schemas.openxmlformats.org/officeDocument/2006/relationships/hyperlink" Target="#'FTF Indicators'!A1"/><Relationship Id="rId16" Type="http://schemas.openxmlformats.org/officeDocument/2006/relationships/hyperlink" Target="#'9. PCPP - Referrals'!A1"/><Relationship Id="rId20" Type="http://schemas.openxmlformats.org/officeDocument/2006/relationships/hyperlink" Target="#'PCV Liability'!A1"/><Relationship Id="rId1" Type="http://schemas.openxmlformats.org/officeDocument/2006/relationships/hyperlink" Target="#'FTFEnvironment Form'!A1"/><Relationship Id="rId6" Type="http://schemas.openxmlformats.org/officeDocument/2006/relationships/hyperlink" Target="#'12. WAFSP'!A1"/><Relationship Id="rId11" Type="http://schemas.openxmlformats.org/officeDocument/2006/relationships/hyperlink" Target="#'4. Timeline'!A1"/><Relationship Id="rId24" Type="http://schemas.openxmlformats.org/officeDocument/2006/relationships/hyperlink" Target="#'3. Goals &amp; Objectives'!A1"/><Relationship Id="rId5" Type="http://schemas.openxmlformats.org/officeDocument/2006/relationships/hyperlink" Target="#'FTF Indicators'!A1"/><Relationship Id="rId15" Type="http://schemas.openxmlformats.org/officeDocument/2006/relationships/hyperlink" Target="#Print!A1"/><Relationship Id="rId23" Type="http://schemas.openxmlformats.org/officeDocument/2006/relationships/hyperlink" Target="#Instructions!A1"/><Relationship Id="rId10" Type="http://schemas.openxmlformats.org/officeDocument/2006/relationships/hyperlink" Target="#'2. Questionnaire'!A1"/><Relationship Id="rId19" Type="http://schemas.openxmlformats.org/officeDocument/2006/relationships/hyperlink" Target="#'11. ECPA Indicators'!A1"/><Relationship Id="rId4" Type="http://schemas.openxmlformats.org/officeDocument/2006/relationships/hyperlink" Target="#WAFSPIndicators!A1"/><Relationship Id="rId9" Type="http://schemas.openxmlformats.org/officeDocument/2006/relationships/hyperlink" Target="#'1. Classification &amp; Budget'!A1"/><Relationship Id="rId14" Type="http://schemas.openxmlformats.org/officeDocument/2006/relationships/hyperlink" Target="#'Grant Selection Menu'!A1"/><Relationship Id="rId22" Type="http://schemas.openxmlformats.org/officeDocument/2006/relationships/hyperlink" Target="#'10. PCPP - Press Auth Form'!A1"/><Relationship Id="rId27" Type="http://schemas.openxmlformats.org/officeDocument/2006/relationships/hyperlink" Target="#'12. WAFSP'!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12. WAFSP'!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12. WAFSP'!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12. WAFSP'!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1.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10. PCPP - Press Auth Form'!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PCV Liability'!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314325</xdr:rowOff>
    </xdr:from>
    <xdr:to>
      <xdr:col>9</xdr:col>
      <xdr:colOff>47625</xdr:colOff>
      <xdr:row>4</xdr:row>
      <xdr:rowOff>200025</xdr:rowOff>
    </xdr:to>
    <xdr:pic>
      <xdr:nvPicPr>
        <xdr:cNvPr id="694005" name="Picture 3" descr="Peace_Corps_Logo"/>
        <xdr:cNvPicPr>
          <a:picLocks noChangeAspect="1" noChangeArrowheads="1"/>
        </xdr:cNvPicPr>
      </xdr:nvPicPr>
      <xdr:blipFill>
        <a:blip xmlns:r="http://schemas.openxmlformats.org/officeDocument/2006/relationships" r:embed="rId1"/>
        <a:srcRect/>
        <a:stretch>
          <a:fillRect/>
        </a:stretch>
      </xdr:blipFill>
      <xdr:spPr bwMode="auto">
        <a:xfrm>
          <a:off x="5076825" y="476250"/>
          <a:ext cx="1381125" cy="1333500"/>
        </a:xfrm>
        <a:prstGeom prst="rect">
          <a:avLst/>
        </a:prstGeom>
        <a:noFill/>
        <a:ln w="9525">
          <a:noFill/>
          <a:miter lim="800000"/>
          <a:headEnd/>
          <a:tailEnd/>
        </a:ln>
      </xdr:spPr>
    </xdr:pic>
    <xdr:clientData/>
  </xdr:twoCellAnchor>
  <xdr:twoCellAnchor>
    <xdr:from>
      <xdr:col>3</xdr:col>
      <xdr:colOff>485775</xdr:colOff>
      <xdr:row>20</xdr:row>
      <xdr:rowOff>114300</xdr:rowOff>
    </xdr:from>
    <xdr:to>
      <xdr:col>11</xdr:col>
      <xdr:colOff>466725</xdr:colOff>
      <xdr:row>21</xdr:row>
      <xdr:rowOff>180975</xdr:rowOff>
    </xdr:to>
    <xdr:grpSp>
      <xdr:nvGrpSpPr>
        <xdr:cNvPr id="694006" name="Group 39"/>
        <xdr:cNvGrpSpPr>
          <a:grpSpLocks/>
        </xdr:cNvGrpSpPr>
      </xdr:nvGrpSpPr>
      <xdr:grpSpPr bwMode="auto">
        <a:xfrm>
          <a:off x="3238500" y="8629650"/>
          <a:ext cx="4857750" cy="695325"/>
          <a:chOff x="497039" y="505"/>
          <a:chExt cx="6438589" cy="485268"/>
        </a:xfrm>
      </xdr:grpSpPr>
      <xdr:sp macro="" textlink="">
        <xdr:nvSpPr>
          <xdr:cNvPr id="41" name="Rectangle 40"/>
          <xdr:cNvSpPr/>
        </xdr:nvSpPr>
        <xdr:spPr>
          <a:xfrm>
            <a:off x="497039" y="-6143"/>
            <a:ext cx="6463838"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6143"/>
            <a:ext cx="6463838"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94007" name="Group 26"/>
        <xdr:cNvGrpSpPr>
          <a:grpSpLocks/>
        </xdr:cNvGrpSpPr>
      </xdr:nvGrpSpPr>
      <xdr:grpSpPr bwMode="auto">
        <a:xfrm>
          <a:off x="180975" y="142875"/>
          <a:ext cx="1771650" cy="78390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3761"/>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20905"/>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338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916"/>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70039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6208"/>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4911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56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2022"/>
            <a:ext cx="1560375" cy="363761"/>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3647"/>
            <a:ext cx="1560375" cy="35418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5699"/>
            <a:ext cx="1560375" cy="34461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19033"/>
            <a:ext cx="1560375" cy="363761"/>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5616"/>
            <a:ext cx="1560375" cy="3733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7241"/>
            <a:ext cx="1560375"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0147"/>
            <a:ext cx="156037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18"/>
          </xdr:cNvPr>
          <xdr:cNvSpPr/>
        </xdr:nvSpPr>
        <xdr:spPr bwMode="auto">
          <a:xfrm>
            <a:off x="11849306" y="699708"/>
            <a:ext cx="1741151" cy="3733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9"/>
          </xdr:cNvPr>
          <xdr:cNvSpPr/>
        </xdr:nvSpPr>
        <xdr:spPr bwMode="auto">
          <a:xfrm>
            <a:off x="11849306" y="1915436"/>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20"/>
          </xdr:cNvPr>
          <xdr:cNvSpPr/>
        </xdr:nvSpPr>
        <xdr:spPr bwMode="auto">
          <a:xfrm>
            <a:off x="11839792" y="3083302"/>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1"/>
          </xdr:cNvPr>
          <xdr:cNvSpPr/>
        </xdr:nvSpPr>
        <xdr:spPr bwMode="auto">
          <a:xfrm>
            <a:off x="11830277" y="7802627"/>
            <a:ext cx="175066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2"/>
          </xdr:cNvPr>
          <xdr:cNvSpPr/>
        </xdr:nvSpPr>
        <xdr:spPr bwMode="auto">
          <a:xfrm>
            <a:off x="12011053" y="5801939"/>
            <a:ext cx="1560375" cy="36376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96833"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713767"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97857"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98882" name="Group 43"/>
        <xdr:cNvGrpSpPr>
          <a:grpSpLocks/>
        </xdr:cNvGrpSpPr>
      </xdr:nvGrpSpPr>
      <xdr:grpSpPr bwMode="auto">
        <a:xfrm>
          <a:off x="304800" y="190500"/>
          <a:ext cx="1771650" cy="7929563"/>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99911"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700929"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701953"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702985" name="Group 22"/>
        <xdr:cNvGrpSpPr>
          <a:grpSpLocks/>
        </xdr:cNvGrpSpPr>
      </xdr:nvGrpSpPr>
      <xdr:grpSpPr bwMode="auto">
        <a:xfrm>
          <a:off x="266700" y="108857"/>
          <a:ext cx="1771650" cy="8844643"/>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710047"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15"/>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16"/>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7"/>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18"/>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9"/>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20"/>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21"/>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22"/>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23"/>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4"/>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5"/>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26"/>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704001" name="Group 22"/>
        <xdr:cNvGrpSpPr>
          <a:grpSpLocks/>
        </xdr:cNvGrpSpPr>
      </xdr:nvGrpSpPr>
      <xdr:grpSpPr bwMode="auto">
        <a:xfrm>
          <a:off x="381000" y="1905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90157"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3"/>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4"/>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5"/>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90158"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6"/>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7"/>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8"/>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9"/>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10"/>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11"/>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2"/>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3"/>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4"/>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15"/>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6"/>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7"/>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8"/>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9"/>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20"/>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21"/>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22"/>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3"/>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4"/>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5"/>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95038"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95039"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4"/>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5"/>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6"/>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7"/>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8"/>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9"/>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20"/>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1"/>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2"/>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3"/>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xdr:row>
      <xdr:rowOff>28575</xdr:rowOff>
    </xdr:from>
    <xdr:to>
      <xdr:col>0</xdr:col>
      <xdr:colOff>1876425</xdr:colOff>
      <xdr:row>37</xdr:row>
      <xdr:rowOff>85725</xdr:rowOff>
    </xdr:to>
    <xdr:grpSp>
      <xdr:nvGrpSpPr>
        <xdr:cNvPr id="692999" name="Group 40"/>
        <xdr:cNvGrpSpPr>
          <a:grpSpLocks/>
        </xdr:cNvGrpSpPr>
      </xdr:nvGrpSpPr>
      <xdr:grpSpPr bwMode="auto">
        <a:xfrm>
          <a:off x="104775" y="190500"/>
          <a:ext cx="1771650" cy="7639050"/>
          <a:chOff x="11820763" y="288083"/>
          <a:chExt cx="1769694" cy="7878305"/>
        </a:xfrm>
      </xdr:grpSpPr>
      <xdr:sp macro="" textlink="">
        <xdr:nvSpPr>
          <xdr:cNvPr id="3" name="Horizontal Scroll 2">
            <a:hlinkClick xmlns:r="http://schemas.openxmlformats.org/officeDocument/2006/relationships" r:id="rId1"/>
          </xdr:cNvPr>
          <xdr:cNvSpPr/>
        </xdr:nvSpPr>
        <xdr:spPr bwMode="auto">
          <a:xfrm>
            <a:off x="11820763" y="288083"/>
            <a:ext cx="1741151" cy="363463"/>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 name="Rectangle 3">
            <a:hlinkClick xmlns:r="http://schemas.openxmlformats.org/officeDocument/2006/relationships" r:id="rId2"/>
          </xdr:cNvPr>
          <xdr:cNvSpPr/>
        </xdr:nvSpPr>
        <xdr:spPr bwMode="auto">
          <a:xfrm>
            <a:off x="11849306" y="1113242"/>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 name="Rectangle 4">
            <a:hlinkClick xmlns:r="http://schemas.openxmlformats.org/officeDocument/2006/relationships" r:id="rId3"/>
          </xdr:cNvPr>
          <xdr:cNvSpPr/>
        </xdr:nvSpPr>
        <xdr:spPr bwMode="auto">
          <a:xfrm>
            <a:off x="11849306" y="1515998"/>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 name="Rectangle 5">
            <a:hlinkClick xmlns:r="http://schemas.openxmlformats.org/officeDocument/2006/relationships" r:id="rId4"/>
          </xdr:cNvPr>
          <xdr:cNvSpPr/>
        </xdr:nvSpPr>
        <xdr:spPr bwMode="auto">
          <a:xfrm>
            <a:off x="11839792" y="2311688"/>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 name="Rectangle 6">
            <a:hlinkClick xmlns:r="http://schemas.openxmlformats.org/officeDocument/2006/relationships" r:id="rId5"/>
          </xdr:cNvPr>
          <xdr:cNvSpPr/>
        </xdr:nvSpPr>
        <xdr:spPr bwMode="auto">
          <a:xfrm>
            <a:off x="11839792" y="269479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 name="Rectangle 7">
            <a:hlinkClick xmlns:r="http://schemas.openxmlformats.org/officeDocument/2006/relationships" r:id="rId6"/>
          </xdr:cNvPr>
          <xdr:cNvSpPr/>
        </xdr:nvSpPr>
        <xdr:spPr bwMode="auto">
          <a:xfrm>
            <a:off x="11839792" y="3470840"/>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9" name="Rectangle 8">
            <a:hlinkClick xmlns:r="http://schemas.openxmlformats.org/officeDocument/2006/relationships" r:id="rId7"/>
          </xdr:cNvPr>
          <xdr:cNvSpPr/>
        </xdr:nvSpPr>
        <xdr:spPr bwMode="auto">
          <a:xfrm>
            <a:off x="11839792" y="3844126"/>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0" name="Rectangle 9">
            <a:hlinkClick xmlns:r="http://schemas.openxmlformats.org/officeDocument/2006/relationships" r:id="rId8"/>
          </xdr:cNvPr>
          <xdr:cNvSpPr/>
        </xdr:nvSpPr>
        <xdr:spPr bwMode="auto">
          <a:xfrm>
            <a:off x="11830277" y="621154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1" name="Rectangle 10">
            <a:hlinkClick xmlns:r="http://schemas.openxmlformats.org/officeDocument/2006/relationships" r:id="rId9"/>
          </xdr:cNvPr>
          <xdr:cNvSpPr/>
        </xdr:nvSpPr>
        <xdr:spPr bwMode="auto">
          <a:xfrm>
            <a:off x="12020567" y="4237059"/>
            <a:ext cx="1560375" cy="363463"/>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2" name="Rectangle 11">
            <a:hlinkClick xmlns:r="http://schemas.openxmlformats.org/officeDocument/2006/relationships" r:id="rId10"/>
          </xdr:cNvPr>
          <xdr:cNvSpPr/>
        </xdr:nvSpPr>
        <xdr:spPr bwMode="auto">
          <a:xfrm>
            <a:off x="12020567" y="4649638"/>
            <a:ext cx="1560375" cy="34381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3" name="Rectangle 12">
            <a:hlinkClick xmlns:r="http://schemas.openxmlformats.org/officeDocument/2006/relationships" r:id="rId11"/>
          </xdr:cNvPr>
          <xdr:cNvSpPr/>
        </xdr:nvSpPr>
        <xdr:spPr bwMode="auto">
          <a:xfrm>
            <a:off x="12020567" y="5032748"/>
            <a:ext cx="1560375" cy="35364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4" name="Rectangle 13">
            <a:hlinkClick xmlns:r="http://schemas.openxmlformats.org/officeDocument/2006/relationships" r:id="rId12"/>
          </xdr:cNvPr>
          <xdr:cNvSpPr/>
        </xdr:nvSpPr>
        <xdr:spPr bwMode="auto">
          <a:xfrm>
            <a:off x="12020567" y="5425681"/>
            <a:ext cx="1560375" cy="3536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5" name="Rectangle 14">
            <a:hlinkClick xmlns:r="http://schemas.openxmlformats.org/officeDocument/2006/relationships" r:id="rId13"/>
          </xdr:cNvPr>
          <xdr:cNvSpPr/>
        </xdr:nvSpPr>
        <xdr:spPr bwMode="auto">
          <a:xfrm>
            <a:off x="12001538" y="6614303"/>
            <a:ext cx="1560375" cy="363463"/>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16" name="Rectangle 15">
            <a:hlinkClick xmlns:r="http://schemas.openxmlformats.org/officeDocument/2006/relationships" r:id="rId14"/>
          </xdr:cNvPr>
          <xdr:cNvSpPr/>
        </xdr:nvSpPr>
        <xdr:spPr bwMode="auto">
          <a:xfrm>
            <a:off x="12001538" y="7026883"/>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17" name="Rectangle 16">
            <a:hlinkClick xmlns:r="http://schemas.openxmlformats.org/officeDocument/2006/relationships" r:id="rId15"/>
          </xdr:cNvPr>
          <xdr:cNvSpPr/>
        </xdr:nvSpPr>
        <xdr:spPr bwMode="auto">
          <a:xfrm>
            <a:off x="12001538" y="7409992"/>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8" name="Rectangle 17">
            <a:hlinkClick xmlns:r="http://schemas.openxmlformats.org/officeDocument/2006/relationships" r:id="rId16"/>
          </xdr:cNvPr>
          <xdr:cNvSpPr/>
        </xdr:nvSpPr>
        <xdr:spPr bwMode="auto">
          <a:xfrm>
            <a:off x="11849306" y="700663"/>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9" name="Rectangle 18">
            <a:hlinkClick xmlns:r="http://schemas.openxmlformats.org/officeDocument/2006/relationships" r:id="rId17"/>
          </xdr:cNvPr>
          <xdr:cNvSpPr/>
        </xdr:nvSpPr>
        <xdr:spPr bwMode="auto">
          <a:xfrm>
            <a:off x="11849306" y="1918755"/>
            <a:ext cx="1741151" cy="34381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0" name="Rectangle 19">
            <a:hlinkClick xmlns:r="http://schemas.openxmlformats.org/officeDocument/2006/relationships" r:id="rId18"/>
          </xdr:cNvPr>
          <xdr:cNvSpPr/>
        </xdr:nvSpPr>
        <xdr:spPr bwMode="auto">
          <a:xfrm>
            <a:off x="11839792" y="3087730"/>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1" name="Rectangle 20">
            <a:hlinkClick xmlns:r="http://schemas.openxmlformats.org/officeDocument/2006/relationships" r:id="rId19"/>
          </xdr:cNvPr>
          <xdr:cNvSpPr/>
        </xdr:nvSpPr>
        <xdr:spPr bwMode="auto">
          <a:xfrm>
            <a:off x="11830277" y="7802925"/>
            <a:ext cx="175066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2" name="Rectangle 21">
            <a:hlinkClick xmlns:r="http://schemas.openxmlformats.org/officeDocument/2006/relationships" r:id="rId20"/>
          </xdr:cNvPr>
          <xdr:cNvSpPr/>
        </xdr:nvSpPr>
        <xdr:spPr bwMode="auto">
          <a:xfrm>
            <a:off x="12011053" y="5808790"/>
            <a:ext cx="1560375" cy="363463"/>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9525</xdr:colOff>
      <xdr:row>1</xdr:row>
      <xdr:rowOff>0</xdr:rowOff>
    </xdr:from>
    <xdr:to>
      <xdr:col>10</xdr:col>
      <xdr:colOff>171450</xdr:colOff>
      <xdr:row>2</xdr:row>
      <xdr:rowOff>409575</xdr:rowOff>
    </xdr:to>
    <xdr:grpSp>
      <xdr:nvGrpSpPr>
        <xdr:cNvPr id="693000" name="Group 26"/>
        <xdr:cNvGrpSpPr>
          <a:grpSpLocks/>
        </xdr:cNvGrpSpPr>
      </xdr:nvGrpSpPr>
      <xdr:grpSpPr bwMode="auto">
        <a:xfrm>
          <a:off x="2047875" y="161925"/>
          <a:ext cx="6172200" cy="571500"/>
          <a:chOff x="2047875" y="161925"/>
          <a:chExt cx="6172200" cy="571500"/>
        </a:xfrm>
      </xdr:grpSpPr>
      <xdr:sp macro="" textlink="">
        <xdr:nvSpPr>
          <xdr:cNvPr id="24" name="Right Arrow 23">
            <a:hlinkClick xmlns:r="http://schemas.openxmlformats.org/officeDocument/2006/relationships" r:id="rId21"/>
          </xdr:cNvPr>
          <xdr:cNvSpPr/>
        </xdr:nvSpPr>
        <xdr:spPr bwMode="auto">
          <a:xfrm>
            <a:off x="5762625" y="161925"/>
            <a:ext cx="2457450" cy="5715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Environmental</a:t>
            </a:r>
            <a:r>
              <a:rPr lang="en-US" sz="1200" b="1" baseline="0">
                <a:solidFill>
                  <a:schemeClr val="accent3">
                    <a:lumMod val="75000"/>
                  </a:schemeClr>
                </a:solidFill>
                <a:latin typeface="Arial Narrow" pitchFamily="34" charset="0"/>
              </a:rPr>
              <a:t>  Review</a:t>
            </a:r>
            <a:endParaRPr lang="en-US" sz="1200" b="1">
              <a:solidFill>
                <a:schemeClr val="accent3">
                  <a:lumMod val="75000"/>
                </a:schemeClr>
              </a:solidFill>
              <a:latin typeface="Arial Narrow" pitchFamily="34" charset="0"/>
            </a:endParaRPr>
          </a:p>
        </xdr:txBody>
      </xdr:sp>
      <xdr:sp macro="" textlink="">
        <xdr:nvSpPr>
          <xdr:cNvPr id="25" name="Right Arrow 24">
            <a:hlinkClick xmlns:r="http://schemas.openxmlformats.org/officeDocument/2006/relationships" r:id="rId22"/>
          </xdr:cNvPr>
          <xdr:cNvSpPr/>
        </xdr:nvSpPr>
        <xdr:spPr bwMode="auto">
          <a:xfrm>
            <a:off x="37242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26" name="Right Arrow 25">
            <a:hlinkClick xmlns:r="http://schemas.openxmlformats.org/officeDocument/2006/relationships" r:id="rId23"/>
          </xdr:cNvPr>
          <xdr:cNvSpPr/>
        </xdr:nvSpPr>
        <xdr:spPr bwMode="auto">
          <a:xfrm>
            <a:off x="20478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2"/>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711805"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3"/>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4"/>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5"/>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6"/>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7"/>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8"/>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9"/>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10"/>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1"/>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2"/>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3"/>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4"/>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5"/>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6"/>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7"/>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8"/>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9"/>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20"/>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21"/>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2"/>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705025"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495301</xdr:colOff>
      <xdr:row>10</xdr:row>
      <xdr:rowOff>90487</xdr:rowOff>
    </xdr:from>
    <xdr:to>
      <xdr:col>5</xdr:col>
      <xdr:colOff>14288</xdr:colOff>
      <xdr:row>12</xdr:row>
      <xdr:rowOff>647699</xdr:rowOff>
    </xdr:to>
    <xdr:sp macro="" textlink="">
      <xdr:nvSpPr>
        <xdr:cNvPr id="46" name="Rectangle 45">
          <a:hlinkClick xmlns:r="http://schemas.openxmlformats.org/officeDocument/2006/relationships" r:id="rId1"/>
        </xdr:cNvPr>
        <xdr:cNvSpPr/>
      </xdr:nvSpPr>
      <xdr:spPr bwMode="auto">
        <a:xfrm>
          <a:off x="2524126" y="4176712"/>
          <a:ext cx="2900362" cy="1062037"/>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 form &amp; Assessment Checklist</a:t>
          </a:r>
        </a:p>
        <a:p>
          <a:pPr marL="0" marR="0" indent="0" algn="ctr" defTabSz="914400" eaLnBrk="1" fontAlgn="auto" latinLnBrk="0" hangingPunct="1">
            <a:lnSpc>
              <a:spcPct val="100000"/>
            </a:lnSpc>
            <a:spcBef>
              <a:spcPts val="0"/>
            </a:spcBef>
            <a:spcAft>
              <a:spcPts val="0"/>
            </a:spcAft>
            <a:buClrTx/>
            <a:buSzTx/>
            <a:buFontTx/>
            <a:buNone/>
            <a:tabLst/>
            <a:defRPr/>
          </a:pPr>
          <a:endParaRPr lang="en-US" sz="2400">
            <a:solidFill>
              <a:sysClr val="windowText" lastClr="000000"/>
            </a:solidFill>
            <a:latin typeface="+mn-lt"/>
            <a:ea typeface="+mn-ea"/>
            <a:cs typeface="+mn-cs"/>
          </a:endParaRPr>
        </a:p>
      </xdr:txBody>
    </xdr:sp>
    <xdr:clientData/>
  </xdr:twoCellAnchor>
  <xdr:twoCellAnchor>
    <xdr:from>
      <xdr:col>5</xdr:col>
      <xdr:colOff>121443</xdr:colOff>
      <xdr:row>10</xdr:row>
      <xdr:rowOff>90488</xdr:rowOff>
    </xdr:from>
    <xdr:to>
      <xdr:col>9</xdr:col>
      <xdr:colOff>0</xdr:colOff>
      <xdr:row>12</xdr:row>
      <xdr:rowOff>657225</xdr:rowOff>
    </xdr:to>
    <xdr:sp macro="" textlink="">
      <xdr:nvSpPr>
        <xdr:cNvPr id="56" name="Rectangle 55"/>
        <xdr:cNvSpPr/>
      </xdr:nvSpPr>
      <xdr:spPr bwMode="auto">
        <a:xfrm>
          <a:off x="5531643" y="4176713"/>
          <a:ext cx="4764882" cy="1071562"/>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indent="0" algn="ctr"/>
          <a:r>
            <a:rPr lang="en-US" sz="1200" b="1">
              <a:solidFill>
                <a:sysClr val="windowText" lastClr="000000"/>
              </a:solidFill>
              <a:latin typeface="+mn-lt"/>
              <a:ea typeface="+mn-ea"/>
              <a:cs typeface="+mn-cs"/>
            </a:rPr>
            <a:t>Required of ALL applicants in order to determine the level of environmental risk posed by the proposed project.</a:t>
          </a:r>
        </a:p>
      </xdr:txBody>
    </xdr:sp>
    <xdr:clientData/>
  </xdr:twoCellAnchor>
  <xdr:twoCellAnchor>
    <xdr:from>
      <xdr:col>2</xdr:col>
      <xdr:colOff>495301</xdr:colOff>
      <xdr:row>7</xdr:row>
      <xdr:rowOff>142875</xdr:rowOff>
    </xdr:from>
    <xdr:to>
      <xdr:col>5</xdr:col>
      <xdr:colOff>14288</xdr:colOff>
      <xdr:row>8</xdr:row>
      <xdr:rowOff>26194</xdr:rowOff>
    </xdr:to>
    <xdr:sp macro="" textlink="">
      <xdr:nvSpPr>
        <xdr:cNvPr id="57" name="Rectangle 56">
          <a:hlinkClick xmlns:r="http://schemas.openxmlformats.org/officeDocument/2006/relationships" r:id="rId2"/>
        </xdr:cNvPr>
        <xdr:cNvSpPr/>
      </xdr:nvSpPr>
      <xdr:spPr bwMode="auto">
        <a:xfrm>
          <a:off x="2524126" y="20764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142875</xdr:rowOff>
    </xdr:from>
    <xdr:to>
      <xdr:col>9</xdr:col>
      <xdr:colOff>0</xdr:colOff>
      <xdr:row>8</xdr:row>
      <xdr:rowOff>19050</xdr:rowOff>
    </xdr:to>
    <xdr:sp macro="" textlink="">
      <xdr:nvSpPr>
        <xdr:cNvPr id="58" name="Rectangle 57"/>
        <xdr:cNvSpPr/>
      </xdr:nvSpPr>
      <xdr:spPr bwMode="auto">
        <a:xfrm>
          <a:off x="5531643" y="20764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2</xdr:col>
      <xdr:colOff>0</xdr:colOff>
      <xdr:row>0</xdr:row>
      <xdr:rowOff>28575</xdr:rowOff>
    </xdr:from>
    <xdr:to>
      <xdr:col>5</xdr:col>
      <xdr:colOff>1304925</xdr:colOff>
      <xdr:row>0</xdr:row>
      <xdr:rowOff>552450</xdr:rowOff>
    </xdr:to>
    <xdr:grpSp>
      <xdr:nvGrpSpPr>
        <xdr:cNvPr id="710965" name="Group 32"/>
        <xdr:cNvGrpSpPr>
          <a:grpSpLocks/>
        </xdr:cNvGrpSpPr>
      </xdr:nvGrpSpPr>
      <xdr:grpSpPr bwMode="auto">
        <a:xfrm>
          <a:off x="2028825" y="28575"/>
          <a:ext cx="4686300" cy="523875"/>
          <a:chOff x="2028825" y="28575"/>
          <a:chExt cx="4686300" cy="528446"/>
        </a:xfrm>
      </xdr:grpSpPr>
      <xdr:sp macro="" textlink="">
        <xdr:nvSpPr>
          <xdr:cNvPr id="53" name="Right Arrow 52">
            <a:hlinkClick xmlns:r="http://schemas.openxmlformats.org/officeDocument/2006/relationships" r:id="rId3"/>
          </xdr:cNvPr>
          <xdr:cNvSpPr/>
        </xdr:nvSpPr>
        <xdr:spPr bwMode="auto">
          <a:xfrm>
            <a:off x="4400550"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55" name="Right Arrow 54">
            <a:hlinkClick xmlns:r="http://schemas.openxmlformats.org/officeDocument/2006/relationships" r:id="rId4"/>
          </xdr:cNvPr>
          <xdr:cNvSpPr/>
        </xdr:nvSpPr>
        <xdr:spPr bwMode="auto">
          <a:xfrm>
            <a:off x="3238500"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65" name="Right Arrow 64">
            <a:hlinkClick xmlns:r="http://schemas.openxmlformats.org/officeDocument/2006/relationships" r:id="rId5"/>
          </xdr:cNvPr>
          <xdr:cNvSpPr/>
        </xdr:nvSpPr>
        <xdr:spPr bwMode="auto">
          <a:xfrm>
            <a:off x="3238500"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sp macro="" textlink="">
        <xdr:nvSpPr>
          <xdr:cNvPr id="59" name="Right Arrow 58">
            <a:hlinkClick xmlns:r="http://schemas.openxmlformats.org/officeDocument/2006/relationships" r:id="rId6"/>
          </xdr:cNvPr>
          <xdr:cNvSpPr/>
        </xdr:nvSpPr>
        <xdr:spPr bwMode="auto">
          <a:xfrm>
            <a:off x="2028825" y="28575"/>
            <a:ext cx="1447800"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grpSp>
    <xdr:clientData/>
  </xdr:twoCellAnchor>
  <xdr:twoCellAnchor>
    <xdr:from>
      <xdr:col>2</xdr:col>
      <xdr:colOff>485776</xdr:colOff>
      <xdr:row>8</xdr:row>
      <xdr:rowOff>247650</xdr:rowOff>
    </xdr:from>
    <xdr:to>
      <xdr:col>5</xdr:col>
      <xdr:colOff>4763</xdr:colOff>
      <xdr:row>9</xdr:row>
      <xdr:rowOff>111919</xdr:rowOff>
    </xdr:to>
    <xdr:sp macro="" textlink="">
      <xdr:nvSpPr>
        <xdr:cNvPr id="66" name="Rectangle 65">
          <a:hlinkClick xmlns:r="http://schemas.openxmlformats.org/officeDocument/2006/relationships" r:id="rId7"/>
        </xdr:cNvPr>
        <xdr:cNvSpPr/>
      </xdr:nvSpPr>
      <xdr:spPr bwMode="auto">
        <a:xfrm>
          <a:off x="2514601" y="31432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247650</xdr:rowOff>
    </xdr:from>
    <xdr:to>
      <xdr:col>8</xdr:col>
      <xdr:colOff>485775</xdr:colOff>
      <xdr:row>9</xdr:row>
      <xdr:rowOff>104775</xdr:rowOff>
    </xdr:to>
    <xdr:sp macro="" textlink="">
      <xdr:nvSpPr>
        <xdr:cNvPr id="67" name="Rectangle 66"/>
        <xdr:cNvSpPr/>
      </xdr:nvSpPr>
      <xdr:spPr bwMode="auto">
        <a:xfrm>
          <a:off x="5522118" y="31432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710968" name="Group 67"/>
        <xdr:cNvGrpSpPr>
          <a:grpSpLocks/>
        </xdr:cNvGrpSpPr>
      </xdr:nvGrpSpPr>
      <xdr:grpSpPr bwMode="auto">
        <a:xfrm>
          <a:off x="123825" y="114300"/>
          <a:ext cx="1771650" cy="7972425"/>
          <a:chOff x="11820763" y="288083"/>
          <a:chExt cx="1769694" cy="7878305"/>
        </a:xfrm>
      </xdr:grpSpPr>
      <xdr:sp macro="" textlink="">
        <xdr:nvSpPr>
          <xdr:cNvPr id="69" name="Horizontal Scroll 68">
            <a:hlinkClick xmlns:r="http://schemas.openxmlformats.org/officeDocument/2006/relationships" r:id="rId8"/>
          </xdr:cNvPr>
          <xdr:cNvSpPr/>
        </xdr:nvSpPr>
        <xdr:spPr bwMode="auto">
          <a:xfrm>
            <a:off x="11820763" y="288083"/>
            <a:ext cx="1741151" cy="35767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9"/>
          </xdr:cNvPr>
          <xdr:cNvSpPr/>
        </xdr:nvSpPr>
        <xdr:spPr bwMode="auto">
          <a:xfrm>
            <a:off x="11849306" y="1116387"/>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10"/>
          </xdr:cNvPr>
          <xdr:cNvSpPr/>
        </xdr:nvSpPr>
        <xdr:spPr bwMode="auto">
          <a:xfrm>
            <a:off x="11849306" y="1521127"/>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1"/>
          </xdr:cNvPr>
          <xdr:cNvSpPr/>
        </xdr:nvSpPr>
        <xdr:spPr bwMode="auto">
          <a:xfrm>
            <a:off x="11839792" y="231178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2"/>
          </xdr:cNvPr>
          <xdr:cNvSpPr/>
        </xdr:nvSpPr>
        <xdr:spPr bwMode="auto">
          <a:xfrm>
            <a:off x="11839792" y="2697696"/>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3"/>
          </xdr:cNvPr>
          <xdr:cNvSpPr/>
        </xdr:nvSpPr>
        <xdr:spPr bwMode="auto">
          <a:xfrm>
            <a:off x="11839792" y="3469525"/>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4"/>
          </xdr:cNvPr>
          <xdr:cNvSpPr/>
        </xdr:nvSpPr>
        <xdr:spPr bwMode="auto">
          <a:xfrm>
            <a:off x="11839792" y="385544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5"/>
          </xdr:cNvPr>
          <xdr:cNvSpPr/>
        </xdr:nvSpPr>
        <xdr:spPr bwMode="auto">
          <a:xfrm>
            <a:off x="11830277" y="621799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6"/>
          </xdr:cNvPr>
          <xdr:cNvSpPr/>
        </xdr:nvSpPr>
        <xdr:spPr bwMode="auto">
          <a:xfrm>
            <a:off x="12020567" y="4231942"/>
            <a:ext cx="1560375" cy="357677"/>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7"/>
          </xdr:cNvPr>
          <xdr:cNvSpPr/>
        </xdr:nvSpPr>
        <xdr:spPr bwMode="auto">
          <a:xfrm>
            <a:off x="12020567" y="4646094"/>
            <a:ext cx="1560375" cy="34826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8"/>
          </xdr:cNvPr>
          <xdr:cNvSpPr/>
        </xdr:nvSpPr>
        <xdr:spPr bwMode="auto">
          <a:xfrm>
            <a:off x="12020567" y="5041421"/>
            <a:ext cx="1560375" cy="34826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9"/>
          </xdr:cNvPr>
          <xdr:cNvSpPr/>
        </xdr:nvSpPr>
        <xdr:spPr bwMode="auto">
          <a:xfrm>
            <a:off x="12020567" y="5427336"/>
            <a:ext cx="1560375" cy="35767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20"/>
          </xdr:cNvPr>
          <xdr:cNvSpPr/>
        </xdr:nvSpPr>
        <xdr:spPr bwMode="auto">
          <a:xfrm>
            <a:off x="12001538" y="6613317"/>
            <a:ext cx="1560375" cy="37650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1"/>
          </xdr:cNvPr>
          <xdr:cNvSpPr/>
        </xdr:nvSpPr>
        <xdr:spPr bwMode="auto">
          <a:xfrm>
            <a:off x="12001538" y="7027469"/>
            <a:ext cx="156037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2"/>
          </xdr:cNvPr>
          <xdr:cNvSpPr/>
        </xdr:nvSpPr>
        <xdr:spPr bwMode="auto">
          <a:xfrm>
            <a:off x="12001538" y="7413384"/>
            <a:ext cx="1560375"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3"/>
          </xdr:cNvPr>
          <xdr:cNvSpPr/>
        </xdr:nvSpPr>
        <xdr:spPr bwMode="auto">
          <a:xfrm>
            <a:off x="11849306" y="702235"/>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4"/>
          </xdr:cNvPr>
          <xdr:cNvSpPr/>
        </xdr:nvSpPr>
        <xdr:spPr bwMode="auto">
          <a:xfrm>
            <a:off x="11849306" y="1916454"/>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5"/>
          </xdr:cNvPr>
          <xdr:cNvSpPr/>
        </xdr:nvSpPr>
        <xdr:spPr bwMode="auto">
          <a:xfrm>
            <a:off x="11839792" y="308361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6"/>
          </xdr:cNvPr>
          <xdr:cNvSpPr/>
        </xdr:nvSpPr>
        <xdr:spPr bwMode="auto">
          <a:xfrm>
            <a:off x="11830277" y="7808711"/>
            <a:ext cx="175066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27"/>
          </xdr:cNvPr>
          <xdr:cNvSpPr/>
        </xdr:nvSpPr>
        <xdr:spPr bwMode="auto">
          <a:xfrm>
            <a:off x="12011053" y="5803838"/>
            <a:ext cx="1560375" cy="35767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712843"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5</xdr:col>
      <xdr:colOff>2019300</xdr:colOff>
      <xdr:row>0</xdr:row>
      <xdr:rowOff>638175</xdr:rowOff>
    </xdr:to>
    <xdr:grpSp>
      <xdr:nvGrpSpPr>
        <xdr:cNvPr id="712844" name="Group 34"/>
        <xdr:cNvGrpSpPr>
          <a:grpSpLocks/>
        </xdr:cNvGrpSpPr>
      </xdr:nvGrpSpPr>
      <xdr:grpSpPr bwMode="auto">
        <a:xfrm>
          <a:off x="1895475" y="114300"/>
          <a:ext cx="4686300" cy="523875"/>
          <a:chOff x="1895475" y="114300"/>
          <a:chExt cx="4686300" cy="523875"/>
        </a:xfrm>
      </xdr:grpSpPr>
      <xdr:sp macro="" textlink="">
        <xdr:nvSpPr>
          <xdr:cNvPr id="31" name="Right Arrow 30">
            <a:hlinkClick xmlns:r="http://schemas.openxmlformats.org/officeDocument/2006/relationships" r:id="rId21"/>
          </xdr:cNvPr>
          <xdr:cNvSpPr/>
        </xdr:nvSpPr>
        <xdr:spPr bwMode="auto">
          <a:xfrm>
            <a:off x="4267200" y="1238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2"/>
          </xdr:cNvPr>
          <xdr:cNvSpPr/>
        </xdr:nvSpPr>
        <xdr:spPr bwMode="auto">
          <a:xfrm>
            <a:off x="3105150" y="2952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3"/>
          </xdr:cNvPr>
          <xdr:cNvSpPr/>
        </xdr:nvSpPr>
        <xdr:spPr bwMode="auto">
          <a:xfrm>
            <a:off x="3105150" y="123825"/>
            <a:ext cx="1743075" cy="3429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4"/>
          </xdr:cNvPr>
          <xdr:cNvSpPr/>
        </xdr:nvSpPr>
        <xdr:spPr bwMode="auto">
          <a:xfrm>
            <a:off x="1895475" y="11430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708181" name="Group 51"/>
        <xdr:cNvGrpSpPr>
          <a:grpSpLocks/>
        </xdr:cNvGrpSpPr>
      </xdr:nvGrpSpPr>
      <xdr:grpSpPr bwMode="auto">
        <a:xfrm>
          <a:off x="276225" y="161925"/>
          <a:ext cx="1771650" cy="8124825"/>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020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9323"/>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6471"/>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1530"/>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86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4502"/>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531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0835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1853"/>
            <a:ext cx="1560375" cy="369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7473"/>
            <a:ext cx="1560375" cy="34173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5385"/>
            <a:ext cx="1560375" cy="36020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3297"/>
            <a:ext cx="1560375" cy="36020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741"/>
            <a:ext cx="1560375" cy="36944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1124"/>
            <a:ext cx="1560375"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09036"/>
            <a:ext cx="156037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446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2854"/>
            <a:ext cx="1741151" cy="34173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354"/>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6184"/>
            <a:ext cx="175066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1973"/>
            <a:ext cx="1560375" cy="36020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6</xdr:col>
      <xdr:colOff>1543050</xdr:colOff>
      <xdr:row>3</xdr:row>
      <xdr:rowOff>66675</xdr:rowOff>
    </xdr:to>
    <xdr:grpSp>
      <xdr:nvGrpSpPr>
        <xdr:cNvPr id="708182" name="Group 28"/>
        <xdr:cNvGrpSpPr>
          <a:grpSpLocks/>
        </xdr:cNvGrpSpPr>
      </xdr:nvGrpSpPr>
      <xdr:grpSpPr bwMode="auto">
        <a:xfrm>
          <a:off x="2266950" y="123825"/>
          <a:ext cx="4343400" cy="523875"/>
          <a:chOff x="2314575" y="133350"/>
          <a:chExt cx="4343400" cy="528446"/>
        </a:xfrm>
      </xdr:grpSpPr>
      <xdr:sp macro="" textlink="">
        <xdr:nvSpPr>
          <xdr:cNvPr id="32" name="Right Arrow 31">
            <a:hlinkClick xmlns:r="http://schemas.openxmlformats.org/officeDocument/2006/relationships" r:id="rId21"/>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2"/>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3"/>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4"/>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0</xdr:col>
      <xdr:colOff>1905000</xdr:colOff>
      <xdr:row>37</xdr:row>
      <xdr:rowOff>142875</xdr:rowOff>
    </xdr:to>
    <xdr:grpSp>
      <xdr:nvGrpSpPr>
        <xdr:cNvPr id="691055"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0</xdr:col>
      <xdr:colOff>2038350</xdr:colOff>
      <xdr:row>0</xdr:row>
      <xdr:rowOff>0</xdr:rowOff>
    </xdr:from>
    <xdr:to>
      <xdr:col>7</xdr:col>
      <xdr:colOff>285750</xdr:colOff>
      <xdr:row>0</xdr:row>
      <xdr:rowOff>523875</xdr:rowOff>
    </xdr:to>
    <xdr:grpSp>
      <xdr:nvGrpSpPr>
        <xdr:cNvPr id="691056" name="Group 33"/>
        <xdr:cNvGrpSpPr>
          <a:grpSpLocks/>
        </xdr:cNvGrpSpPr>
      </xdr:nvGrpSpPr>
      <xdr:grpSpPr bwMode="auto">
        <a:xfrm>
          <a:off x="2038350" y="0"/>
          <a:ext cx="4686300" cy="523875"/>
          <a:chOff x="2038350" y="0"/>
          <a:chExt cx="4686300" cy="523875"/>
        </a:xfrm>
      </xdr:grpSpPr>
      <xdr:sp macro="" textlink="">
        <xdr:nvSpPr>
          <xdr:cNvPr id="30" name="Right Arrow 29">
            <a:hlinkClick xmlns:r="http://schemas.openxmlformats.org/officeDocument/2006/relationships" r:id="rId21"/>
          </xdr:cNvPr>
          <xdr:cNvSpPr/>
        </xdr:nvSpPr>
        <xdr:spPr bwMode="auto">
          <a:xfrm>
            <a:off x="4410075" y="9525"/>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sp macro="" textlink="">
        <xdr:nvSpPr>
          <xdr:cNvPr id="31" name="Right Arrow 30">
            <a:hlinkClick xmlns:r="http://schemas.openxmlformats.org/officeDocument/2006/relationships" r:id="rId22"/>
          </xdr:cNvPr>
          <xdr:cNvSpPr/>
        </xdr:nvSpPr>
        <xdr:spPr bwMode="auto">
          <a:xfrm>
            <a:off x="3248025" y="1809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2" name="Right Arrow 31">
            <a:hlinkClick xmlns:r="http://schemas.openxmlformats.org/officeDocument/2006/relationships" r:id="rId23"/>
          </xdr:cNvPr>
          <xdr:cNvSpPr/>
        </xdr:nvSpPr>
        <xdr:spPr bwMode="auto">
          <a:xfrm>
            <a:off x="3248025" y="952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chemeClr val="bg1"/>
                </a:solidFill>
                <a:latin typeface="Arial Narrow" pitchFamily="34" charset="0"/>
                <a:ea typeface="+mn-ea"/>
                <a:cs typeface="+mn-cs"/>
              </a:rPr>
              <a:t>       FTF Indicators</a:t>
            </a:r>
          </a:p>
        </xdr:txBody>
      </xdr:sp>
      <xdr:sp macro="" textlink="">
        <xdr:nvSpPr>
          <xdr:cNvPr id="33" name="Right Arrow 32">
            <a:hlinkClick xmlns:r="http://schemas.openxmlformats.org/officeDocument/2006/relationships" r:id="rId24"/>
          </xdr:cNvPr>
          <xdr:cNvSpPr/>
        </xdr:nvSpPr>
        <xdr:spPr bwMode="auto">
          <a:xfrm>
            <a:off x="2038350" y="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708981"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16"/>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7"/>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18"/>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9"/>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20"/>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21"/>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22"/>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3"/>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33</xdr:row>
      <xdr:rowOff>76200</xdr:rowOff>
    </xdr:to>
    <xdr:grpSp>
      <xdr:nvGrpSpPr>
        <xdr:cNvPr id="695919" name="Group 61"/>
        <xdr:cNvGrpSpPr>
          <a:grpSpLocks/>
        </xdr:cNvGrpSpPr>
      </xdr:nvGrpSpPr>
      <xdr:grpSpPr bwMode="auto">
        <a:xfrm>
          <a:off x="114300" y="142875"/>
          <a:ext cx="1771650" cy="8077200"/>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32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493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23713"/>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3402"/>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311"/>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5418"/>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46327"/>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539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6526"/>
            <a:ext cx="1560375" cy="36232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5306"/>
            <a:ext cx="1560375" cy="35303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5505"/>
            <a:ext cx="1560375" cy="362328"/>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704"/>
            <a:ext cx="1560375" cy="35303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4882"/>
            <a:ext cx="1560375" cy="37161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3662"/>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3861"/>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686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3912"/>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4510"/>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4060"/>
            <a:ext cx="175066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7322"/>
            <a:ext cx="1560375" cy="37161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706049" name="Group 22"/>
        <xdr:cNvGrpSpPr>
          <a:grpSpLocks/>
        </xdr:cNvGrpSpPr>
      </xdr:nvGrpSpPr>
      <xdr:grpSpPr bwMode="auto">
        <a:xfrm>
          <a:off x="209550" y="133350"/>
          <a:ext cx="1771650" cy="81915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5727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2171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24794"/>
            <a:ext cx="1741151" cy="34811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1262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7379"/>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6887"/>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6080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2429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27236"/>
            <a:ext cx="1560375" cy="3572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9472"/>
            <a:ext cx="1560375" cy="3572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2548"/>
            <a:ext cx="1560375" cy="348111"/>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7303"/>
            <a:ext cx="1560375" cy="35727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8209"/>
            <a:ext cx="1560375" cy="35727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1286"/>
            <a:ext cx="156037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06040"/>
            <a:ext cx="1560375"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700320"/>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0954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213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9116"/>
            <a:ext cx="175066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2896"/>
            <a:ext cx="1560375" cy="35727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707073"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93" name="Picture 3" descr="Peace_Corps_Logo"/>
        <xdr:cNvPicPr>
          <a:picLocks noChangeAspect="1" noChangeArrowheads="1"/>
        </xdr:cNvPicPr>
      </xdr:nvPicPr>
      <xdr:blipFill>
        <a:blip xmlns:r="http://schemas.openxmlformats.org/officeDocument/2006/relationships" r:embed="rId1"/>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ency_All/Partnerships/Grant%20Giving%20Programs/Application%20and%20Completion%20Report%20forms/Version%20on%20the%20Web%201-23-13/Small%20Grants%20Application%20Form%201-23-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1. Classification &amp; Budget"/>
      <sheetName val="2. Questionnaire"/>
      <sheetName val="3. Goals &amp; Objectives"/>
      <sheetName val="4. Timeline"/>
      <sheetName val="5. Evaluation Planning"/>
      <sheetName val="DO NO HARM"/>
      <sheetName val="6. Detailed Budget"/>
      <sheetName val="Grant Selection Menu"/>
      <sheetName val="9. PCPP - Referrals"/>
      <sheetName val="SPA Menu"/>
      <sheetName val="8. SPA Projects"/>
      <sheetName val="SPA EnviroSheet"/>
      <sheetName val="SPA Program Element Dropdown"/>
      <sheetName val="SPA Elements and Indicators"/>
      <sheetName val="Custom SPA Indicators"/>
      <sheetName val="Custom SPA Indicator Source"/>
      <sheetName val="Custom SPA Indicators Labels"/>
      <sheetName val="7. VAST Projects"/>
      <sheetName val="11. ECPA Indicators"/>
      <sheetName val="12. WAFSP"/>
      <sheetName val="FTF Indicators"/>
      <sheetName val="WAFSPIndicators"/>
      <sheetName val="EnvironReviewWAFSP"/>
      <sheetName val="NaturalResources"/>
      <sheetName val="EnvironReport"/>
      <sheetName val="Print"/>
      <sheetName val="PCV Liability"/>
      <sheetName val="Project Agreement"/>
      <sheetName val="10. PCPP - Press Auth Form"/>
      <sheetName val="End"/>
      <sheetName val="Lookup"/>
      <sheetName val="Data"/>
      <sheetName val="Sheet1"/>
    </sheetNames>
    <sheetDataSet>
      <sheetData sheetId="0" refreshError="1"/>
      <sheetData sheetId="1" refreshError="1"/>
      <sheetData sheetId="2">
        <row r="7">
          <cell r="Q7" t="str">
            <v>VA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E10" t="str">
            <v>Malawi</v>
          </cell>
        </row>
        <row r="12">
          <cell r="E12" t="str">
            <v>3.1.9, Nutrition</v>
          </cell>
        </row>
      </sheetData>
      <sheetData sheetId="13"/>
      <sheetData sheetId="14">
        <row r="2">
          <cell r="A2" t="str">
            <v>Albania</v>
          </cell>
        </row>
        <row r="3">
          <cell r="A3" t="str">
            <v>Armenia</v>
          </cell>
        </row>
        <row r="4">
          <cell r="A4" t="str">
            <v>Armenia</v>
          </cell>
        </row>
        <row r="5">
          <cell r="A5" t="str">
            <v>Armenia</v>
          </cell>
        </row>
        <row r="6">
          <cell r="A6" t="str">
            <v>Azerbaijan</v>
          </cell>
        </row>
        <row r="7">
          <cell r="A7" t="str">
            <v>Benin</v>
          </cell>
        </row>
        <row r="8">
          <cell r="A8" t="str">
            <v>Benin</v>
          </cell>
        </row>
        <row r="9">
          <cell r="A9" t="str">
            <v>Benin</v>
          </cell>
        </row>
        <row r="10">
          <cell r="A10" t="str">
            <v>Benin</v>
          </cell>
        </row>
        <row r="11">
          <cell r="A11" t="str">
            <v>Benin</v>
          </cell>
        </row>
        <row r="12">
          <cell r="A12" t="str">
            <v>Benin</v>
          </cell>
        </row>
        <row r="13">
          <cell r="A13" t="str">
            <v>Burkina Faso</v>
          </cell>
        </row>
        <row r="14">
          <cell r="A14" t="str">
            <v>Burkina Faso</v>
          </cell>
        </row>
        <row r="15">
          <cell r="A15" t="str">
            <v>Burkina Faso</v>
          </cell>
        </row>
        <row r="16">
          <cell r="A16" t="str">
            <v>Burkina Faso</v>
          </cell>
        </row>
        <row r="17">
          <cell r="A17" t="str">
            <v>Cambodia</v>
          </cell>
        </row>
        <row r="18">
          <cell r="A18" t="str">
            <v>Cambodia</v>
          </cell>
        </row>
        <row r="19">
          <cell r="A19" t="str">
            <v>Cambodia</v>
          </cell>
        </row>
        <row r="20">
          <cell r="A20" t="str">
            <v>Cambodia</v>
          </cell>
        </row>
        <row r="21">
          <cell r="A21" t="str">
            <v>Cameroon</v>
          </cell>
        </row>
        <row r="22">
          <cell r="A22" t="str">
            <v>Cape Verde</v>
          </cell>
        </row>
        <row r="23">
          <cell r="A23" t="str">
            <v>Colombia</v>
          </cell>
        </row>
        <row r="24">
          <cell r="A24" t="str">
            <v>Colombia</v>
          </cell>
        </row>
        <row r="25">
          <cell r="A25" t="str">
            <v>Costa Rica</v>
          </cell>
        </row>
        <row r="26">
          <cell r="A26" t="str">
            <v>Dominican Republic</v>
          </cell>
        </row>
        <row r="27">
          <cell r="A27" t="str">
            <v>Dominican Republic</v>
          </cell>
        </row>
        <row r="28">
          <cell r="A28" t="str">
            <v>Dominican Republic</v>
          </cell>
        </row>
        <row r="29">
          <cell r="A29" t="str">
            <v>Dominican Republic</v>
          </cell>
        </row>
        <row r="30">
          <cell r="A30" t="str">
            <v>Dominican Republic</v>
          </cell>
        </row>
        <row r="31">
          <cell r="A31" t="str">
            <v>Eastern Caribbean</v>
          </cell>
        </row>
        <row r="32">
          <cell r="A32" t="str">
            <v>Eastern Caribbean</v>
          </cell>
        </row>
        <row r="33">
          <cell r="A33" t="str">
            <v>Eastern Caribbean</v>
          </cell>
        </row>
        <row r="34">
          <cell r="A34" t="str">
            <v>Ecuador</v>
          </cell>
        </row>
        <row r="35">
          <cell r="A35" t="str">
            <v>El Salvador</v>
          </cell>
        </row>
        <row r="36">
          <cell r="A36" t="str">
            <v>El Salvador</v>
          </cell>
        </row>
        <row r="37">
          <cell r="A37" t="str">
            <v>El Salvador</v>
          </cell>
        </row>
        <row r="38">
          <cell r="A38" t="str">
            <v>El Salvador</v>
          </cell>
        </row>
        <row r="39">
          <cell r="A39" t="str">
            <v>Ethiopia</v>
          </cell>
        </row>
        <row r="40">
          <cell r="A40" t="str">
            <v>Fiji</v>
          </cell>
        </row>
        <row r="41">
          <cell r="A41" t="str">
            <v>Georgia</v>
          </cell>
        </row>
        <row r="42">
          <cell r="A42" t="str">
            <v>Ghana</v>
          </cell>
        </row>
        <row r="43">
          <cell r="A43" t="str">
            <v>Ghana</v>
          </cell>
        </row>
        <row r="44">
          <cell r="A44" t="str">
            <v>Ghana</v>
          </cell>
        </row>
        <row r="45">
          <cell r="A45" t="str">
            <v>Ghana</v>
          </cell>
        </row>
        <row r="46">
          <cell r="A46" t="str">
            <v>Ghana</v>
          </cell>
        </row>
        <row r="47">
          <cell r="A47" t="str">
            <v>Ghana</v>
          </cell>
        </row>
        <row r="48">
          <cell r="A48" t="str">
            <v>Ghana</v>
          </cell>
        </row>
        <row r="49">
          <cell r="A49" t="str">
            <v>Guatemala</v>
          </cell>
        </row>
        <row r="50">
          <cell r="A50" t="str">
            <v>Guatemala</v>
          </cell>
        </row>
        <row r="51">
          <cell r="A51" t="str">
            <v>Guatemala</v>
          </cell>
        </row>
        <row r="52">
          <cell r="A52" t="str">
            <v>Guatemala</v>
          </cell>
        </row>
        <row r="53">
          <cell r="A53" t="str">
            <v>Guinea</v>
          </cell>
        </row>
        <row r="54">
          <cell r="A54" t="str">
            <v>Guinea</v>
          </cell>
        </row>
        <row r="55">
          <cell r="A55" t="str">
            <v>Guinea</v>
          </cell>
        </row>
        <row r="56">
          <cell r="A56" t="str">
            <v>Guinea</v>
          </cell>
        </row>
        <row r="57">
          <cell r="A57" t="str">
            <v>Guinea</v>
          </cell>
        </row>
        <row r="58">
          <cell r="A58" t="str">
            <v>Guinea</v>
          </cell>
        </row>
        <row r="59">
          <cell r="A59" t="str">
            <v>Guinea</v>
          </cell>
        </row>
        <row r="60">
          <cell r="A60" t="str">
            <v>Jamaica</v>
          </cell>
        </row>
        <row r="61">
          <cell r="A61" t="str">
            <v>Jamaica</v>
          </cell>
        </row>
        <row r="62">
          <cell r="A62" t="str">
            <v>Jamaica</v>
          </cell>
        </row>
        <row r="63">
          <cell r="A63" t="str">
            <v>Jamaica</v>
          </cell>
        </row>
        <row r="64">
          <cell r="A64" t="str">
            <v>Jamaica</v>
          </cell>
        </row>
        <row r="65">
          <cell r="A65" t="str">
            <v>Jamaica</v>
          </cell>
        </row>
        <row r="66">
          <cell r="A66" t="str">
            <v>Jamaica</v>
          </cell>
        </row>
        <row r="67">
          <cell r="A67" t="str">
            <v>Jamaica</v>
          </cell>
        </row>
        <row r="68">
          <cell r="A68" t="str">
            <v>Jordan</v>
          </cell>
        </row>
        <row r="69">
          <cell r="A69" t="str">
            <v>Kazakhstan</v>
          </cell>
        </row>
        <row r="70">
          <cell r="A70" t="str">
            <v>Kazakhstan</v>
          </cell>
        </row>
        <row r="71">
          <cell r="A71" t="str">
            <v>Kazakhstan</v>
          </cell>
        </row>
        <row r="72">
          <cell r="A72" t="str">
            <v>Kazakhstan</v>
          </cell>
        </row>
        <row r="73">
          <cell r="A73" t="str">
            <v>Kazakhstan</v>
          </cell>
        </row>
        <row r="74">
          <cell r="A74" t="str">
            <v>Kazakhstan</v>
          </cell>
        </row>
        <row r="75">
          <cell r="A75" t="str">
            <v>Kazakhstan</v>
          </cell>
        </row>
        <row r="76">
          <cell r="A76" t="str">
            <v>Kazakhstan</v>
          </cell>
        </row>
        <row r="77">
          <cell r="A77" t="str">
            <v>Kazakhstan</v>
          </cell>
        </row>
        <row r="78">
          <cell r="A78" t="str">
            <v>Kyrgyz Republic</v>
          </cell>
        </row>
        <row r="79">
          <cell r="A79" t="str">
            <v>Kyrgyz Republic</v>
          </cell>
        </row>
        <row r="80">
          <cell r="A80" t="str">
            <v>Kyrgyz Republic</v>
          </cell>
        </row>
        <row r="81">
          <cell r="A81" t="str">
            <v>Kyrgyz Republic</v>
          </cell>
        </row>
        <row r="82">
          <cell r="A82" t="str">
            <v>Kyrgyz Republic</v>
          </cell>
        </row>
        <row r="83">
          <cell r="A83" t="str">
            <v>Kyrgyz Republic</v>
          </cell>
        </row>
        <row r="84">
          <cell r="A84" t="str">
            <v>Kyrgyz Republic</v>
          </cell>
        </row>
        <row r="85">
          <cell r="A85" t="str">
            <v>Kyrgyz Republic</v>
          </cell>
        </row>
        <row r="86">
          <cell r="A86" t="str">
            <v>Kyrgyz Republic</v>
          </cell>
        </row>
        <row r="87">
          <cell r="A87" t="str">
            <v>Kyrgyz Republic</v>
          </cell>
        </row>
        <row r="88">
          <cell r="A88" t="str">
            <v>Liberia</v>
          </cell>
        </row>
        <row r="89">
          <cell r="A89" t="str">
            <v>Liberia</v>
          </cell>
        </row>
        <row r="90">
          <cell r="A90" t="str">
            <v>Liberia</v>
          </cell>
        </row>
        <row r="91">
          <cell r="A91" t="str">
            <v>Liberia</v>
          </cell>
        </row>
        <row r="92">
          <cell r="A92" t="str">
            <v>Macedonia</v>
          </cell>
        </row>
        <row r="93">
          <cell r="A93" t="str">
            <v>Madagascar</v>
          </cell>
        </row>
        <row r="94">
          <cell r="A94" t="str">
            <v>Madagascar</v>
          </cell>
        </row>
        <row r="95">
          <cell r="A95" t="str">
            <v>Malawi</v>
          </cell>
        </row>
        <row r="96">
          <cell r="A96" t="str">
            <v>Malawi</v>
          </cell>
        </row>
        <row r="97">
          <cell r="A97" t="str">
            <v>Malawi</v>
          </cell>
        </row>
        <row r="98">
          <cell r="A98" t="str">
            <v>Malawi</v>
          </cell>
        </row>
        <row r="99">
          <cell r="A99" t="str">
            <v>Malawi</v>
          </cell>
        </row>
        <row r="100">
          <cell r="A100" t="str">
            <v>Malawi</v>
          </cell>
        </row>
        <row r="101">
          <cell r="A101" t="str">
            <v>Malawi</v>
          </cell>
        </row>
        <row r="102">
          <cell r="A102" t="str">
            <v>Mali</v>
          </cell>
        </row>
        <row r="103">
          <cell r="A103" t="str">
            <v>Mali</v>
          </cell>
        </row>
        <row r="104">
          <cell r="A104" t="str">
            <v>Mali</v>
          </cell>
        </row>
        <row r="105">
          <cell r="A105" t="str">
            <v>Mali</v>
          </cell>
        </row>
        <row r="106">
          <cell r="A106" t="str">
            <v>Mali</v>
          </cell>
        </row>
        <row r="107">
          <cell r="A107" t="str">
            <v>Mali</v>
          </cell>
        </row>
        <row r="108">
          <cell r="A108" t="str">
            <v>Mali</v>
          </cell>
        </row>
        <row r="109">
          <cell r="A109" t="str">
            <v>Mali</v>
          </cell>
        </row>
        <row r="110">
          <cell r="A110" t="str">
            <v>Mali</v>
          </cell>
        </row>
        <row r="111">
          <cell r="A111" t="str">
            <v>Mali</v>
          </cell>
        </row>
        <row r="112">
          <cell r="A112" t="str">
            <v>Mali</v>
          </cell>
        </row>
        <row r="113">
          <cell r="A113" t="str">
            <v>Mexico</v>
          </cell>
        </row>
        <row r="114">
          <cell r="A114" t="str">
            <v>Mexico</v>
          </cell>
        </row>
        <row r="115">
          <cell r="A115" t="str">
            <v>Mexico</v>
          </cell>
        </row>
        <row r="116">
          <cell r="A116" t="str">
            <v>Micronesia</v>
          </cell>
        </row>
        <row r="117">
          <cell r="A117" t="str">
            <v>Moldova</v>
          </cell>
        </row>
        <row r="118">
          <cell r="A118" t="str">
            <v>Moldova</v>
          </cell>
        </row>
        <row r="119">
          <cell r="A119" t="str">
            <v>Mongolia</v>
          </cell>
        </row>
        <row r="120">
          <cell r="A120" t="str">
            <v>Morocco</v>
          </cell>
        </row>
        <row r="121">
          <cell r="A121" t="str">
            <v>Morocco</v>
          </cell>
        </row>
        <row r="122">
          <cell r="A122" t="str">
            <v>Morocco</v>
          </cell>
        </row>
        <row r="123">
          <cell r="A123" t="str">
            <v>Morocco</v>
          </cell>
        </row>
        <row r="124">
          <cell r="A124" t="str">
            <v>Mozambique</v>
          </cell>
        </row>
        <row r="125">
          <cell r="A125" t="str">
            <v>Mozambique</v>
          </cell>
        </row>
        <row r="126">
          <cell r="A126" t="str">
            <v>Nicaragua</v>
          </cell>
        </row>
        <row r="127">
          <cell r="A127" t="str">
            <v>Nicaragua</v>
          </cell>
        </row>
        <row r="128">
          <cell r="A128" t="str">
            <v>Nicaragua</v>
          </cell>
        </row>
        <row r="129">
          <cell r="A129" t="str">
            <v>Nicaragua</v>
          </cell>
        </row>
        <row r="130">
          <cell r="A130" t="str">
            <v>Nicaragua</v>
          </cell>
        </row>
        <row r="131">
          <cell r="A131" t="str">
            <v>Nicaragua</v>
          </cell>
        </row>
        <row r="132">
          <cell r="A132" t="str">
            <v>Nicaragua</v>
          </cell>
        </row>
        <row r="133">
          <cell r="A133" t="str">
            <v>Panama</v>
          </cell>
        </row>
        <row r="134">
          <cell r="A134" t="str">
            <v>Panama</v>
          </cell>
        </row>
        <row r="135">
          <cell r="A135" t="str">
            <v>Paraguay</v>
          </cell>
        </row>
        <row r="136">
          <cell r="A136" t="str">
            <v>Paraguay</v>
          </cell>
        </row>
        <row r="137">
          <cell r="A137" t="str">
            <v>Peru</v>
          </cell>
        </row>
        <row r="138">
          <cell r="A138" t="str">
            <v>Peru</v>
          </cell>
        </row>
        <row r="139">
          <cell r="A139" t="str">
            <v>Peru</v>
          </cell>
        </row>
        <row r="140">
          <cell r="A140" t="str">
            <v>Peru</v>
          </cell>
        </row>
        <row r="141">
          <cell r="A141" t="str">
            <v>Peru</v>
          </cell>
        </row>
        <row r="142">
          <cell r="A142" t="str">
            <v>Philippines</v>
          </cell>
        </row>
        <row r="143">
          <cell r="A143" t="str">
            <v>Philippines</v>
          </cell>
        </row>
        <row r="144">
          <cell r="A144" t="str">
            <v>Philippines</v>
          </cell>
        </row>
        <row r="145">
          <cell r="A145" t="str">
            <v>Philippines</v>
          </cell>
        </row>
        <row r="146">
          <cell r="A146" t="str">
            <v>Romania</v>
          </cell>
        </row>
        <row r="147">
          <cell r="A147" t="str">
            <v>Romania</v>
          </cell>
        </row>
        <row r="148">
          <cell r="A148" t="str">
            <v>Rwanda</v>
          </cell>
        </row>
        <row r="149">
          <cell r="A149" t="str">
            <v>Rwanda</v>
          </cell>
        </row>
        <row r="150">
          <cell r="A150" t="str">
            <v>Senegal</v>
          </cell>
        </row>
        <row r="151">
          <cell r="A151" t="str">
            <v>Senegal</v>
          </cell>
        </row>
        <row r="152">
          <cell r="A152" t="str">
            <v>Senegal</v>
          </cell>
        </row>
        <row r="153">
          <cell r="A153" t="str">
            <v>Senegal</v>
          </cell>
        </row>
        <row r="154">
          <cell r="A154" t="str">
            <v>Senegal</v>
          </cell>
        </row>
        <row r="155">
          <cell r="A155" t="str">
            <v>Senegal</v>
          </cell>
        </row>
        <row r="156">
          <cell r="A156" t="str">
            <v>Sierra Leone</v>
          </cell>
        </row>
        <row r="157">
          <cell r="A157" t="str">
            <v>Sierra Leone</v>
          </cell>
        </row>
        <row r="158">
          <cell r="A158" t="str">
            <v>Sierra Leone</v>
          </cell>
        </row>
        <row r="159">
          <cell r="A159" t="str">
            <v>Sierra Leone</v>
          </cell>
        </row>
        <row r="160">
          <cell r="A160" t="str">
            <v>Tanzania</v>
          </cell>
        </row>
        <row r="161">
          <cell r="A161" t="str">
            <v>Tanzania</v>
          </cell>
        </row>
        <row r="162">
          <cell r="A162" t="str">
            <v>Tanzania</v>
          </cell>
        </row>
        <row r="163">
          <cell r="A163" t="str">
            <v>Tanzania</v>
          </cell>
        </row>
        <row r="164">
          <cell r="A164" t="str">
            <v>Tanzania</v>
          </cell>
        </row>
        <row r="165">
          <cell r="A165" t="str">
            <v>The Gambia</v>
          </cell>
        </row>
        <row r="166">
          <cell r="A166" t="str">
            <v>The Gambia</v>
          </cell>
        </row>
        <row r="167">
          <cell r="A167" t="str">
            <v>The Gambia</v>
          </cell>
        </row>
        <row r="168">
          <cell r="A168" t="str">
            <v>Togo</v>
          </cell>
        </row>
        <row r="169">
          <cell r="A169" t="str">
            <v>Togo</v>
          </cell>
        </row>
        <row r="170">
          <cell r="A170" t="str">
            <v>Togo</v>
          </cell>
        </row>
        <row r="171">
          <cell r="A171" t="str">
            <v>Togo</v>
          </cell>
        </row>
        <row r="172">
          <cell r="A172" t="str">
            <v>Turkmenistan</v>
          </cell>
        </row>
        <row r="173">
          <cell r="A173" t="str">
            <v>Turkmenistan</v>
          </cell>
        </row>
        <row r="174">
          <cell r="A174" t="str">
            <v>Turkmenistan</v>
          </cell>
        </row>
        <row r="175">
          <cell r="A175" t="str">
            <v>Turkmenistan</v>
          </cell>
        </row>
        <row r="176">
          <cell r="A176" t="str">
            <v>Turkmenistan</v>
          </cell>
        </row>
        <row r="177">
          <cell r="A177" t="str">
            <v>Turkmenistan</v>
          </cell>
        </row>
        <row r="178">
          <cell r="A178" t="str">
            <v>Turkmenistan</v>
          </cell>
        </row>
        <row r="179">
          <cell r="A179" t="str">
            <v>Turkmenistan</v>
          </cell>
        </row>
        <row r="180">
          <cell r="A180" t="str">
            <v>Turkmenistan</v>
          </cell>
        </row>
        <row r="181">
          <cell r="A181" t="str">
            <v>Uganda</v>
          </cell>
        </row>
        <row r="182">
          <cell r="A182" t="str">
            <v>Uganda</v>
          </cell>
        </row>
        <row r="183">
          <cell r="A183" t="str">
            <v>Uganda</v>
          </cell>
        </row>
        <row r="184">
          <cell r="A184" t="str">
            <v>Uganda</v>
          </cell>
        </row>
        <row r="185">
          <cell r="A185" t="str">
            <v>Uganda</v>
          </cell>
        </row>
        <row r="186">
          <cell r="A186" t="str">
            <v>Ukraine</v>
          </cell>
        </row>
        <row r="187">
          <cell r="A187" t="str">
            <v>Vanuatu</v>
          </cell>
        </row>
        <row r="188">
          <cell r="A188" t="str">
            <v>Zambia</v>
          </cell>
        </row>
        <row r="189">
          <cell r="A189" t="str">
            <v>Zambia</v>
          </cell>
        </row>
        <row r="190">
          <cell r="A190" t="str">
            <v>Zambia</v>
          </cell>
        </row>
        <row r="191">
          <cell r="A191" t="str">
            <v>Zambia</v>
          </cell>
        </row>
        <row r="192">
          <cell r="A192" t="str">
            <v>Zambia</v>
          </cell>
        </row>
        <row r="193">
          <cell r="A193" t="str">
            <v>Zambia</v>
          </cell>
        </row>
      </sheetData>
      <sheetData sheetId="15">
        <row r="3">
          <cell r="B3" t="str">
            <v># of communities in USG-assisted areas using community policing methods</v>
          </cell>
        </row>
        <row r="4">
          <cell r="B4" t="str">
            <v># of programs conducted to enhance and improve police/community relationships</v>
          </cell>
        </row>
        <row r="6">
          <cell r="B6" t="str">
            <v># of community based organizations (CBOs) or governmental entities that received assistance to strengthen local government and/or decentralization efforts</v>
          </cell>
        </row>
        <row r="7">
          <cell r="B7" t="str">
            <v># of individuals who received training or assistance to strengthen local government and/or decentralization efforts</v>
          </cell>
        </row>
        <row r="8">
          <cell r="B8" t="str">
            <v>#  of private sector actors/entities engaged during the planning or implementation of the activity (CARSI)</v>
          </cell>
        </row>
        <row r="9">
          <cell r="B9" t="str">
            <v># of service providers who have benefitted from USG-supported educational and socio-economic opportunities (CARSI)</v>
          </cell>
        </row>
        <row r="10">
          <cell r="B10" t="str">
            <v># of youth between 15 and 25 who have benefitted from USG-supported educational and socio-economic opportunities (CARSI)</v>
          </cell>
        </row>
        <row r="11">
          <cell r="B11" t="str">
            <v># of youth who are under 15 who have benefitted from USG-supported educational and socio-economic opportunities (CARSI)</v>
          </cell>
        </row>
        <row r="12">
          <cell r="B12" t="str">
            <v># of communities benefited with USG assistance (CARSI)</v>
          </cell>
        </row>
        <row r="13">
          <cell r="B13" t="str">
            <v># of USG-assisted organizations and/or service delivery systems that serve youth (CARSI)</v>
          </cell>
        </row>
        <row r="14">
          <cell r="B14" t="str">
            <v>CARSI Risk Factor: 1. Dysfunctional families, lack of supervision in the home and high rates of domestic violence</v>
          </cell>
        </row>
        <row r="15">
          <cell r="B15" t="str">
            <v>CARSI Risk Factor: 2. Loss of family and social values</v>
          </cell>
        </row>
        <row r="16">
          <cell r="B16" t="str">
            <v>CARSI Risk Factor: 3. The need for Identity and belonging, low self-esteem, negative peer contact and lack of dreams</v>
          </cell>
        </row>
        <row r="17">
          <cell r="B17" t="str">
            <v>CARSI Risk Factor: 4. Irresponsible sexual activity at an early stage</v>
          </cell>
        </row>
        <row r="18">
          <cell r="B18" t="str">
            <v>CARSI Risk Factor: 5. Limited access to formal and informal education</v>
          </cell>
        </row>
        <row r="19">
          <cell r="B19" t="str">
            <v>CARSI Risk Factor: 6. Low quality of education/teachers, high school dropout rate</v>
          </cell>
        </row>
        <row r="20">
          <cell r="B20" t="str">
            <v>CARSI Risk Factor: 7. High unemployment among youth and a lack of skills for employment</v>
          </cell>
        </row>
        <row r="21">
          <cell r="B21" t="str">
            <v>CARSI Risk Factor: 8. Overcrowded neighborhoods with limited access to basic services and spaces for recreation</v>
          </cell>
        </row>
        <row r="23">
          <cell r="B23" t="str">
            <v># of community based organizations (CBOs) or governmental entities that received assistance to strengthen management skills and/or fiscal management</v>
          </cell>
        </row>
        <row r="24">
          <cell r="B24" t="str">
            <v># of individuals who received US government-assisted training in management skills and/or fiscal management</v>
          </cell>
        </row>
        <row r="25">
          <cell r="B25" t="str">
            <v># of individuals trained/educated in civic education and leadership capacity</v>
          </cell>
        </row>
        <row r="27">
          <cell r="B27" t="str">
            <v># of individuals receiving civic education through US government-assisted programs</v>
          </cell>
        </row>
        <row r="28">
          <cell r="B28" t="str">
            <v># of local mechanisms (such as formation of girls empowerment clubs, youth leadership camps and student governance/student peer-group learning) supported with US government assistance for citizens to engage their sub-national government</v>
          </cell>
        </row>
        <row r="30">
          <cell r="B30" t="str">
            <v># of civil society organizations using US government assistance to improve internal organizational capacity</v>
          </cell>
        </row>
        <row r="31">
          <cell r="B31" t="str">
            <v xml:space="preserve"># of people who have completed USG-assisted civic education programs </v>
          </cell>
        </row>
        <row r="32">
          <cell r="B32" t="str">
            <v># of people trained/educated in organizational capacity and/or leadership</v>
          </cell>
        </row>
        <row r="34">
          <cell r="B34" t="str">
            <v xml:space="preserve"># of individuals reached through community outreach that promotes HIV/AIDS prevention </v>
          </cell>
        </row>
        <row r="35">
          <cell r="B35" t="str">
            <v># of health care workers who successfully completed an in-service training program for HIV/AIDS related service delivery</v>
          </cell>
        </row>
        <row r="36">
          <cell r="B36" t="str">
            <v># of MARP (most at-risk population) reached with individual and/or small group level HIV preventive interventions that are based on evidence and/or meet the minimum standards required</v>
          </cell>
        </row>
        <row r="37">
          <cell r="B37" t="str">
            <v># of individuals reached through community outreach that promotes HIV/AIDS care and treatment</v>
          </cell>
        </row>
        <row r="38">
          <cell r="B38" t="str">
            <v># of individuals trained in HIV-related stigma and discrimination reduction</v>
          </cell>
        </row>
        <row r="39">
          <cell r="B39" t="str">
            <v># of local organizations provided with technical assistance for HIV-related institutional capacity building</v>
          </cell>
        </row>
        <row r="41">
          <cell r="B41" t="str">
            <v># of community health workers trained in home based care</v>
          </cell>
        </row>
        <row r="42">
          <cell r="B42" t="str">
            <v># of community health workers trained in Intermittent Presumptive Treatment for pregnant women (IPTp)</v>
          </cell>
        </row>
        <row r="43">
          <cell r="B43" t="str">
            <v># of community health workers trained in Rapid Diagnostic Test (RDT) use</v>
          </cell>
        </row>
        <row r="44">
          <cell r="B44" t="str">
            <v># of community health workers trained in malaria prevention Behavior Change Communication (BCC) messaging skills</v>
          </cell>
        </row>
        <row r="45">
          <cell r="B45" t="str">
            <v># of people receiving malaria prevention Behavior Change Communication (BCC)  messaging regarding early treatment</v>
          </cell>
        </row>
        <row r="46">
          <cell r="B46" t="str">
            <v># of people receiving malaria prevention Behavior Change Communication (BCC)  messaging regarding net usage</v>
          </cell>
        </row>
        <row r="47">
          <cell r="B47" t="str">
            <v># of people receiving malaria prevention Behavior Change Communication (BCC) messaging regarding Intermittent Presumptive Treatment for pregnant women (IPTp)</v>
          </cell>
        </row>
        <row r="48">
          <cell r="B48" t="str">
            <v># of people receiving malaria prevention Behavior Change Communication (BCC)  messaging regarding Indoor Residual Spraying (IRS)</v>
          </cell>
        </row>
        <row r="49">
          <cell r="B49" t="str">
            <v># of Long Lasting Insecticide-Treated Nets (LLITNs) distributed</v>
          </cell>
        </row>
        <row r="51">
          <cell r="B51" t="str">
            <v xml:space="preserve"># of individuals trained in maternal or newborn health through USG supported programs </v>
          </cell>
        </row>
        <row r="52">
          <cell r="B52" t="str">
            <v xml:space="preserve"># of individuals trained in child health and nutrition through US government-supported health area programs                 </v>
          </cell>
        </row>
        <row r="53">
          <cell r="B53" t="str">
            <v># of children reached by USG-supported nutrition programs</v>
          </cell>
        </row>
        <row r="55">
          <cell r="B55" t="str">
            <v xml:space="preserve"># of US government-assisted community health workers (CHWs) trained to provide family planning (FP) information and/or services during the year                                                             </v>
          </cell>
        </row>
        <row r="56">
          <cell r="B56" t="str">
            <v># of individuals that have seen or heard a specific USG-supported FP/RH message</v>
          </cell>
        </row>
        <row r="58">
          <cell r="B58" t="str">
            <v xml:space="preserve"># of people gaining access to an improved drinking water source </v>
          </cell>
        </row>
        <row r="59">
          <cell r="B59" t="str">
            <v xml:space="preserve"># of people gaining access to an improved sanitation facility </v>
          </cell>
        </row>
        <row r="61">
          <cell r="B61" t="str">
            <v># of people trained in child health and nutrition through USG-supported health area programs</v>
          </cell>
        </row>
        <row r="62">
          <cell r="B62" t="str">
            <v># of health facilities with improved capacity to manage acute under-nutrition</v>
          </cell>
        </row>
        <row r="63">
          <cell r="B63" t="str">
            <v># of children under five reached by US government-supported nutrition programs</v>
          </cell>
        </row>
        <row r="65">
          <cell r="B65" t="str">
            <v xml:space="preserve"># of textbooks and other teaching and learning materials (TLM) provided with US government assistance </v>
          </cell>
        </row>
        <row r="66">
          <cell r="B66" t="str">
            <v xml:space="preserve"># of schools using Information and Communication Technology due to US government support </v>
          </cell>
        </row>
        <row r="67">
          <cell r="B67" t="str">
            <v># of classrooms built or repaired with US government assistance</v>
          </cell>
        </row>
        <row r="68">
          <cell r="B68" t="str">
            <v># of teachers/educators who received  training with US government support</v>
          </cell>
        </row>
        <row r="69">
          <cell r="B69" t="str">
            <v># of education administrators and officials trained with US government support</v>
          </cell>
        </row>
        <row r="70">
          <cell r="B70" t="str">
            <v># of PTAs or similar ‘school’ governance structures supported</v>
          </cell>
        </row>
        <row r="71">
          <cell r="B71" t="str">
            <v xml:space="preserve"># of learners enrolled in USG-supported secondary schools or equivalent non-school-based settings </v>
          </cell>
        </row>
        <row r="72">
          <cell r="B72" t="str">
            <v xml:space="preserve"># of learners receiving literacy interventions at the primary level </v>
          </cell>
        </row>
        <row r="73">
          <cell r="B73" t="str">
            <v># of learners at the primary level receiving US government-supported training other than literacy interventions</v>
          </cell>
        </row>
        <row r="75">
          <cell r="B75" t="str">
            <v># of US government-assisted curricula revised with private and/or public sector employers’ input</v>
          </cell>
        </row>
        <row r="76">
          <cell r="B76" t="str">
            <v xml:space="preserve"># of US government-supported tertiary or vocational programs </v>
          </cell>
        </row>
        <row r="77">
          <cell r="B77" t="str">
            <v xml:space="preserve"># of individuals trained as a result of US governement investments in higher education institutions </v>
          </cell>
        </row>
        <row r="79">
          <cell r="B79" t="str">
            <v># of vulnerable individuals benefitting from US government-supported social services</v>
          </cell>
        </row>
        <row r="80">
          <cell r="B80" t="str">
            <v># of service providers trained who serve vulnerable persons</v>
          </cell>
        </row>
        <row r="81">
          <cell r="B81" t="str">
            <v># of US government assisted organizations and/or service delivery systems strengthened who serve vulnerable populations</v>
          </cell>
        </row>
        <row r="83">
          <cell r="B83" t="str">
            <v># of individuals benefiting from US government-supported social assistance programming</v>
          </cell>
        </row>
        <row r="84">
          <cell r="B84" t="str">
            <v># of service providers trained who serve vulnerable persons</v>
          </cell>
        </row>
        <row r="85">
          <cell r="B85" t="str">
            <v># of US government assisted organizations and/or service delivery systems strengthened who serve vulnerable populations</v>
          </cell>
        </row>
        <row r="87">
          <cell r="B87" t="str">
            <v># of individuals who received capacity building training and/or assistance in trade and/or investment enabling environment</v>
          </cell>
        </row>
        <row r="88">
          <cell r="B88" t="str">
            <v># of community based organizations, businesses or governmental entities that received assistance to strengthen trade and investment</v>
          </cell>
        </row>
        <row r="90">
          <cell r="B90" t="str">
            <v># of individuals who received capacity building training and/or assistance in trade and/or investment capacity</v>
          </cell>
        </row>
        <row r="91">
          <cell r="B91" t="str">
            <v xml:space="preserve"># of community based organizations, businesses or governmental entities that received assistance to strengthen trade and/or investment capacity </v>
          </cell>
        </row>
        <row r="93">
          <cell r="B93" t="str">
            <v># of individuals who received capacity building training and/or assistance to enable or enhance  the financial sector environment</v>
          </cell>
        </row>
        <row r="94">
          <cell r="B94" t="str">
            <v xml:space="preserve"># of community based organizations (CBOs), businesses or governmental entities that received assistance to enable or enhance  the financial sector environment </v>
          </cell>
        </row>
        <row r="96">
          <cell r="B96" t="str">
            <v># of individuals who received capacity building training and/or assistance in the financial sector (such as trainings or assistance that improve financial management systems)</v>
          </cell>
        </row>
        <row r="97">
          <cell r="B97" t="str">
            <v># of community based organizations (CBOs), businesses or governmental entities that received assistance to enable or enhance  the financial sector environment</v>
          </cell>
        </row>
        <row r="99">
          <cell r="B99" t="str">
            <v># of hectares under improved technologies or management practices as a result of USG assistance</v>
          </cell>
        </row>
        <row r="100">
          <cell r="B100" t="str">
            <v># of farmers and others who have applied new technologies or management practices as a result of US government assistance</v>
          </cell>
        </row>
        <row r="101">
          <cell r="B101" t="str">
            <v># of food security private enterprises, producers organizations, water users associations, women's groups, trade and business associations, and community-based organizations receiving USG assistance</v>
          </cell>
        </row>
        <row r="102">
          <cell r="B102" t="str">
            <v># of individuals who have received USG supported short term agricultural sector productivity or food security training</v>
          </cell>
        </row>
        <row r="103">
          <cell r="B103" t="str">
            <v># of food security private enterprises, producers organizations, water users associations, women's groups, trade and business associations, and community-based organizations that applied new technologies or management practices</v>
          </cell>
        </row>
        <row r="105">
          <cell r="B105" t="str">
            <v># of hectares under improved technologies or management practices as a result of USG assistance</v>
          </cell>
        </row>
        <row r="106">
          <cell r="B106" t="str">
            <v># of farmers and others who have applied new technologies or management practices as a result of US government assistance</v>
          </cell>
        </row>
        <row r="107">
          <cell r="B107" t="str">
            <v># of food security private enterprises, producers organizations, water users associations, women's groups, trade and business associations, and community-based organizations receiving USG assistance</v>
          </cell>
        </row>
        <row r="108">
          <cell r="B108" t="str">
            <v># of individuals who have received USG supported short term agricultural sector productivity or food security training</v>
          </cell>
        </row>
        <row r="109">
          <cell r="B109" t="str">
            <v># of food security private enterprises, producers organizations, water users associations, women's groups, trade and business associations, and community-based organizations that applied new technologies or management practices</v>
          </cell>
        </row>
        <row r="111">
          <cell r="B111" t="str">
            <v># of individuals who received capacity building training and/or assistance to strengthen the business environment</v>
          </cell>
        </row>
        <row r="112">
          <cell r="B112" t="str">
            <v># of community based organizations (CBOs), businesses or governmental entities that received assistance to strengthen the business environment</v>
          </cell>
        </row>
        <row r="114">
          <cell r="B114" t="str">
            <v># of private sector firms that have improved management practices as a result of US government assistance</v>
          </cell>
        </row>
        <row r="115">
          <cell r="B115" t="str">
            <v># of individuals who received training or assistance to strengthen private sector productivity</v>
          </cell>
        </row>
        <row r="117">
          <cell r="B117" t="str">
            <v xml:space="preserve"># of individuals who received training or assistance in workforce development </v>
          </cell>
        </row>
        <row r="118">
          <cell r="B118" t="str">
            <v># of workforce development initiatives completed as a result of USG participation in public-private partnerships</v>
          </cell>
        </row>
        <row r="120">
          <cell r="B120" t="str">
            <v># of microenterprises supported by US government enterprise assistance</v>
          </cell>
        </row>
        <row r="121">
          <cell r="B121" t="str">
            <v xml:space="preserve"># of individuals who received training or assistance to strengthen microenterprises </v>
          </cell>
        </row>
        <row r="123">
          <cell r="B123" t="str">
            <v># of people with increased economic benefits derived from sustainable natural resource management and conservation as a result of US government assistance</v>
          </cell>
        </row>
        <row r="124">
          <cell r="B124" t="str">
            <v># of hectares of biological significance and/or natural resources under improved natural resource management as a result of US government assistance</v>
          </cell>
        </row>
        <row r="125">
          <cell r="B125" t="str">
            <v># of people receiving US government supported training in natural resources management and/or biodiversity conservation.</v>
          </cell>
        </row>
        <row r="127">
          <cell r="B127" t="str">
            <v># of institutions with improved capacity to address climate change issues as a result of US government assistance</v>
          </cell>
        </row>
        <row r="128">
          <cell r="B128" t="str">
            <v># of people with increased capacity to adapt to the impacts of climate variability and change as a result of US government assistance</v>
          </cell>
        </row>
        <row r="130">
          <cell r="B130" t="str">
            <v># of people trained in disaster preparedness as a result of US government assistance</v>
          </cell>
        </row>
        <row r="131">
          <cell r="B131" t="str">
            <v># of hazard risk reduction plans, policies, strategies, systems, or curricula developed</v>
          </cell>
        </row>
        <row r="133">
          <cell r="B133" t="str">
            <v># of communities who benefit from a USG-assisted physical infrastructure improvement that mitigates effects of inaccessibility to food or water.</v>
          </cell>
        </row>
        <row r="135">
          <cell r="B135" t="str">
            <v># of youth participating (ages 15-25)</v>
          </cell>
        </row>
        <row r="136">
          <cell r="B136" t="str">
            <v># of community groups benefitting</v>
          </cell>
        </row>
        <row r="137">
          <cell r="B137" t="str">
            <v># of new services provided</v>
          </cell>
        </row>
        <row r="138">
          <cell r="B138" t="str">
            <v># of service providers benefitting/using</v>
          </cell>
        </row>
        <row r="140">
          <cell r="B140" t="str">
            <v># of communities with strengthened capacity to conduct supplementary early grade reading and literacy activities.</v>
          </cell>
        </row>
        <row r="141">
          <cell r="B141" t="str">
            <v># of community and school libraries established.</v>
          </cell>
        </row>
        <row r="142">
          <cell r="B142" t="str">
            <v># of textbooks and other teaching and learning materials provided with USG assistance</v>
          </cell>
        </row>
        <row r="143">
          <cell r="B143" t="str">
            <v># of activities that promote gender equitable practices</v>
          </cell>
        </row>
        <row r="145">
          <cell r="B145" t="str">
            <v>PLACE HOLDER TO END THE LIST</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D1" t="str">
            <v>Albania</v>
          </cell>
          <cell r="N1" t="str">
            <v>Albania</v>
          </cell>
        </row>
        <row r="2">
          <cell r="D2" t="str">
            <v>Armenia</v>
          </cell>
          <cell r="G2" t="str">
            <v>X</v>
          </cell>
          <cell r="N2" t="str">
            <v>Armenia</v>
          </cell>
        </row>
        <row r="3">
          <cell r="D3" t="str">
            <v>Azerbaijan</v>
          </cell>
          <cell r="N3" t="str">
            <v>Azerbaijan</v>
          </cell>
        </row>
        <row r="4">
          <cell r="D4" t="str">
            <v>Belize</v>
          </cell>
          <cell r="N4" t="str">
            <v>Benin</v>
          </cell>
        </row>
        <row r="5">
          <cell r="D5" t="str">
            <v>Benin</v>
          </cell>
          <cell r="N5" t="str">
            <v>Burkina Faso</v>
          </cell>
        </row>
        <row r="6">
          <cell r="D6" t="str">
            <v>Bolivia</v>
          </cell>
          <cell r="N6" t="str">
            <v>Cambodia</v>
          </cell>
        </row>
        <row r="7">
          <cell r="D7" t="str">
            <v>Botswana</v>
          </cell>
          <cell r="N7" t="str">
            <v>Cameroon</v>
          </cell>
        </row>
        <row r="8">
          <cell r="A8">
            <v>2010</v>
          </cell>
          <cell r="D8" t="str">
            <v>Bulgaria</v>
          </cell>
          <cell r="N8" t="str">
            <v>Cape Verde</v>
          </cell>
        </row>
        <row r="9">
          <cell r="A9">
            <v>2011</v>
          </cell>
          <cell r="D9" t="str">
            <v>Burkina Faso</v>
          </cell>
          <cell r="N9" t="str">
            <v>Colombia</v>
          </cell>
        </row>
        <row r="10">
          <cell r="A10">
            <v>2012</v>
          </cell>
          <cell r="D10" t="str">
            <v>Cambodia</v>
          </cell>
          <cell r="N10" t="str">
            <v>Costa Rica</v>
          </cell>
        </row>
        <row r="11">
          <cell r="A11">
            <v>2013</v>
          </cell>
          <cell r="D11" t="str">
            <v>Cameroon</v>
          </cell>
          <cell r="N11" t="str">
            <v>Dominican Republic</v>
          </cell>
        </row>
        <row r="12">
          <cell r="A12">
            <v>2014</v>
          </cell>
          <cell r="D12" t="str">
            <v>Cape Verde</v>
          </cell>
          <cell r="N12" t="str">
            <v>Eastern Caribbean</v>
          </cell>
        </row>
        <row r="13">
          <cell r="A13">
            <v>2015</v>
          </cell>
          <cell r="D13" t="str">
            <v>China</v>
          </cell>
          <cell r="N13" t="str">
            <v>Ecuador</v>
          </cell>
        </row>
        <row r="14">
          <cell r="A14">
            <v>2016</v>
          </cell>
          <cell r="D14" t="str">
            <v>Colombia</v>
          </cell>
          <cell r="N14" t="str">
            <v>El Salvador</v>
          </cell>
        </row>
        <row r="15">
          <cell r="D15" t="str">
            <v>Costa Rica</v>
          </cell>
          <cell r="N15" t="str">
            <v>Ethiopia</v>
          </cell>
        </row>
        <row r="16">
          <cell r="D16" t="str">
            <v>Dominican Republic</v>
          </cell>
          <cell r="N16" t="str">
            <v>Fiji</v>
          </cell>
        </row>
        <row r="17">
          <cell r="D17" t="str">
            <v>Eastern Caribbean</v>
          </cell>
          <cell r="N17" t="str">
            <v>Georgia</v>
          </cell>
        </row>
        <row r="18">
          <cell r="D18" t="str">
            <v>Ecuador</v>
          </cell>
          <cell r="N18" t="str">
            <v>Ghana</v>
          </cell>
        </row>
        <row r="19">
          <cell r="D19" t="str">
            <v>El Salvador</v>
          </cell>
          <cell r="N19" t="str">
            <v>Guatemala</v>
          </cell>
        </row>
        <row r="20">
          <cell r="D20" t="str">
            <v>Ethiopia</v>
          </cell>
          <cell r="N20" t="str">
            <v>Guinea</v>
          </cell>
        </row>
        <row r="21">
          <cell r="D21" t="str">
            <v>Fiji</v>
          </cell>
          <cell r="N21" t="str">
            <v>Jamaica</v>
          </cell>
        </row>
        <row r="22">
          <cell r="D22" t="str">
            <v>The Gambia</v>
          </cell>
          <cell r="N22" t="str">
            <v>Jordan</v>
          </cell>
        </row>
        <row r="23">
          <cell r="A23" t="str">
            <v>Days</v>
          </cell>
          <cell r="D23" t="str">
            <v>Georgia</v>
          </cell>
          <cell r="N23" t="str">
            <v>Kyrgyz Republic</v>
          </cell>
        </row>
        <row r="24">
          <cell r="A24" t="str">
            <v>Weeks</v>
          </cell>
          <cell r="D24" t="str">
            <v>Ghana</v>
          </cell>
          <cell r="N24" t="str">
            <v>Liberia</v>
          </cell>
        </row>
        <row r="25">
          <cell r="A25" t="str">
            <v>Months</v>
          </cell>
          <cell r="D25" t="str">
            <v>Guatemala</v>
          </cell>
          <cell r="N25" t="str">
            <v>Macedonia</v>
          </cell>
        </row>
        <row r="26">
          <cell r="D26" t="str">
            <v>Guinea</v>
          </cell>
          <cell r="N26" t="str">
            <v>Madagascar</v>
          </cell>
        </row>
        <row r="27">
          <cell r="D27" t="str">
            <v>Guyana</v>
          </cell>
          <cell r="N27" t="str">
            <v>Malawi</v>
          </cell>
        </row>
        <row r="28">
          <cell r="D28" t="str">
            <v>Honduras</v>
          </cell>
          <cell r="N28" t="str">
            <v>Mali</v>
          </cell>
        </row>
        <row r="29">
          <cell r="D29" t="str">
            <v>Indonesia</v>
          </cell>
          <cell r="N29" t="str">
            <v>Mexico</v>
          </cell>
        </row>
        <row r="30">
          <cell r="D30" t="str">
            <v>Jamaica</v>
          </cell>
          <cell r="N30" t="str">
            <v>Micronesia</v>
          </cell>
        </row>
        <row r="31">
          <cell r="D31" t="str">
            <v>Jordan</v>
          </cell>
          <cell r="N31" t="str">
            <v>Moldova</v>
          </cell>
        </row>
        <row r="32">
          <cell r="D32" t="str">
            <v>Kazakhstan</v>
          </cell>
          <cell r="N32" t="str">
            <v>Mongolia</v>
          </cell>
        </row>
        <row r="33">
          <cell r="D33" t="str">
            <v>Kenya</v>
          </cell>
          <cell r="N33" t="str">
            <v>Morocco</v>
          </cell>
        </row>
        <row r="34">
          <cell r="D34" t="str">
            <v>Kyrgyz Republic</v>
          </cell>
          <cell r="N34" t="str">
            <v>Mozambique</v>
          </cell>
        </row>
        <row r="35">
          <cell r="D35" t="str">
            <v>Lesotho</v>
          </cell>
          <cell r="N35" t="str">
            <v>Nicaragua</v>
          </cell>
        </row>
        <row r="36">
          <cell r="D36" t="str">
            <v>Liberia</v>
          </cell>
          <cell r="N36" t="str">
            <v>Panama</v>
          </cell>
        </row>
        <row r="37">
          <cell r="D37" t="str">
            <v>Macedonia</v>
          </cell>
          <cell r="N37" t="str">
            <v>Paraguay</v>
          </cell>
        </row>
        <row r="38">
          <cell r="D38" t="str">
            <v>Madagascar</v>
          </cell>
          <cell r="N38" t="str">
            <v>Peru</v>
          </cell>
        </row>
        <row r="39">
          <cell r="D39" t="str">
            <v>Malawi</v>
          </cell>
          <cell r="N39" t="str">
            <v>Philippines</v>
          </cell>
        </row>
        <row r="40">
          <cell r="D40" t="str">
            <v>Mali</v>
          </cell>
          <cell r="N40" t="str">
            <v>Romania</v>
          </cell>
        </row>
        <row r="41">
          <cell r="D41" t="str">
            <v>Mexico</v>
          </cell>
          <cell r="N41" t="str">
            <v>Rwanda</v>
          </cell>
        </row>
        <row r="42">
          <cell r="D42" t="str">
            <v>Micronesia and Palau</v>
          </cell>
          <cell r="N42" t="str">
            <v>Senegal</v>
          </cell>
        </row>
        <row r="43">
          <cell r="D43" t="str">
            <v>Moldova</v>
          </cell>
          <cell r="N43" t="str">
            <v>Sierra Leone</v>
          </cell>
        </row>
        <row r="44">
          <cell r="D44" t="str">
            <v>Mongolia</v>
          </cell>
          <cell r="N44" t="str">
            <v>Tanzania</v>
          </cell>
        </row>
        <row r="45">
          <cell r="D45" t="str">
            <v>Morocco</v>
          </cell>
          <cell r="N45" t="str">
            <v>The Gambia</v>
          </cell>
        </row>
        <row r="46">
          <cell r="D46" t="str">
            <v>Mozambique</v>
          </cell>
          <cell r="N46" t="str">
            <v>Togo</v>
          </cell>
        </row>
        <row r="47">
          <cell r="D47" t="str">
            <v>Namibia</v>
          </cell>
          <cell r="N47" t="str">
            <v>Turkmenistan</v>
          </cell>
        </row>
        <row r="48">
          <cell r="D48" t="str">
            <v>Nepal</v>
          </cell>
          <cell r="N48" t="str">
            <v>Uganda</v>
          </cell>
        </row>
        <row r="49">
          <cell r="D49" t="str">
            <v>Nicaragua</v>
          </cell>
          <cell r="N49" t="str">
            <v>Ukraine</v>
          </cell>
        </row>
        <row r="50">
          <cell r="D50" t="str">
            <v>Niger</v>
          </cell>
          <cell r="N50" t="str">
            <v>Vanuatu</v>
          </cell>
        </row>
        <row r="51">
          <cell r="D51" t="str">
            <v>Panama</v>
          </cell>
          <cell r="N51" t="str">
            <v>Zambia</v>
          </cell>
        </row>
        <row r="52">
          <cell r="D52" t="str">
            <v>Paraguay</v>
          </cell>
        </row>
        <row r="53">
          <cell r="D53" t="str">
            <v>Peru</v>
          </cell>
        </row>
        <row r="54">
          <cell r="D54" t="str">
            <v>Philippines</v>
          </cell>
        </row>
        <row r="55">
          <cell r="D55" t="str">
            <v>Romania</v>
          </cell>
        </row>
        <row r="56">
          <cell r="D56" t="str">
            <v>Rwanda</v>
          </cell>
        </row>
        <row r="57">
          <cell r="D57" t="str">
            <v>Samoa</v>
          </cell>
        </row>
        <row r="58">
          <cell r="D58" t="str">
            <v>Senegal</v>
          </cell>
        </row>
        <row r="59">
          <cell r="D59" t="str">
            <v>Sierra Leone</v>
          </cell>
        </row>
        <row r="60">
          <cell r="D60" t="str">
            <v>South Africa</v>
          </cell>
        </row>
        <row r="61">
          <cell r="D61" t="str">
            <v>Suriname</v>
          </cell>
        </row>
        <row r="62">
          <cell r="D62" t="str">
            <v>Swaziland</v>
          </cell>
        </row>
        <row r="63">
          <cell r="D63" t="str">
            <v>Tanzania</v>
          </cell>
        </row>
        <row r="64">
          <cell r="D64" t="str">
            <v>Thailand</v>
          </cell>
        </row>
        <row r="65">
          <cell r="D65" t="str">
            <v>Togo</v>
          </cell>
        </row>
        <row r="66">
          <cell r="D66" t="str">
            <v>Tonga</v>
          </cell>
        </row>
        <row r="67">
          <cell r="D67" t="str">
            <v>Turkmenistan</v>
          </cell>
        </row>
        <row r="68">
          <cell r="D68" t="str">
            <v>Uganda</v>
          </cell>
        </row>
        <row r="69">
          <cell r="D69" t="str">
            <v>Ukraine</v>
          </cell>
        </row>
        <row r="70">
          <cell r="D70" t="str">
            <v>Vanuatu</v>
          </cell>
        </row>
        <row r="71">
          <cell r="D71" t="str">
            <v>Zambia</v>
          </cell>
        </row>
      </sheetData>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45"/>
    <pageSetUpPr fitToPage="1"/>
  </sheetPr>
  <dimension ref="B1:R71"/>
  <sheetViews>
    <sheetView showGridLines="0" zoomScale="80" zoomScaleNormal="80" workbookViewId="0">
      <selection activeCell="D9" sqref="D9:M9"/>
    </sheetView>
  </sheetViews>
  <sheetFormatPr defaultRowHeight="14.25"/>
  <cols>
    <col min="1" max="1" width="2.85546875" style="548" customWidth="1"/>
    <col min="2" max="2" width="35.42578125" style="66" customWidth="1"/>
    <col min="3" max="3" width="3" style="548" customWidth="1"/>
    <col min="4" max="6" width="9.140625" style="548" customWidth="1"/>
    <col min="7" max="13" width="9.140625" style="548"/>
    <col min="14" max="14" width="3" style="548" customWidth="1"/>
    <col min="15" max="16384" width="9.140625" style="548"/>
  </cols>
  <sheetData>
    <row r="1" spans="2:18" ht="12.75" customHeight="1" thickBot="1">
      <c r="C1" s="546"/>
      <c r="D1" s="546"/>
      <c r="E1" s="547"/>
      <c r="F1" s="546"/>
      <c r="G1" s="546"/>
    </row>
    <row r="2" spans="2:18" s="553" customFormat="1" ht="56.25" customHeight="1">
      <c r="B2" s="187"/>
      <c r="C2" s="549"/>
      <c r="D2" s="550"/>
      <c r="E2" s="551"/>
      <c r="F2" s="550"/>
      <c r="G2" s="1139" t="s">
        <v>1747</v>
      </c>
      <c r="H2" s="550"/>
      <c r="I2" s="550"/>
      <c r="J2" s="550"/>
      <c r="K2" s="550"/>
      <c r="L2" s="550"/>
      <c r="M2" s="550"/>
      <c r="N2" s="552"/>
      <c r="P2" s="1138"/>
    </row>
    <row r="3" spans="2:18" s="553" customFormat="1" ht="8.25" customHeight="1">
      <c r="B3" s="62"/>
      <c r="C3" s="554"/>
      <c r="D3" s="105"/>
      <c r="E3" s="547"/>
      <c r="F3" s="105"/>
      <c r="G3" s="105"/>
      <c r="H3" s="105"/>
      <c r="I3" s="105"/>
      <c r="J3" s="105"/>
      <c r="K3" s="105"/>
      <c r="L3" s="105"/>
      <c r="M3" s="105"/>
      <c r="N3" s="555"/>
    </row>
    <row r="4" spans="2:18" s="553" customFormat="1" ht="49.5" customHeight="1">
      <c r="B4" s="105"/>
      <c r="C4" s="554"/>
      <c r="D4" s="105"/>
      <c r="E4" s="547"/>
      <c r="F4" s="105"/>
      <c r="G4" s="105"/>
      <c r="H4" s="105"/>
      <c r="I4" s="105"/>
      <c r="J4" s="105"/>
      <c r="K4" s="105"/>
      <c r="L4" s="105"/>
      <c r="M4" s="105"/>
      <c r="N4" s="555"/>
    </row>
    <row r="5" spans="2:18" s="553" customFormat="1" ht="27.75" customHeight="1">
      <c r="B5" s="62"/>
      <c r="C5" s="554"/>
      <c r="D5" s="105"/>
      <c r="E5" s="547"/>
      <c r="F5" s="105"/>
      <c r="G5" s="105"/>
      <c r="H5" s="105"/>
      <c r="I5" s="105"/>
      <c r="J5" s="105"/>
      <c r="K5" s="105"/>
      <c r="L5" s="105"/>
      <c r="M5" s="105"/>
      <c r="N5" s="555"/>
    </row>
    <row r="6" spans="2:18" ht="34.5" customHeight="1">
      <c r="B6" s="62"/>
      <c r="C6" s="556"/>
      <c r="D6" s="1143" t="s">
        <v>1267</v>
      </c>
      <c r="E6" s="1143"/>
      <c r="F6" s="1143"/>
      <c r="G6" s="1143"/>
      <c r="H6" s="1143"/>
      <c r="I6" s="1143"/>
      <c r="J6" s="1143"/>
      <c r="K6" s="1143"/>
      <c r="L6" s="1143"/>
      <c r="M6" s="1143"/>
      <c r="N6" s="557"/>
    </row>
    <row r="7" spans="2:18" ht="164.25" customHeight="1">
      <c r="B7" s="129"/>
      <c r="C7" s="1153"/>
      <c r="D7" s="1144" t="s">
        <v>593</v>
      </c>
      <c r="E7" s="1144"/>
      <c r="F7" s="1144"/>
      <c r="G7" s="1144"/>
      <c r="H7" s="1144"/>
      <c r="I7" s="1144"/>
      <c r="J7" s="1144"/>
      <c r="K7" s="1144"/>
      <c r="L7" s="1144"/>
      <c r="M7" s="1144"/>
      <c r="N7" s="557"/>
      <c r="R7" s="56"/>
    </row>
    <row r="8" spans="2:18" ht="14.25" customHeight="1" thickBot="1">
      <c r="B8" s="62"/>
      <c r="C8" s="1153"/>
      <c r="D8" s="558"/>
      <c r="E8" s="559"/>
      <c r="F8" s="546"/>
      <c r="G8" s="546"/>
      <c r="H8" s="546"/>
      <c r="I8" s="546"/>
      <c r="J8" s="546"/>
      <c r="K8" s="546"/>
      <c r="L8" s="546"/>
      <c r="M8" s="546"/>
      <c r="N8" s="557"/>
    </row>
    <row r="9" spans="2:18" ht="26.25" customHeight="1" thickBot="1">
      <c r="B9" s="62"/>
      <c r="C9" s="1153"/>
      <c r="D9" s="1145" t="s">
        <v>0</v>
      </c>
      <c r="E9" s="1146"/>
      <c r="F9" s="1146"/>
      <c r="G9" s="1146"/>
      <c r="H9" s="1146"/>
      <c r="I9" s="1146"/>
      <c r="J9" s="1146"/>
      <c r="K9" s="1146"/>
      <c r="L9" s="1146"/>
      <c r="M9" s="1147"/>
      <c r="N9" s="557"/>
    </row>
    <row r="10" spans="2:18" ht="26.25" customHeight="1">
      <c r="B10" s="62"/>
      <c r="C10" s="1153"/>
      <c r="D10" s="1148" t="s">
        <v>1295</v>
      </c>
      <c r="E10" s="1149"/>
      <c r="F10" s="1149"/>
      <c r="G10" s="1149"/>
      <c r="H10" s="1149"/>
      <c r="I10" s="1149"/>
      <c r="J10" s="1149"/>
      <c r="K10" s="1149"/>
      <c r="L10" s="1149"/>
      <c r="M10" s="1150"/>
      <c r="N10" s="557"/>
    </row>
    <row r="11" spans="2:18" ht="26.25" customHeight="1">
      <c r="B11" s="129"/>
      <c r="C11" s="1153"/>
      <c r="D11" s="1141" t="s">
        <v>486</v>
      </c>
      <c r="E11" s="1142"/>
      <c r="F11" s="1142"/>
      <c r="G11" s="1142"/>
      <c r="H11" s="1142"/>
      <c r="I11" s="1142"/>
      <c r="J11" s="560"/>
      <c r="K11" s="560"/>
      <c r="L11" s="560"/>
      <c r="M11" s="561"/>
      <c r="N11" s="557"/>
    </row>
    <row r="12" spans="2:18" ht="26.25" customHeight="1">
      <c r="B12" s="129"/>
      <c r="C12" s="1153"/>
      <c r="D12" s="1141" t="s">
        <v>603</v>
      </c>
      <c r="E12" s="1142"/>
      <c r="F12" s="1142"/>
      <c r="G12" s="1142"/>
      <c r="H12" s="1142"/>
      <c r="I12" s="1142"/>
      <c r="J12" s="560"/>
      <c r="K12" s="560"/>
      <c r="L12" s="560"/>
      <c r="M12" s="561"/>
      <c r="N12" s="557"/>
    </row>
    <row r="13" spans="2:18" ht="26.25" customHeight="1">
      <c r="B13" s="62"/>
      <c r="C13" s="1153"/>
      <c r="D13" s="1141" t="s">
        <v>1296</v>
      </c>
      <c r="E13" s="1142"/>
      <c r="F13" s="1142"/>
      <c r="G13" s="1142"/>
      <c r="H13" s="1142"/>
      <c r="I13" s="1142"/>
      <c r="J13" s="560"/>
      <c r="K13" s="560"/>
      <c r="L13" s="560"/>
      <c r="M13" s="561"/>
      <c r="N13" s="557"/>
    </row>
    <row r="14" spans="2:18" ht="26.25" customHeight="1">
      <c r="B14" s="129"/>
      <c r="C14" s="1153"/>
      <c r="D14" s="1141" t="s">
        <v>591</v>
      </c>
      <c r="E14" s="1142"/>
      <c r="F14" s="1142"/>
      <c r="G14" s="1142"/>
      <c r="H14" s="1142"/>
      <c r="I14" s="1142"/>
      <c r="J14" s="560"/>
      <c r="K14" s="560"/>
      <c r="L14" s="560"/>
      <c r="M14" s="561"/>
      <c r="N14" s="557"/>
    </row>
    <row r="15" spans="2:18" ht="26.25" customHeight="1">
      <c r="B15" s="129"/>
      <c r="C15" s="1153"/>
      <c r="D15" s="1141" t="s">
        <v>1297</v>
      </c>
      <c r="E15" s="1142"/>
      <c r="F15" s="1142"/>
      <c r="G15" s="1142"/>
      <c r="H15" s="1142"/>
      <c r="I15" s="1142"/>
      <c r="J15" s="560"/>
      <c r="K15" s="560"/>
      <c r="L15" s="560"/>
      <c r="M15" s="561"/>
      <c r="N15" s="557"/>
    </row>
    <row r="16" spans="2:18" ht="26.25" customHeight="1">
      <c r="B16" s="129"/>
      <c r="C16" s="1153"/>
      <c r="D16" s="892" t="s">
        <v>644</v>
      </c>
      <c r="E16" s="893"/>
      <c r="F16" s="893"/>
      <c r="G16" s="893"/>
      <c r="H16" s="893"/>
      <c r="I16" s="893"/>
      <c r="J16" s="560"/>
      <c r="K16" s="560"/>
      <c r="L16" s="560"/>
      <c r="M16" s="561"/>
      <c r="N16" s="557"/>
    </row>
    <row r="17" spans="2:14" ht="26.25" customHeight="1">
      <c r="B17" s="62"/>
      <c r="C17" s="1153"/>
      <c r="D17" s="1141" t="s">
        <v>649</v>
      </c>
      <c r="E17" s="1142"/>
      <c r="F17" s="1142"/>
      <c r="G17" s="1142"/>
      <c r="H17" s="1142"/>
      <c r="I17" s="1142"/>
      <c r="J17" s="560"/>
      <c r="K17" s="560"/>
      <c r="L17" s="560"/>
      <c r="M17" s="561"/>
      <c r="N17" s="557"/>
    </row>
    <row r="18" spans="2:14" ht="26.25" customHeight="1">
      <c r="B18" s="62"/>
      <c r="C18" s="1153"/>
      <c r="D18" s="1141" t="s">
        <v>651</v>
      </c>
      <c r="E18" s="1142"/>
      <c r="F18" s="1142"/>
      <c r="G18" s="1142"/>
      <c r="H18" s="1142"/>
      <c r="I18" s="1142"/>
      <c r="J18" s="560"/>
      <c r="K18" s="560"/>
      <c r="L18" s="560"/>
      <c r="M18" s="561"/>
      <c r="N18" s="557"/>
    </row>
    <row r="19" spans="2:14" ht="26.25" customHeight="1" thickBot="1">
      <c r="B19" s="62"/>
      <c r="C19" s="1153"/>
      <c r="D19" s="1151" t="s">
        <v>652</v>
      </c>
      <c r="E19" s="1152"/>
      <c r="F19" s="1152"/>
      <c r="G19" s="1152"/>
      <c r="H19" s="1152"/>
      <c r="I19" s="1152"/>
      <c r="J19" s="562"/>
      <c r="K19" s="562"/>
      <c r="L19" s="562"/>
      <c r="M19" s="563"/>
      <c r="N19" s="557"/>
    </row>
    <row r="20" spans="2:14" ht="14.25" customHeight="1">
      <c r="B20" s="62"/>
      <c r="C20" s="1153"/>
      <c r="D20" s="558"/>
      <c r="E20" s="559"/>
      <c r="F20" s="546"/>
      <c r="G20" s="546"/>
      <c r="H20" s="546"/>
      <c r="I20" s="546"/>
      <c r="J20" s="546"/>
      <c r="K20" s="546"/>
      <c r="L20" s="546"/>
      <c r="M20" s="546"/>
      <c r="N20" s="557"/>
    </row>
    <row r="21" spans="2:14" ht="49.5" customHeight="1">
      <c r="B21" s="62"/>
      <c r="C21" s="1153"/>
      <c r="D21" s="546"/>
      <c r="E21" s="546"/>
      <c r="F21" s="546"/>
      <c r="G21" s="546"/>
      <c r="H21" s="546"/>
      <c r="I21" s="546"/>
      <c r="J21" s="546"/>
      <c r="K21" s="546"/>
      <c r="L21" s="546"/>
      <c r="M21" s="546"/>
      <c r="N21" s="557"/>
    </row>
    <row r="22" spans="2:14" ht="18">
      <c r="B22" s="62"/>
      <c r="C22" s="1153"/>
      <c r="D22" s="558"/>
      <c r="E22" s="564"/>
      <c r="F22" s="546"/>
      <c r="G22" s="546"/>
      <c r="H22" s="546"/>
      <c r="I22" s="546"/>
      <c r="J22" s="546"/>
      <c r="K22" s="546"/>
      <c r="L22" s="546"/>
      <c r="M22" s="546"/>
      <c r="N22" s="557"/>
    </row>
    <row r="23" spans="2:14" ht="21.75" customHeight="1" thickBot="1">
      <c r="B23" s="62"/>
      <c r="C23" s="1154"/>
      <c r="D23" s="565"/>
      <c r="E23" s="566"/>
      <c r="F23" s="567"/>
      <c r="G23" s="567"/>
      <c r="H23" s="567"/>
      <c r="I23" s="567"/>
      <c r="J23" s="567"/>
      <c r="K23" s="567"/>
      <c r="L23" s="567"/>
      <c r="M23" s="567"/>
      <c r="N23" s="568"/>
    </row>
    <row r="24" spans="2:14" ht="14.25" customHeight="1">
      <c r="B24" s="129"/>
      <c r="C24" s="546"/>
      <c r="D24" s="546"/>
      <c r="E24" s="546"/>
      <c r="F24" s="546"/>
    </row>
    <row r="25" spans="2:14" ht="14.25" customHeight="1">
      <c r="B25" s="62"/>
      <c r="C25" s="546"/>
      <c r="D25" s="546"/>
      <c r="E25" s="546"/>
      <c r="F25" s="546"/>
    </row>
    <row r="26" spans="2:14" ht="14.25" customHeight="1">
      <c r="B26" s="62"/>
      <c r="C26" s="546"/>
      <c r="D26" s="546"/>
      <c r="E26" s="546"/>
      <c r="F26" s="546"/>
    </row>
    <row r="27" spans="2:14" ht="14.25" customHeight="1">
      <c r="B27" s="62"/>
      <c r="C27" s="546"/>
      <c r="D27" s="546"/>
      <c r="E27" s="546"/>
      <c r="F27" s="546"/>
    </row>
    <row r="28" spans="2:14" ht="14.25" customHeight="1">
      <c r="B28" s="62"/>
      <c r="C28" s="546"/>
      <c r="D28" s="546"/>
      <c r="E28" s="546"/>
      <c r="F28" s="546"/>
    </row>
    <row r="29" spans="2:14" ht="14.25" customHeight="1">
      <c r="B29" s="105"/>
      <c r="C29" s="546"/>
      <c r="D29" s="546"/>
      <c r="E29" s="546"/>
      <c r="F29" s="546"/>
    </row>
    <row r="30" spans="2:14" ht="14.25" customHeight="1">
      <c r="B30" s="62"/>
      <c r="C30" s="546"/>
      <c r="D30" s="546"/>
      <c r="E30" s="546"/>
      <c r="F30" s="546"/>
    </row>
    <row r="31" spans="2:14" ht="14.25" customHeight="1">
      <c r="B31" s="62"/>
      <c r="C31" s="546"/>
      <c r="D31" s="546"/>
      <c r="E31" s="546"/>
      <c r="F31" s="546"/>
    </row>
    <row r="32" spans="2:14" ht="14.25" customHeight="1">
      <c r="B32" s="62"/>
      <c r="C32" s="546"/>
      <c r="D32" s="546"/>
      <c r="E32" s="546"/>
      <c r="F32" s="546"/>
    </row>
    <row r="33" spans="2:6" ht="14.25" customHeight="1">
      <c r="B33" s="62"/>
      <c r="C33" s="546"/>
      <c r="D33" s="546"/>
      <c r="E33" s="546"/>
      <c r="F33" s="546"/>
    </row>
    <row r="34" spans="2:6" ht="14.25" customHeight="1">
      <c r="B34" s="62"/>
      <c r="C34" s="546"/>
      <c r="D34" s="546"/>
      <c r="E34" s="546"/>
      <c r="F34" s="546"/>
    </row>
    <row r="35" spans="2:6" ht="14.25" customHeight="1">
      <c r="B35" s="62"/>
      <c r="C35" s="1140"/>
      <c r="D35" s="569"/>
      <c r="E35" s="105"/>
      <c r="F35" s="546"/>
    </row>
    <row r="36" spans="2:6" ht="19.5" customHeight="1">
      <c r="B36" s="62"/>
      <c r="C36" s="1140"/>
      <c r="D36" s="569"/>
      <c r="E36" s="570"/>
      <c r="F36" s="546"/>
    </row>
    <row r="37" spans="2:6" ht="14.25" customHeight="1">
      <c r="B37" s="62"/>
      <c r="C37" s="1140"/>
      <c r="D37" s="569"/>
      <c r="E37" s="570"/>
      <c r="F37" s="546"/>
    </row>
    <row r="38" spans="2:6" ht="12" customHeight="1">
      <c r="B38" s="62"/>
      <c r="C38" s="1140"/>
      <c r="D38" s="569"/>
      <c r="E38" s="571"/>
      <c r="F38" s="546"/>
    </row>
    <row r="39" spans="2:6" ht="0.75" hidden="1" customHeight="1">
      <c r="B39" s="62"/>
      <c r="C39" s="1140"/>
      <c r="D39" s="569"/>
      <c r="E39" s="571"/>
      <c r="F39" s="546"/>
    </row>
    <row r="40" spans="2:6" ht="14.25" hidden="1" customHeight="1">
      <c r="B40" s="62"/>
      <c r="C40" s="1140"/>
      <c r="D40" s="569"/>
      <c r="E40" s="571"/>
      <c r="F40" s="546"/>
    </row>
    <row r="41" spans="2:6" ht="14.25" customHeight="1">
      <c r="B41" s="62"/>
      <c r="C41" s="1140"/>
      <c r="D41" s="569"/>
      <c r="E41" s="571"/>
      <c r="F41" s="546"/>
    </row>
    <row r="42" spans="2:6">
      <c r="B42" s="62"/>
      <c r="E42" s="546"/>
    </row>
    <row r="43" spans="2:6">
      <c r="B43" s="62"/>
      <c r="E43" s="546"/>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worksheet>
</file>

<file path=xl/worksheets/sheet2.xml><?xml version="1.0" encoding="utf-8"?>
<worksheet xmlns="http://schemas.openxmlformats.org/spreadsheetml/2006/main" xmlns:r="http://schemas.openxmlformats.org/officeDocument/2006/relationships">
  <sheetPr codeName="Sheet4">
    <tabColor theme="5" tint="0.39997558519241921"/>
  </sheetPr>
  <dimension ref="C1:N30"/>
  <sheetViews>
    <sheetView zoomScaleSheetLayoutView="93" workbookViewId="0"/>
  </sheetViews>
  <sheetFormatPr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145" t="s">
        <v>1268</v>
      </c>
      <c r="D2" s="1146"/>
      <c r="E2" s="1146"/>
      <c r="F2" s="1146"/>
      <c r="G2" s="1146"/>
      <c r="H2" s="1146"/>
      <c r="I2" s="1146"/>
      <c r="J2" s="1146"/>
      <c r="K2" s="1146"/>
      <c r="L2" s="1146"/>
      <c r="M2" s="1146"/>
      <c r="N2" s="1147"/>
    </row>
    <row r="3" spans="3:14" ht="13.5" thickBot="1">
      <c r="C3" s="336"/>
      <c r="D3" s="90"/>
      <c r="E3" s="90"/>
      <c r="F3" s="90"/>
      <c r="G3" s="90"/>
      <c r="H3" s="90"/>
      <c r="I3" s="90"/>
      <c r="J3" s="90"/>
      <c r="K3" s="90"/>
      <c r="L3" s="90"/>
      <c r="M3" s="90"/>
      <c r="N3" s="96"/>
    </row>
    <row r="4" spans="3:14" ht="17.25" customHeight="1">
      <c r="C4" s="999"/>
      <c r="D4" s="1000"/>
      <c r="E4" s="1001"/>
      <c r="F4" s="1001"/>
      <c r="G4" s="1185" t="s">
        <v>371</v>
      </c>
      <c r="H4" s="1185"/>
      <c r="I4" s="1185"/>
      <c r="J4" s="1185"/>
      <c r="K4" s="1185"/>
      <c r="L4" s="1185"/>
      <c r="M4" s="1186"/>
      <c r="N4" s="1002"/>
    </row>
    <row r="5" spans="3:14" ht="50.25" customHeight="1">
      <c r="C5" s="336"/>
      <c r="D5" s="1003"/>
      <c r="E5" s="1180" t="s">
        <v>373</v>
      </c>
      <c r="F5" s="1181"/>
      <c r="G5" s="1182" t="s">
        <v>1698</v>
      </c>
      <c r="H5" s="1183"/>
      <c r="I5" s="1183"/>
      <c r="J5" s="1183"/>
      <c r="K5" s="1183"/>
      <c r="L5" s="1183"/>
      <c r="M5" s="1184"/>
      <c r="N5" s="96"/>
    </row>
    <row r="6" spans="3:14" ht="50.25" customHeight="1">
      <c r="C6" s="336"/>
      <c r="D6" s="825"/>
      <c r="E6" s="1164" t="s">
        <v>377</v>
      </c>
      <c r="F6" s="1165"/>
      <c r="G6" s="1168" t="s">
        <v>1298</v>
      </c>
      <c r="H6" s="1169"/>
      <c r="I6" s="1169"/>
      <c r="J6" s="1169"/>
      <c r="K6" s="1169"/>
      <c r="L6" s="1169"/>
      <c r="M6" s="1170"/>
      <c r="N6" s="96"/>
    </row>
    <row r="7" spans="3:14" ht="50.25" customHeight="1">
      <c r="C7" s="336"/>
      <c r="D7" s="825"/>
      <c r="E7" s="1166" t="s">
        <v>372</v>
      </c>
      <c r="F7" s="1167"/>
      <c r="G7" s="1168" t="s">
        <v>1299</v>
      </c>
      <c r="H7" s="1169"/>
      <c r="I7" s="1169"/>
      <c r="J7" s="1169"/>
      <c r="K7" s="1169"/>
      <c r="L7" s="1169"/>
      <c r="M7" s="1170"/>
      <c r="N7" s="96"/>
    </row>
    <row r="8" spans="3:14" ht="17.25" thickBot="1">
      <c r="C8" s="336"/>
      <c r="D8" s="1004"/>
      <c r="E8" s="61"/>
      <c r="F8" s="61"/>
      <c r="G8" s="61"/>
      <c r="H8" s="61"/>
      <c r="I8" s="61"/>
      <c r="J8" s="61"/>
      <c r="K8" s="61"/>
      <c r="L8" s="61"/>
      <c r="M8" s="1005"/>
      <c r="N8" s="96"/>
    </row>
    <row r="9" spans="3:14" ht="17.25" thickBot="1">
      <c r="C9" s="336"/>
      <c r="D9" s="59"/>
      <c r="E9" s="59"/>
      <c r="F9" s="59"/>
      <c r="G9" s="59"/>
      <c r="H9" s="59"/>
      <c r="I9" s="59"/>
      <c r="J9" s="59"/>
      <c r="K9" s="59"/>
      <c r="L9" s="59"/>
      <c r="M9" s="59"/>
      <c r="N9" s="96"/>
    </row>
    <row r="10" spans="3:14" ht="15.75" customHeight="1">
      <c r="C10" s="336"/>
      <c r="D10" s="1155" t="s">
        <v>642</v>
      </c>
      <c r="E10" s="1171"/>
      <c r="F10" s="1171"/>
      <c r="G10" s="1171"/>
      <c r="H10" s="1171"/>
      <c r="I10" s="1171"/>
      <c r="J10" s="1171"/>
      <c r="K10" s="1171"/>
      <c r="L10" s="1171"/>
      <c r="M10" s="1172"/>
      <c r="N10" s="96"/>
    </row>
    <row r="11" spans="3:14" ht="15" customHeight="1">
      <c r="C11" s="336"/>
      <c r="D11" s="1173"/>
      <c r="E11" s="1174"/>
      <c r="F11" s="1174"/>
      <c r="G11" s="1174"/>
      <c r="H11" s="1174"/>
      <c r="I11" s="1174"/>
      <c r="J11" s="1174"/>
      <c r="K11" s="1174"/>
      <c r="L11" s="1174"/>
      <c r="M11" s="1175"/>
      <c r="N11" s="96"/>
    </row>
    <row r="12" spans="3:14" ht="41.25" customHeight="1" thickBot="1">
      <c r="C12" s="336"/>
      <c r="D12" s="1176"/>
      <c r="E12" s="1177"/>
      <c r="F12" s="1177"/>
      <c r="G12" s="1177"/>
      <c r="H12" s="1177"/>
      <c r="I12" s="1177"/>
      <c r="J12" s="1177"/>
      <c r="K12" s="1177"/>
      <c r="L12" s="1177"/>
      <c r="M12" s="1178"/>
      <c r="N12" s="96"/>
    </row>
    <row r="13" spans="3:14" ht="17.25" thickBot="1">
      <c r="C13" s="336"/>
      <c r="D13" s="59"/>
      <c r="E13" s="59"/>
      <c r="F13" s="59"/>
      <c r="G13" s="59"/>
      <c r="H13" s="59"/>
      <c r="I13" s="59"/>
      <c r="J13" s="59"/>
      <c r="K13" s="59"/>
      <c r="L13" s="59"/>
      <c r="M13" s="59"/>
      <c r="N13" s="96"/>
    </row>
    <row r="14" spans="3:14" ht="9" customHeight="1">
      <c r="C14" s="336"/>
      <c r="D14" s="1155" t="s">
        <v>643</v>
      </c>
      <c r="E14" s="1156"/>
      <c r="F14" s="1156"/>
      <c r="G14" s="1156"/>
      <c r="H14" s="1156"/>
      <c r="I14" s="1156"/>
      <c r="J14" s="1156"/>
      <c r="K14" s="1156"/>
      <c r="L14" s="1156"/>
      <c r="M14" s="1157"/>
      <c r="N14" s="96"/>
    </row>
    <row r="15" spans="3:14" ht="15" customHeight="1">
      <c r="C15" s="336"/>
      <c r="D15" s="1158"/>
      <c r="E15" s="1159"/>
      <c r="F15" s="1159"/>
      <c r="G15" s="1159"/>
      <c r="H15" s="1159"/>
      <c r="I15" s="1159"/>
      <c r="J15" s="1159"/>
      <c r="K15" s="1159"/>
      <c r="L15" s="1159"/>
      <c r="M15" s="1160"/>
      <c r="N15" s="96"/>
    </row>
    <row r="16" spans="3:14" ht="15" customHeight="1">
      <c r="C16" s="336"/>
      <c r="D16" s="1158"/>
      <c r="E16" s="1159"/>
      <c r="F16" s="1159"/>
      <c r="G16" s="1159"/>
      <c r="H16" s="1159"/>
      <c r="I16" s="1159"/>
      <c r="J16" s="1159"/>
      <c r="K16" s="1159"/>
      <c r="L16" s="1159"/>
      <c r="M16" s="1160"/>
      <c r="N16" s="96"/>
    </row>
    <row r="17" spans="3:14" ht="15" customHeight="1">
      <c r="C17" s="336"/>
      <c r="D17" s="1158"/>
      <c r="E17" s="1159"/>
      <c r="F17" s="1159"/>
      <c r="G17" s="1159"/>
      <c r="H17" s="1159"/>
      <c r="I17" s="1159"/>
      <c r="J17" s="1159"/>
      <c r="K17" s="1159"/>
      <c r="L17" s="1159"/>
      <c r="M17" s="1160"/>
      <c r="N17" s="96"/>
    </row>
    <row r="18" spans="3:14" ht="5.25" customHeight="1" thickBot="1">
      <c r="C18" s="336"/>
      <c r="D18" s="1161"/>
      <c r="E18" s="1162"/>
      <c r="F18" s="1162"/>
      <c r="G18" s="1162"/>
      <c r="H18" s="1162"/>
      <c r="I18" s="1162"/>
      <c r="J18" s="1162"/>
      <c r="K18" s="1162"/>
      <c r="L18" s="1162"/>
      <c r="M18" s="1163"/>
      <c r="N18" s="96"/>
    </row>
    <row r="19" spans="3:14" ht="17.25" thickBot="1">
      <c r="C19" s="336"/>
      <c r="D19" s="59"/>
      <c r="E19" s="59"/>
      <c r="F19" s="59"/>
      <c r="G19" s="59"/>
      <c r="H19" s="59"/>
      <c r="I19" s="59"/>
      <c r="J19" s="59"/>
      <c r="K19" s="59"/>
      <c r="L19" s="59"/>
      <c r="M19" s="59"/>
      <c r="N19" s="96"/>
    </row>
    <row r="20" spans="3:14" ht="15" customHeight="1">
      <c r="C20" s="336"/>
      <c r="D20" s="1179" t="s">
        <v>1300</v>
      </c>
      <c r="E20" s="1156"/>
      <c r="F20" s="1156"/>
      <c r="G20" s="1156"/>
      <c r="H20" s="1156"/>
      <c r="I20" s="1156"/>
      <c r="J20" s="1156"/>
      <c r="K20" s="1156"/>
      <c r="L20" s="1156"/>
      <c r="M20" s="1157"/>
      <c r="N20" s="96"/>
    </row>
    <row r="21" spans="3:14" ht="15" customHeight="1">
      <c r="C21" s="336"/>
      <c r="D21" s="1158"/>
      <c r="E21" s="1159"/>
      <c r="F21" s="1159"/>
      <c r="G21" s="1159"/>
      <c r="H21" s="1159"/>
      <c r="I21" s="1159"/>
      <c r="J21" s="1159"/>
      <c r="K21" s="1159"/>
      <c r="L21" s="1159"/>
      <c r="M21" s="1160"/>
      <c r="N21" s="96"/>
    </row>
    <row r="22" spans="3:14" ht="15" customHeight="1">
      <c r="C22" s="336"/>
      <c r="D22" s="1158"/>
      <c r="E22" s="1159"/>
      <c r="F22" s="1159"/>
      <c r="G22" s="1159"/>
      <c r="H22" s="1159"/>
      <c r="I22" s="1159"/>
      <c r="J22" s="1159"/>
      <c r="K22" s="1159"/>
      <c r="L22" s="1159"/>
      <c r="M22" s="1160"/>
      <c r="N22" s="96"/>
    </row>
    <row r="23" spans="3:14" ht="40.5" customHeight="1" thickBot="1">
      <c r="C23" s="336"/>
      <c r="D23" s="1161"/>
      <c r="E23" s="1162"/>
      <c r="F23" s="1162"/>
      <c r="G23" s="1162"/>
      <c r="H23" s="1162"/>
      <c r="I23" s="1162"/>
      <c r="J23" s="1162"/>
      <c r="K23" s="1162"/>
      <c r="L23" s="1162"/>
      <c r="M23" s="1163"/>
      <c r="N23" s="96"/>
    </row>
    <row r="24" spans="3:14" ht="17.25" thickBot="1">
      <c r="C24" s="336"/>
      <c r="D24" s="59"/>
      <c r="E24" s="59"/>
      <c r="F24" s="59"/>
      <c r="G24" s="59"/>
      <c r="H24" s="59"/>
      <c r="I24" s="59"/>
      <c r="J24" s="59"/>
      <c r="K24" s="59"/>
      <c r="L24" s="59"/>
      <c r="M24" s="59"/>
      <c r="N24" s="96"/>
    </row>
    <row r="25" spans="3:14" ht="15" customHeight="1">
      <c r="C25" s="336"/>
      <c r="D25" s="1155" t="s">
        <v>1301</v>
      </c>
      <c r="E25" s="1156"/>
      <c r="F25" s="1156"/>
      <c r="G25" s="1156"/>
      <c r="H25" s="1156"/>
      <c r="I25" s="1156"/>
      <c r="J25" s="1156"/>
      <c r="K25" s="1156"/>
      <c r="L25" s="1156"/>
      <c r="M25" s="1157"/>
      <c r="N25" s="96"/>
    </row>
    <row r="26" spans="3:14" ht="15" customHeight="1">
      <c r="C26" s="336"/>
      <c r="D26" s="1158"/>
      <c r="E26" s="1159"/>
      <c r="F26" s="1159"/>
      <c r="G26" s="1159"/>
      <c r="H26" s="1159"/>
      <c r="I26" s="1159"/>
      <c r="J26" s="1159"/>
      <c r="K26" s="1159"/>
      <c r="L26" s="1159"/>
      <c r="M26" s="1160"/>
      <c r="N26" s="96"/>
    </row>
    <row r="27" spans="3:14" ht="15" customHeight="1">
      <c r="C27" s="336"/>
      <c r="D27" s="1158"/>
      <c r="E27" s="1159"/>
      <c r="F27" s="1159"/>
      <c r="G27" s="1159"/>
      <c r="H27" s="1159"/>
      <c r="I27" s="1159"/>
      <c r="J27" s="1159"/>
      <c r="K27" s="1159"/>
      <c r="L27" s="1159"/>
      <c r="M27" s="1160"/>
      <c r="N27" s="96"/>
    </row>
    <row r="28" spans="3:14" ht="42.75" customHeight="1" thickBot="1">
      <c r="C28" s="336"/>
      <c r="D28" s="1161"/>
      <c r="E28" s="1162"/>
      <c r="F28" s="1162"/>
      <c r="G28" s="1162"/>
      <c r="H28" s="1162"/>
      <c r="I28" s="1162"/>
      <c r="J28" s="1162"/>
      <c r="K28" s="1162"/>
      <c r="L28" s="1162"/>
      <c r="M28" s="1163"/>
      <c r="N28" s="96"/>
    </row>
    <row r="29" spans="3:14" ht="15">
      <c r="C29" s="336"/>
      <c r="D29" s="1006"/>
      <c r="E29" s="1006"/>
      <c r="F29" s="1006"/>
      <c r="G29" s="1006"/>
      <c r="H29" s="1006"/>
      <c r="I29" s="1006"/>
      <c r="J29" s="1006"/>
      <c r="K29" s="1006"/>
      <c r="L29" s="1006"/>
      <c r="M29" s="1006"/>
      <c r="N29" s="96"/>
    </row>
    <row r="30" spans="3:14" ht="15.75" thickBot="1">
      <c r="C30" s="335"/>
      <c r="D30" s="1007"/>
      <c r="E30" s="1007"/>
      <c r="F30" s="1007"/>
      <c r="G30" s="1007"/>
      <c r="H30" s="1007"/>
      <c r="I30" s="1007"/>
      <c r="J30" s="1007"/>
      <c r="K30" s="1007"/>
      <c r="L30" s="1007"/>
      <c r="M30" s="1007"/>
      <c r="N30" s="333"/>
    </row>
  </sheetData>
  <sheetProtection password="D69D" sheet="1"/>
  <mergeCells count="12">
    <mergeCell ref="C2:N2"/>
    <mergeCell ref="E5:F5"/>
    <mergeCell ref="D14:M18"/>
    <mergeCell ref="G5:M5"/>
    <mergeCell ref="G4:M4"/>
    <mergeCell ref="D25:M28"/>
    <mergeCell ref="E6:F6"/>
    <mergeCell ref="E7:F7"/>
    <mergeCell ref="G7:M7"/>
    <mergeCell ref="G6:M6"/>
    <mergeCell ref="D10:M12"/>
    <mergeCell ref="D20:M23"/>
  </mergeCells>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Sheet2" enableFormatConditionsCalculation="0">
    <tabColor indexed="51"/>
  </sheetPr>
  <dimension ref="B1:AQ222"/>
  <sheetViews>
    <sheetView showGridLines="0" zoomScaleSheetLayoutView="100" workbookViewId="0">
      <selection activeCell="R69" sqref="R69:V69"/>
    </sheetView>
  </sheetViews>
  <sheetFormatPr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187" t="s">
        <v>1267</v>
      </c>
      <c r="D2" s="1188"/>
      <c r="E2" s="1188"/>
      <c r="F2" s="1188"/>
      <c r="G2" s="1188"/>
      <c r="H2" s="1188"/>
      <c r="I2" s="1188"/>
      <c r="J2" s="1188"/>
      <c r="K2" s="1188"/>
      <c r="L2" s="1188"/>
      <c r="M2" s="1188"/>
      <c r="N2" s="1188"/>
      <c r="O2" s="1188"/>
      <c r="P2" s="1188"/>
      <c r="Q2" s="1188"/>
      <c r="R2" s="1188"/>
      <c r="S2" s="1188"/>
      <c r="T2" s="1188"/>
      <c r="U2" s="1188"/>
      <c r="V2" s="1188"/>
      <c r="W2" s="1189"/>
      <c r="X2" s="188"/>
      <c r="Y2" s="188"/>
      <c r="Z2" s="188"/>
    </row>
    <row r="3" spans="2:40" ht="18.75" thickBot="1">
      <c r="B3" s="62"/>
      <c r="C3" s="1192" t="s">
        <v>1302</v>
      </c>
      <c r="D3" s="1193"/>
      <c r="E3" s="1193"/>
      <c r="F3" s="1193"/>
      <c r="G3" s="1193"/>
      <c r="H3" s="1193"/>
      <c r="I3" s="1193"/>
      <c r="J3" s="1193"/>
      <c r="K3" s="1193"/>
      <c r="L3" s="1193"/>
      <c r="M3" s="1193"/>
      <c r="N3" s="1193"/>
      <c r="O3" s="1193"/>
      <c r="P3" s="1193"/>
      <c r="Q3" s="1193"/>
      <c r="R3" s="1193"/>
      <c r="S3" s="1193"/>
      <c r="T3" s="1193"/>
      <c r="U3" s="1193"/>
      <c r="V3" s="1193"/>
      <c r="W3" s="1194"/>
      <c r="Z3" s="262"/>
    </row>
    <row r="4" spans="2:40" ht="23.25" customHeight="1">
      <c r="B4" s="105"/>
      <c r="C4" s="549"/>
      <c r="D4" s="596"/>
      <c r="E4" s="596"/>
      <c r="F4" s="596"/>
      <c r="G4" s="596"/>
      <c r="H4" s="596"/>
      <c r="I4" s="596"/>
      <c r="J4" s="596"/>
      <c r="K4" s="596"/>
      <c r="L4" s="596"/>
      <c r="M4" s="596"/>
      <c r="N4" s="596"/>
      <c r="O4" s="596"/>
      <c r="P4" s="596"/>
      <c r="Q4" s="596"/>
      <c r="R4" s="596"/>
      <c r="S4" s="596"/>
      <c r="T4" s="596"/>
      <c r="U4" s="596"/>
      <c r="V4" s="596"/>
      <c r="W4" s="603"/>
      <c r="X4" s="188"/>
      <c r="Y4" s="188"/>
      <c r="Z4" s="188"/>
      <c r="AA4" s="174"/>
    </row>
    <row r="5" spans="2:40" ht="19.5" customHeight="1">
      <c r="B5" s="62"/>
      <c r="C5" s="604"/>
      <c r="D5" s="1190" t="s">
        <v>61</v>
      </c>
      <c r="E5" s="1190"/>
      <c r="F5" s="1190"/>
      <c r="G5" s="413"/>
      <c r="H5" s="1196" t="s">
        <v>160</v>
      </c>
      <c r="I5" s="1197"/>
      <c r="J5" s="1197"/>
      <c r="K5" s="1197"/>
      <c r="L5" s="1197"/>
      <c r="M5" s="1198"/>
      <c r="N5" s="62"/>
      <c r="O5" s="62"/>
      <c r="P5" s="62"/>
      <c r="Q5" s="62"/>
      <c r="R5" s="62"/>
      <c r="S5" s="72"/>
      <c r="T5" s="68"/>
      <c r="U5" s="68"/>
      <c r="V5" s="68"/>
      <c r="W5" s="599"/>
      <c r="X5" s="177"/>
      <c r="Y5" s="177"/>
      <c r="Z5" s="177"/>
      <c r="AA5" s="129"/>
      <c r="AB5" s="129"/>
      <c r="AC5" s="62"/>
      <c r="AD5" s="62"/>
      <c r="AE5" s="62"/>
      <c r="AF5" s="62"/>
      <c r="AG5" s="62"/>
      <c r="AH5" s="62"/>
      <c r="AI5" s="62"/>
      <c r="AJ5" s="62"/>
      <c r="AK5" s="62"/>
      <c r="AL5" s="62"/>
      <c r="AM5" s="62"/>
      <c r="AN5" s="62"/>
    </row>
    <row r="6" spans="2:40" ht="18" customHeight="1">
      <c r="B6" s="62"/>
      <c r="C6" s="605"/>
      <c r="D6" s="1195" t="s">
        <v>194</v>
      </c>
      <c r="E6" s="1195"/>
      <c r="F6" s="1195"/>
      <c r="G6" s="414"/>
      <c r="H6" s="1199" t="s">
        <v>191</v>
      </c>
      <c r="I6" s="1200"/>
      <c r="J6" s="1200"/>
      <c r="K6" s="1200"/>
      <c r="L6" s="1200"/>
      <c r="M6" s="1201"/>
      <c r="N6" s="129"/>
      <c r="O6" s="59"/>
      <c r="P6" s="67" t="s">
        <v>60</v>
      </c>
      <c r="Q6" s="403">
        <v>2013</v>
      </c>
      <c r="R6" s="168"/>
      <c r="S6" s="63"/>
      <c r="T6" s="169"/>
      <c r="U6" s="169"/>
      <c r="V6" s="169"/>
      <c r="W6" s="606"/>
      <c r="X6" s="177"/>
      <c r="Y6" s="177"/>
      <c r="Z6" s="177"/>
      <c r="AA6" s="129"/>
      <c r="AB6" s="129"/>
      <c r="AC6" s="62"/>
      <c r="AD6" s="62"/>
      <c r="AE6" s="62"/>
      <c r="AF6" s="62"/>
      <c r="AG6" s="62"/>
      <c r="AH6" s="62"/>
      <c r="AI6" s="62"/>
      <c r="AJ6" s="62"/>
      <c r="AK6" s="62"/>
      <c r="AL6" s="62"/>
      <c r="AM6" s="62"/>
      <c r="AN6" s="62"/>
    </row>
    <row r="7" spans="2:40" s="129" customFormat="1" ht="18" customHeight="1">
      <c r="C7" s="607"/>
      <c r="D7" s="415"/>
      <c r="E7" s="415"/>
      <c r="F7" s="415"/>
      <c r="G7" s="414"/>
      <c r="H7" s="1202"/>
      <c r="I7" s="1203"/>
      <c r="J7" s="1203"/>
      <c r="K7" s="1203"/>
      <c r="L7" s="1203"/>
      <c r="M7" s="1204"/>
      <c r="N7" s="62"/>
      <c r="O7" s="193"/>
      <c r="P7" s="67" t="s">
        <v>384</v>
      </c>
      <c r="Q7" s="404" t="str">
        <f>IF(ISBLANK(H6),"",INDEX(Lookup!L1:M6,MATCH(H6,Lookup!L1:L6,0),2))</f>
        <v>PP</v>
      </c>
      <c r="R7" s="935" t="str">
        <f>IF(ISBLANK(Q6),"",RIGHT(Q6,2))</f>
        <v>13</v>
      </c>
      <c r="S7" s="700">
        <f>IF(ISBLANK(H5),"",INDEX(Lookup!D1:E71,MATCH(H5,Lookup!D1:D75,0),2))</f>
        <v>492</v>
      </c>
      <c r="T7" s="1026"/>
      <c r="U7" s="176"/>
      <c r="V7" s="176"/>
      <c r="W7" s="599"/>
      <c r="X7" s="177"/>
      <c r="Y7" s="177"/>
      <c r="Z7" s="177"/>
    </row>
    <row r="8" spans="2:40" ht="18.75" customHeight="1">
      <c r="B8" s="62"/>
      <c r="C8" s="607"/>
      <c r="D8" s="608"/>
      <c r="E8" s="608"/>
      <c r="F8" s="608"/>
      <c r="G8" s="608"/>
      <c r="H8" s="63"/>
      <c r="I8" s="63"/>
      <c r="J8" s="63"/>
      <c r="K8" s="63"/>
      <c r="L8" s="63"/>
      <c r="M8" s="63"/>
      <c r="N8" s="62"/>
      <c r="O8" s="62"/>
      <c r="P8" s="62"/>
      <c r="Q8" s="62"/>
      <c r="R8" s="62"/>
      <c r="S8" s="69"/>
      <c r="T8" s="70"/>
      <c r="U8" s="70"/>
      <c r="V8" s="70"/>
      <c r="W8" s="599"/>
      <c r="X8" s="1227"/>
      <c r="Y8" s="192"/>
      <c r="Z8" s="192"/>
      <c r="AA8" s="192"/>
      <c r="AB8" s="192"/>
      <c r="AC8" s="4"/>
      <c r="AD8" s="4"/>
      <c r="AE8" s="4"/>
      <c r="AF8" s="4"/>
      <c r="AG8" s="4"/>
      <c r="AH8" s="4"/>
      <c r="AI8" s="4"/>
      <c r="AJ8" s="4"/>
      <c r="AK8" s="4"/>
      <c r="AL8" s="4"/>
      <c r="AM8" s="4"/>
      <c r="AN8" s="4"/>
    </row>
    <row r="9" spans="2:40" ht="17.25" customHeight="1">
      <c r="B9" s="62"/>
      <c r="C9" s="609"/>
      <c r="D9" s="1190" t="s">
        <v>190</v>
      </c>
      <c r="E9" s="1190"/>
      <c r="F9" s="1190"/>
      <c r="G9" s="416"/>
      <c r="H9" s="1196" t="s">
        <v>1861</v>
      </c>
      <c r="I9" s="1197"/>
      <c r="J9" s="1197"/>
      <c r="K9" s="1197"/>
      <c r="L9" s="1197"/>
      <c r="M9" s="1197"/>
      <c r="N9" s="1197"/>
      <c r="O9" s="1197"/>
      <c r="P9" s="1198"/>
      <c r="Q9" s="129"/>
      <c r="R9" s="129"/>
      <c r="S9" s="170"/>
      <c r="T9" s="176"/>
      <c r="U9" s="176"/>
      <c r="V9" s="176"/>
      <c r="W9" s="606"/>
      <c r="X9" s="1227"/>
      <c r="Y9" s="171"/>
      <c r="Z9" s="171"/>
      <c r="AA9" s="174"/>
      <c r="AB9" s="174"/>
    </row>
    <row r="10" spans="2:40" ht="17.25" customHeight="1">
      <c r="B10" s="62"/>
      <c r="C10" s="609"/>
      <c r="D10" s="417"/>
      <c r="E10" s="417"/>
      <c r="F10" s="417"/>
      <c r="G10" s="416"/>
      <c r="H10" s="394"/>
      <c r="I10" s="394"/>
      <c r="J10" s="394"/>
      <c r="K10" s="394"/>
      <c r="L10" s="394"/>
      <c r="M10" s="394"/>
      <c r="N10" s="394"/>
      <c r="O10" s="394"/>
      <c r="P10" s="394"/>
      <c r="Q10" s="129"/>
      <c r="R10" s="129"/>
      <c r="S10" s="170"/>
      <c r="T10" s="176"/>
      <c r="U10" s="176"/>
      <c r="V10" s="176"/>
      <c r="W10" s="606"/>
      <c r="X10" s="388"/>
      <c r="Y10" s="171"/>
      <c r="Z10" s="171"/>
      <c r="AA10" s="174"/>
      <c r="AB10" s="174"/>
    </row>
    <row r="11" spans="2:40" s="174" customFormat="1" ht="23.25" customHeight="1">
      <c r="B11" s="129"/>
      <c r="C11" s="607"/>
      <c r="D11" s="610" t="s">
        <v>612</v>
      </c>
      <c r="E11" s="610"/>
      <c r="F11" s="610"/>
      <c r="G11" s="610"/>
      <c r="H11" s="1233" t="s">
        <v>1748</v>
      </c>
      <c r="I11" s="1234"/>
      <c r="J11" s="1234"/>
      <c r="K11" s="1234"/>
      <c r="L11" s="1234"/>
      <c r="M11" s="1234"/>
      <c r="N11" s="1234"/>
      <c r="O11" s="1234"/>
      <c r="P11" s="1235"/>
      <c r="Q11" s="72"/>
      <c r="R11" s="68"/>
      <c r="S11" s="69"/>
      <c r="T11" s="71"/>
      <c r="U11" s="71"/>
      <c r="V11" s="71"/>
      <c r="W11" s="611"/>
    </row>
    <row r="12" spans="2:40" s="174" customFormat="1" ht="23.25" customHeight="1">
      <c r="B12" s="129"/>
      <c r="C12" s="607"/>
      <c r="D12" s="610" t="s">
        <v>613</v>
      </c>
      <c r="E12" s="610"/>
      <c r="F12" s="610"/>
      <c r="G12" s="610"/>
      <c r="H12" s="1236" t="s">
        <v>1749</v>
      </c>
      <c r="I12" s="1236"/>
      <c r="J12" s="1236"/>
      <c r="K12" s="1236"/>
      <c r="L12" s="1236"/>
      <c r="M12" s="1236"/>
      <c r="N12" s="1236"/>
      <c r="O12" s="1236"/>
      <c r="P12" s="1236"/>
      <c r="Q12" s="72"/>
      <c r="R12" s="68"/>
      <c r="S12" s="69"/>
      <c r="T12" s="71"/>
      <c r="U12" s="71"/>
      <c r="V12" s="71"/>
      <c r="W12" s="611"/>
    </row>
    <row r="13" spans="2:40" ht="16.5">
      <c r="B13" s="62"/>
      <c r="C13" s="609"/>
      <c r="D13" s="418"/>
      <c r="E13" s="418"/>
      <c r="F13" s="418"/>
      <c r="G13" s="419"/>
      <c r="H13" s="167"/>
      <c r="I13" s="167"/>
      <c r="J13" s="167"/>
      <c r="K13" s="167"/>
      <c r="L13" s="167"/>
      <c r="M13" s="167"/>
      <c r="N13" s="167"/>
      <c r="O13" s="167"/>
      <c r="P13" s="167"/>
      <c r="Q13" s="168"/>
      <c r="R13" s="169"/>
      <c r="S13" s="170"/>
      <c r="T13" s="171"/>
      <c r="U13" s="171"/>
      <c r="V13" s="171"/>
      <c r="W13" s="612"/>
    </row>
    <row r="14" spans="2:40" s="174" customFormat="1" ht="25.5" customHeight="1">
      <c r="B14" s="129"/>
      <c r="C14" s="607"/>
      <c r="D14" s="1190" t="s">
        <v>614</v>
      </c>
      <c r="E14" s="1190"/>
      <c r="F14" s="1190"/>
      <c r="G14" s="416"/>
      <c r="H14" s="1199" t="s">
        <v>1750</v>
      </c>
      <c r="I14" s="1200"/>
      <c r="J14" s="1200"/>
      <c r="K14" s="1200"/>
      <c r="L14" s="1200"/>
      <c r="M14" s="1200"/>
      <c r="N14" s="1200"/>
      <c r="O14" s="1200"/>
      <c r="P14" s="1201"/>
      <c r="Q14" s="72"/>
      <c r="R14" s="68"/>
      <c r="S14" s="69"/>
      <c r="T14" s="71"/>
      <c r="U14" s="71"/>
      <c r="V14" s="71"/>
      <c r="W14" s="611"/>
      <c r="X14" s="171"/>
      <c r="Y14" s="176"/>
      <c r="Z14" s="173"/>
    </row>
    <row r="15" spans="2:40" s="174" customFormat="1" ht="25.5" customHeight="1">
      <c r="B15" s="129"/>
      <c r="C15" s="607"/>
      <c r="D15" s="417" t="s">
        <v>615</v>
      </c>
      <c r="E15" s="417"/>
      <c r="F15" s="417"/>
      <c r="G15" s="416"/>
      <c r="H15" s="1254" t="s">
        <v>1751</v>
      </c>
      <c r="I15" s="1255"/>
      <c r="J15" s="1255"/>
      <c r="K15" s="1255"/>
      <c r="L15" s="1255"/>
      <c r="M15" s="1255"/>
      <c r="N15" s="1255"/>
      <c r="O15" s="1255"/>
      <c r="P15" s="1256"/>
      <c r="Q15" s="72"/>
      <c r="R15" s="68"/>
      <c r="S15" s="370"/>
      <c r="T15" s="71"/>
      <c r="U15" s="71"/>
      <c r="V15" s="71"/>
      <c r="W15" s="611"/>
      <c r="X15" s="171"/>
      <c r="Y15" s="176"/>
      <c r="Z15" s="173"/>
    </row>
    <row r="16" spans="2:40" s="174" customFormat="1" ht="35.25" customHeight="1">
      <c r="B16" s="129"/>
      <c r="C16" s="607"/>
      <c r="D16" s="1195" t="s">
        <v>1305</v>
      </c>
      <c r="E16" s="1195"/>
      <c r="F16" s="1195"/>
      <c r="G16" s="1212"/>
      <c r="H16" s="1257" t="s">
        <v>1752</v>
      </c>
      <c r="I16" s="1257"/>
      <c r="J16" s="1257"/>
      <c r="K16" s="1257"/>
      <c r="L16" s="1257"/>
      <c r="M16" s="1257"/>
      <c r="N16" s="1257"/>
      <c r="O16" s="1257"/>
      <c r="P16" s="1257"/>
      <c r="Q16" s="72"/>
      <c r="R16" s="68"/>
      <c r="S16" s="370"/>
      <c r="T16" s="71"/>
      <c r="U16" s="71"/>
      <c r="V16" s="71"/>
      <c r="W16" s="611"/>
    </row>
    <row r="17" spans="2:29" ht="51">
      <c r="B17" s="62"/>
      <c r="C17" s="607"/>
      <c r="D17" s="418"/>
      <c r="E17" s="418"/>
      <c r="F17" s="418"/>
      <c r="G17" s="419"/>
      <c r="H17" s="393"/>
      <c r="I17" s="393"/>
      <c r="J17" s="393"/>
      <c r="K17" s="393"/>
      <c r="L17" s="393"/>
      <c r="M17" s="393"/>
      <c r="N17" s="393"/>
      <c r="O17" s="393"/>
      <c r="P17" s="393"/>
      <c r="Q17" s="410"/>
      <c r="R17" s="593" t="s">
        <v>630</v>
      </c>
      <c r="S17" s="593"/>
      <c r="T17" s="593"/>
      <c r="U17" s="593" t="s">
        <v>387</v>
      </c>
      <c r="V17" s="593" t="s">
        <v>386</v>
      </c>
      <c r="W17" s="613" t="s">
        <v>385</v>
      </c>
      <c r="X17" s="171"/>
      <c r="Y17" s="176"/>
      <c r="Z17" s="173"/>
      <c r="AA17" s="174"/>
      <c r="AB17" s="174"/>
    </row>
    <row r="18" spans="2:29" ht="16.5" customHeight="1">
      <c r="B18" s="62"/>
      <c r="C18" s="607"/>
      <c r="D18" s="1190" t="s">
        <v>84</v>
      </c>
      <c r="E18" s="1190"/>
      <c r="F18" s="1190"/>
      <c r="G18" s="407"/>
      <c r="H18" s="1228">
        <v>41609</v>
      </c>
      <c r="I18" s="1228"/>
      <c r="J18" s="63"/>
      <c r="K18" s="1191" t="s">
        <v>85</v>
      </c>
      <c r="L18" s="1191"/>
      <c r="M18" s="1191"/>
      <c r="N18" s="1228">
        <v>41759</v>
      </c>
      <c r="O18" s="1228"/>
      <c r="P18" s="1228"/>
      <c r="Q18" s="1249">
        <f>DAYS360(H18,N18)+1</f>
        <v>150</v>
      </c>
      <c r="R18" s="1250"/>
      <c r="S18" s="1239">
        <f>Q18/30</f>
        <v>5</v>
      </c>
      <c r="T18" s="1239"/>
      <c r="U18" s="411">
        <f>IF(S18&gt;=1,ROUNDDOWN(S18,0),"0")</f>
        <v>5</v>
      </c>
      <c r="V18" s="411" t="str">
        <f>IF(U18="0",IF(Q18/7&gt;=1,ROUNDDOWN(Q18/7,0),"0"),IF(ROUNDDOWN(Q18-(U18*30),0)&gt;=7,ROUNDDOWN((Q18-(U18*30))/7,0),"0"))</f>
        <v>0</v>
      </c>
      <c r="W18" s="613">
        <f>IF(0&lt;Q18&lt;7,Q18,IF(Q18&lt;30,Q18-(V18*7),Q18-(U18*30)-(V18*7)))</f>
        <v>0</v>
      </c>
      <c r="X18" s="701"/>
      <c r="Y18" s="171"/>
      <c r="Z18" s="171"/>
      <c r="AA18" s="176"/>
      <c r="AB18" s="176"/>
      <c r="AC18" s="73"/>
    </row>
    <row r="19" spans="2:29" ht="16.5" customHeight="1">
      <c r="B19" s="62"/>
      <c r="C19" s="607"/>
      <c r="D19" s="417"/>
      <c r="E19" s="417"/>
      <c r="F19" s="417"/>
      <c r="G19" s="407"/>
      <c r="H19" s="1238" t="str">
        <f>IF(N18="","",IF(Q18&lt;0,"ERROR: You've entered an end date that comes before the project's start date. Please make sure you have the correct dates!",""))</f>
        <v/>
      </c>
      <c r="I19" s="1238"/>
      <c r="J19" s="1238"/>
      <c r="K19" s="1238"/>
      <c r="L19" s="1238"/>
      <c r="M19" s="1238"/>
      <c r="N19" s="1238"/>
      <c r="O19" s="1238"/>
      <c r="P19" s="1238"/>
      <c r="Q19" s="1238"/>
      <c r="R19" s="1238"/>
      <c r="S19" s="594"/>
      <c r="T19" s="594"/>
      <c r="U19" s="411"/>
      <c r="V19" s="411"/>
      <c r="W19" s="613"/>
      <c r="X19" s="172"/>
      <c r="Y19" s="171"/>
      <c r="Z19" s="171"/>
      <c r="AA19" s="176"/>
      <c r="AB19" s="176"/>
      <c r="AC19" s="73"/>
    </row>
    <row r="20" spans="2:29" ht="19.5" customHeight="1">
      <c r="B20" s="62"/>
      <c r="C20" s="607"/>
      <c r="D20" s="1328" t="s">
        <v>631</v>
      </c>
      <c r="E20" s="1328"/>
      <c r="F20" s="1328"/>
      <c r="G20" s="614"/>
      <c r="H20" s="1230">
        <v>1</v>
      </c>
      <c r="I20" s="1230"/>
      <c r="J20" s="412"/>
      <c r="K20" s="62"/>
      <c r="L20" s="62"/>
      <c r="M20" s="62"/>
      <c r="N20" s="62"/>
      <c r="O20" s="62"/>
      <c r="P20" s="62"/>
      <c r="Q20" s="62"/>
      <c r="R20" s="62"/>
      <c r="S20" s="178"/>
      <c r="T20" s="178"/>
      <c r="U20" s="71"/>
      <c r="V20" s="71"/>
      <c r="W20" s="599"/>
      <c r="X20" s="172"/>
      <c r="Y20" s="171"/>
      <c r="Z20" s="171"/>
      <c r="AA20" s="176"/>
      <c r="AB20" s="176"/>
      <c r="AC20" s="73"/>
    </row>
    <row r="21" spans="2:29" ht="24" customHeight="1" thickBot="1">
      <c r="B21" s="62"/>
      <c r="C21" s="607"/>
      <c r="D21" s="1190" t="s">
        <v>616</v>
      </c>
      <c r="E21" s="1190"/>
      <c r="F21" s="1190"/>
      <c r="G21" s="420"/>
      <c r="H21" s="395"/>
      <c r="I21" s="395"/>
      <c r="J21" s="396"/>
      <c r="K21" s="592"/>
      <c r="L21" s="592"/>
      <c r="M21" s="592"/>
      <c r="N21" s="395"/>
      <c r="O21" s="395"/>
      <c r="P21" s="395"/>
      <c r="Q21" s="397"/>
      <c r="R21" s="397"/>
      <c r="S21" s="398"/>
      <c r="T21" s="398"/>
      <c r="U21" s="71"/>
      <c r="V21" s="71"/>
      <c r="W21" s="611"/>
      <c r="X21" s="176"/>
      <c r="Y21" s="176"/>
      <c r="Z21" s="173"/>
      <c r="AA21" s="174"/>
      <c r="AB21" s="174"/>
    </row>
    <row r="22" spans="2:29" ht="38.25" customHeight="1" thickBot="1">
      <c r="B22" s="62"/>
      <c r="C22" s="607"/>
      <c r="D22" s="62"/>
      <c r="E22" s="62"/>
      <c r="F22" s="1213" t="s">
        <v>260</v>
      </c>
      <c r="G22" s="1213"/>
      <c r="H22" s="1213"/>
      <c r="I22" s="1214" t="s">
        <v>259</v>
      </c>
      <c r="J22" s="1214"/>
      <c r="K22" s="1214"/>
      <c r="L22" s="1213" t="s">
        <v>617</v>
      </c>
      <c r="M22" s="1213"/>
      <c r="N22" s="1213"/>
      <c r="O22" s="1213"/>
      <c r="P22" s="1231" t="s">
        <v>618</v>
      </c>
      <c r="Q22" s="1232"/>
      <c r="R22" s="1215" t="s">
        <v>619</v>
      </c>
      <c r="S22" s="1215"/>
      <c r="T22" s="1215"/>
      <c r="U22" s="1215"/>
      <c r="V22" s="1215"/>
      <c r="W22" s="611"/>
      <c r="X22" s="176"/>
      <c r="Y22" s="176"/>
      <c r="Z22" s="173"/>
      <c r="AA22" s="174"/>
      <c r="AB22" s="174"/>
    </row>
    <row r="23" spans="2:29" ht="17.25" thickBot="1">
      <c r="B23" s="62"/>
      <c r="C23" s="607"/>
      <c r="D23" s="1216" t="s">
        <v>620</v>
      </c>
      <c r="E23" s="1216"/>
      <c r="F23" s="1217" t="s">
        <v>1753</v>
      </c>
      <c r="G23" s="1218"/>
      <c r="H23" s="1218"/>
      <c r="I23" s="1219" t="s">
        <v>1754</v>
      </c>
      <c r="J23" s="1219"/>
      <c r="K23" s="1219"/>
      <c r="L23" s="1218" t="s">
        <v>150</v>
      </c>
      <c r="M23" s="1218"/>
      <c r="N23" s="1218"/>
      <c r="O23" s="1218"/>
      <c r="P23" s="1229">
        <v>41902</v>
      </c>
      <c r="Q23" s="1229"/>
      <c r="R23" s="1240"/>
      <c r="S23" s="1241"/>
      <c r="T23" s="1241"/>
      <c r="U23" s="1241"/>
      <c r="V23" s="1242"/>
      <c r="W23" s="615"/>
      <c r="X23" s="176"/>
      <c r="Y23" s="176"/>
      <c r="Z23" s="173"/>
      <c r="AA23" s="174"/>
      <c r="AB23" s="174"/>
    </row>
    <row r="24" spans="2:29" s="129" customFormat="1" ht="18.75" customHeight="1" thickBot="1">
      <c r="C24" s="607"/>
      <c r="D24" s="1216" t="s">
        <v>621</v>
      </c>
      <c r="E24" s="1216"/>
      <c r="F24" s="1224"/>
      <c r="G24" s="1225"/>
      <c r="H24" s="1225"/>
      <c r="I24" s="1226"/>
      <c r="J24" s="1226"/>
      <c r="K24" s="1226"/>
      <c r="L24" s="1225"/>
      <c r="M24" s="1225"/>
      <c r="N24" s="1225"/>
      <c r="O24" s="1225"/>
      <c r="P24" s="1237"/>
      <c r="Q24" s="1237"/>
      <c r="R24" s="1243"/>
      <c r="S24" s="1244"/>
      <c r="T24" s="1244"/>
      <c r="U24" s="1244"/>
      <c r="V24" s="1245"/>
      <c r="W24" s="615"/>
      <c r="X24" s="173"/>
      <c r="Y24" s="173"/>
      <c r="Z24" s="173"/>
    </row>
    <row r="25" spans="2:29" ht="17.25" thickBot="1">
      <c r="B25" s="62"/>
      <c r="C25" s="282"/>
      <c r="D25" s="1216" t="s">
        <v>623</v>
      </c>
      <c r="E25" s="1216"/>
      <c r="F25" s="1224"/>
      <c r="G25" s="1225"/>
      <c r="H25" s="1225"/>
      <c r="I25" s="1226"/>
      <c r="J25" s="1226"/>
      <c r="K25" s="1226"/>
      <c r="L25" s="1225"/>
      <c r="M25" s="1225"/>
      <c r="N25" s="1225"/>
      <c r="O25" s="1225"/>
      <c r="P25" s="1237"/>
      <c r="Q25" s="1237"/>
      <c r="R25" s="1246"/>
      <c r="S25" s="1247"/>
      <c r="T25" s="1247"/>
      <c r="U25" s="1247"/>
      <c r="V25" s="1248"/>
      <c r="W25" s="599"/>
      <c r="X25" s="173"/>
      <c r="Y25" s="173"/>
      <c r="Z25" s="173"/>
      <c r="AA25" s="174"/>
      <c r="AB25" s="174"/>
    </row>
    <row r="26" spans="2:29" ht="16.5">
      <c r="B26" s="62"/>
      <c r="C26" s="282"/>
      <c r="D26" s="399"/>
      <c r="E26" s="399"/>
      <c r="F26" s="400"/>
      <c r="G26" s="400"/>
      <c r="H26" s="400"/>
      <c r="I26" s="401"/>
      <c r="J26" s="401"/>
      <c r="K26" s="401"/>
      <c r="L26" s="400"/>
      <c r="M26" s="400"/>
      <c r="N26" s="400"/>
      <c r="O26" s="400"/>
      <c r="P26" s="402"/>
      <c r="Q26" s="402"/>
      <c r="R26" s="400"/>
      <c r="S26" s="400"/>
      <c r="T26" s="400"/>
      <c r="U26" s="400"/>
      <c r="V26" s="400"/>
      <c r="W26" s="599"/>
      <c r="X26" s="173"/>
      <c r="Y26" s="173"/>
      <c r="Z26" s="173"/>
      <c r="AA26" s="174"/>
      <c r="AB26" s="174"/>
    </row>
    <row r="27" spans="2:29" ht="16.5">
      <c r="B27" s="62"/>
      <c r="C27" s="282"/>
      <c r="D27" s="1220" t="s">
        <v>622</v>
      </c>
      <c r="E27" s="1220"/>
      <c r="F27" s="1220"/>
      <c r="G27" s="1220"/>
      <c r="H27" s="1220"/>
      <c r="I27" s="1221" t="s">
        <v>1755</v>
      </c>
      <c r="J27" s="1222"/>
      <c r="K27" s="1222"/>
      <c r="L27" s="1222"/>
      <c r="M27" s="1222"/>
      <c r="N27" s="1222"/>
      <c r="O27" s="1222"/>
      <c r="P27" s="1223"/>
      <c r="Q27" s="402"/>
      <c r="R27" s="400"/>
      <c r="S27" s="400"/>
      <c r="T27" s="400"/>
      <c r="U27" s="400"/>
      <c r="V27" s="400"/>
      <c r="W27" s="599"/>
      <c r="X27" s="173"/>
      <c r="Y27" s="173"/>
      <c r="Z27" s="173"/>
      <c r="AA27" s="174"/>
      <c r="AB27" s="174"/>
    </row>
    <row r="28" spans="2:29" ht="17.25" thickBot="1">
      <c r="B28" s="62"/>
      <c r="C28" s="272"/>
      <c r="D28" s="616"/>
      <c r="E28" s="617"/>
      <c r="F28" s="617"/>
      <c r="G28" s="617"/>
      <c r="H28" s="617"/>
      <c r="I28" s="618"/>
      <c r="J28" s="618"/>
      <c r="K28" s="618"/>
      <c r="L28" s="619"/>
      <c r="M28" s="618"/>
      <c r="N28" s="618"/>
      <c r="O28" s="618"/>
      <c r="P28" s="618"/>
      <c r="Q28" s="620"/>
      <c r="R28" s="620"/>
      <c r="S28" s="620"/>
      <c r="T28" s="621"/>
      <c r="U28" s="621"/>
      <c r="V28" s="621"/>
      <c r="W28" s="622"/>
      <c r="X28" s="173"/>
      <c r="Y28" s="173"/>
      <c r="Z28" s="173"/>
      <c r="AA28" s="174"/>
      <c r="AB28" s="174"/>
    </row>
    <row r="29" spans="2:29" ht="45.75" customHeight="1" thickBot="1">
      <c r="B29" s="105"/>
      <c r="C29" s="1209" t="s">
        <v>1306</v>
      </c>
      <c r="D29" s="1210"/>
      <c r="E29" s="1210"/>
      <c r="F29" s="1210"/>
      <c r="G29" s="1210"/>
      <c r="H29" s="1210"/>
      <c r="I29" s="1210"/>
      <c r="J29" s="1210"/>
      <c r="K29" s="1210"/>
      <c r="L29" s="1210"/>
      <c r="M29" s="1210"/>
      <c r="N29" s="1210"/>
      <c r="O29" s="1210"/>
      <c r="P29" s="1210"/>
      <c r="Q29" s="1210"/>
      <c r="R29" s="1210"/>
      <c r="S29" s="1210"/>
      <c r="T29" s="1210"/>
      <c r="U29" s="1210"/>
      <c r="V29" s="1210"/>
      <c r="W29" s="1211"/>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08"/>
      <c r="F31" s="1205" t="s">
        <v>24</v>
      </c>
      <c r="G31" s="1206"/>
      <c r="H31" s="408"/>
      <c r="I31" s="1205" t="s">
        <v>35</v>
      </c>
      <c r="J31" s="1207"/>
      <c r="K31" s="1207"/>
      <c r="L31" s="1208"/>
      <c r="M31" s="408"/>
      <c r="N31" s="1205" t="s">
        <v>25</v>
      </c>
      <c r="O31" s="1207"/>
      <c r="P31" s="1208"/>
      <c r="Q31" s="408"/>
      <c r="R31" s="1205" t="s">
        <v>79</v>
      </c>
      <c r="S31" s="1207"/>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08"/>
      <c r="F33" s="405" t="s">
        <v>30</v>
      </c>
      <c r="G33" s="406"/>
      <c r="H33" s="408" t="s">
        <v>1756</v>
      </c>
      <c r="I33" s="1207" t="s">
        <v>1303</v>
      </c>
      <c r="J33" s="1207"/>
      <c r="K33" s="1207"/>
      <c r="L33" s="406"/>
      <c r="M33" s="408"/>
      <c r="N33" s="1205" t="s">
        <v>78</v>
      </c>
      <c r="O33" s="1207"/>
      <c r="P33" s="1208"/>
      <c r="Q33" s="408"/>
      <c r="R33" s="407" t="s">
        <v>594</v>
      </c>
      <c r="S33" s="68"/>
      <c r="T33" s="63"/>
      <c r="U33" s="63"/>
      <c r="V33" s="63"/>
      <c r="W33" s="179"/>
      <c r="X33" s="129"/>
      <c r="Y33" s="129"/>
      <c r="Z33" s="177"/>
      <c r="AA33" s="177"/>
      <c r="AB33" s="129"/>
    </row>
    <row r="34" spans="2:43" s="62" customFormat="1" ht="21" customHeight="1" thickBot="1">
      <c r="C34" s="182"/>
      <c r="D34" s="88"/>
      <c r="F34" s="193"/>
      <c r="G34" s="193"/>
      <c r="H34" s="164"/>
      <c r="I34" s="1207"/>
      <c r="J34" s="1207"/>
      <c r="K34" s="1207"/>
      <c r="L34" s="406"/>
      <c r="N34" s="193"/>
      <c r="O34" s="193"/>
      <c r="P34" s="193"/>
      <c r="Q34" s="63"/>
      <c r="S34" s="63"/>
      <c r="T34" s="63"/>
      <c r="U34" s="63"/>
      <c r="V34" s="63"/>
      <c r="W34" s="179"/>
      <c r="X34" s="177"/>
      <c r="Y34" s="177"/>
      <c r="Z34" s="177"/>
      <c r="AA34" s="129"/>
      <c r="AB34" s="129"/>
    </row>
    <row r="35" spans="2:43" s="62" customFormat="1" ht="17.25" customHeight="1" thickBot="1">
      <c r="C35" s="182"/>
      <c r="D35" s="77"/>
      <c r="E35" s="408"/>
      <c r="F35" s="1205" t="s">
        <v>34</v>
      </c>
      <c r="G35" s="1208"/>
      <c r="H35" s="408" t="s">
        <v>3</v>
      </c>
      <c r="I35" s="1205" t="s">
        <v>36</v>
      </c>
      <c r="J35" s="1207"/>
      <c r="K35" s="1207"/>
      <c r="L35" s="1208"/>
      <c r="M35" s="408"/>
      <c r="N35" s="1205" t="s">
        <v>40</v>
      </c>
      <c r="O35" s="1207"/>
      <c r="P35" s="1207"/>
      <c r="Q35" s="164"/>
      <c r="S35" s="63"/>
      <c r="T35" s="63"/>
      <c r="U35" s="63"/>
      <c r="V35" s="63"/>
      <c r="W35" s="179"/>
      <c r="X35" s="177"/>
      <c r="Y35" s="177"/>
      <c r="Z35" s="177"/>
      <c r="AA35" s="177"/>
      <c r="AB35" s="129"/>
    </row>
    <row r="36" spans="2:43" s="62" customFormat="1" ht="17.25" thickBot="1">
      <c r="C36" s="182"/>
      <c r="D36" s="191"/>
      <c r="E36" s="164"/>
      <c r="F36" s="406"/>
      <c r="G36" s="406"/>
      <c r="H36" s="164"/>
      <c r="I36" s="406"/>
      <c r="J36" s="193"/>
      <c r="K36" s="406"/>
      <c r="L36" s="406"/>
      <c r="M36" s="164"/>
      <c r="N36" s="406"/>
      <c r="O36" s="406"/>
      <c r="P36" s="193"/>
      <c r="Q36" s="63"/>
      <c r="S36" s="63"/>
      <c r="T36" s="63"/>
      <c r="U36" s="63"/>
      <c r="V36" s="63"/>
      <c r="W36" s="179"/>
      <c r="X36" s="177"/>
      <c r="Y36" s="129"/>
      <c r="Z36" s="129"/>
      <c r="AA36" s="129"/>
      <c r="AB36" s="129"/>
    </row>
    <row r="37" spans="2:43" s="62" customFormat="1" ht="17.25" customHeight="1" thickBot="1">
      <c r="C37" s="180"/>
      <c r="D37" s="77"/>
      <c r="E37" s="408" t="s">
        <v>3</v>
      </c>
      <c r="F37" s="1205" t="s">
        <v>39</v>
      </c>
      <c r="G37" s="1208"/>
      <c r="H37" s="408"/>
      <c r="I37" s="1205" t="s">
        <v>1304</v>
      </c>
      <c r="J37" s="1207"/>
      <c r="K37" s="1207"/>
      <c r="L37" s="1208"/>
      <c r="M37" s="408"/>
      <c r="N37" s="1205" t="s">
        <v>83</v>
      </c>
      <c r="O37" s="1207"/>
      <c r="P37" s="1207"/>
      <c r="Q37" s="76"/>
      <c r="R37" s="1344"/>
      <c r="S37" s="1344"/>
      <c r="T37" s="1344"/>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267" t="s">
        <v>600</v>
      </c>
      <c r="J40" s="1268"/>
      <c r="K40" s="1268"/>
      <c r="L40" s="1268"/>
      <c r="M40" s="1268"/>
      <c r="N40" s="1269"/>
      <c r="O40" s="1267" t="s">
        <v>601</v>
      </c>
      <c r="P40" s="1268"/>
      <c r="Q40" s="1268"/>
      <c r="R40" s="1268"/>
      <c r="S40" s="1268"/>
      <c r="T40" s="1269"/>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253" t="s">
        <v>626</v>
      </c>
      <c r="J41" s="1252"/>
      <c r="K41" s="1251" t="s">
        <v>608</v>
      </c>
      <c r="L41" s="1252"/>
      <c r="M41" s="1251" t="s">
        <v>609</v>
      </c>
      <c r="N41" s="1260"/>
      <c r="O41" s="1253" t="s">
        <v>626</v>
      </c>
      <c r="P41" s="1252"/>
      <c r="Q41" s="1251" t="s">
        <v>608</v>
      </c>
      <c r="R41" s="1252"/>
      <c r="S41" s="1251" t="s">
        <v>609</v>
      </c>
      <c r="T41" s="1260"/>
      <c r="U41" s="1280" t="s">
        <v>64</v>
      </c>
      <c r="V41" s="1295"/>
      <c r="W41" s="179"/>
    </row>
    <row r="42" spans="2:43" s="62" customFormat="1" ht="82.5" customHeight="1">
      <c r="C42" s="182"/>
      <c r="D42" s="1336" t="s">
        <v>624</v>
      </c>
      <c r="E42" s="1337"/>
      <c r="F42" s="1337"/>
      <c r="G42" s="1337"/>
      <c r="H42" s="1338"/>
      <c r="I42" s="1339">
        <v>2</v>
      </c>
      <c r="J42" s="1261"/>
      <c r="K42" s="1261"/>
      <c r="L42" s="1261"/>
      <c r="M42" s="1261"/>
      <c r="N42" s="1261"/>
      <c r="O42" s="1261">
        <v>3</v>
      </c>
      <c r="P42" s="1261"/>
      <c r="Q42" s="1261"/>
      <c r="R42" s="1261"/>
      <c r="S42" s="1261"/>
      <c r="T42" s="1343"/>
      <c r="U42" s="1341">
        <f>SUM(I42:T42)</f>
        <v>5</v>
      </c>
      <c r="V42" s="1342"/>
      <c r="W42" s="179"/>
    </row>
    <row r="43" spans="2:43" s="62" customFormat="1" ht="70.5" customHeight="1" thickBot="1">
      <c r="C43" s="182"/>
      <c r="D43" s="1263" t="s">
        <v>625</v>
      </c>
      <c r="E43" s="1264"/>
      <c r="F43" s="1264"/>
      <c r="G43" s="1264"/>
      <c r="H43" s="1265"/>
      <c r="I43" s="1340"/>
      <c r="J43" s="1262"/>
      <c r="K43" s="1262"/>
      <c r="L43" s="1262"/>
      <c r="M43" s="1262"/>
      <c r="N43" s="1262"/>
      <c r="O43" s="1262">
        <v>5</v>
      </c>
      <c r="P43" s="1262"/>
      <c r="Q43" s="1262">
        <v>10</v>
      </c>
      <c r="R43" s="1262"/>
      <c r="S43" s="1262">
        <v>40</v>
      </c>
      <c r="T43" s="1296"/>
      <c r="U43" s="1341">
        <f>SUM(I43:T43)</f>
        <v>55</v>
      </c>
      <c r="V43" s="1342"/>
      <c r="W43" s="179"/>
    </row>
    <row r="44" spans="2:43" s="62" customFormat="1" ht="41.25" customHeight="1" thickBot="1">
      <c r="C44" s="182"/>
      <c r="D44" s="375"/>
      <c r="E44" s="375"/>
      <c r="F44" s="375"/>
      <c r="G44" s="375"/>
      <c r="H44" s="37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329" t="s">
        <v>1307</v>
      </c>
      <c r="D45" s="1330"/>
      <c r="E45" s="1330"/>
      <c r="F45" s="1330"/>
      <c r="G45" s="1330"/>
      <c r="H45" s="1330"/>
      <c r="I45" s="1330"/>
      <c r="J45" s="1330"/>
      <c r="K45" s="1330"/>
      <c r="L45" s="1330"/>
      <c r="M45" s="1330"/>
      <c r="N45" s="1330"/>
      <c r="O45" s="1330"/>
      <c r="P45" s="1330"/>
      <c r="Q45" s="1330"/>
      <c r="R45" s="1330"/>
      <c r="S45" s="1330"/>
      <c r="T45" s="1330"/>
      <c r="U45" s="1330"/>
      <c r="V45" s="1330"/>
      <c r="W45" s="1331"/>
      <c r="X45" s="64"/>
      <c r="Y45" s="64"/>
      <c r="Z45" s="64"/>
      <c r="AA45" s="64"/>
    </row>
    <row r="46" spans="2:43" ht="39" customHeight="1" thickBot="1">
      <c r="B46" s="62"/>
      <c r="C46" s="595"/>
      <c r="D46" s="596"/>
      <c r="E46" s="596"/>
      <c r="F46" s="596"/>
      <c r="G46" s="596"/>
      <c r="H46" s="596"/>
      <c r="I46" s="596"/>
      <c r="J46" s="1300"/>
      <c r="K46" s="1300"/>
      <c r="L46" s="1300"/>
      <c r="M46" s="1300"/>
      <c r="N46" s="1300"/>
      <c r="O46" s="1300"/>
      <c r="P46" s="1300"/>
      <c r="Q46" s="1300"/>
      <c r="R46" s="1300"/>
      <c r="S46" s="1300"/>
      <c r="T46" s="1300"/>
      <c r="U46" s="597"/>
      <c r="V46" s="597"/>
      <c r="W46" s="598"/>
      <c r="X46" s="64"/>
      <c r="AA46" s="65"/>
    </row>
    <row r="47" spans="2:43" ht="22.5" customHeight="1">
      <c r="B47" s="62"/>
      <c r="C47" s="282"/>
      <c r="D47" s="1266"/>
      <c r="E47" s="1266"/>
      <c r="F47" s="1266"/>
      <c r="G47" s="63"/>
      <c r="H47" s="1332" t="s">
        <v>599</v>
      </c>
      <c r="I47" s="1333"/>
      <c r="J47" s="1303" t="s">
        <v>178</v>
      </c>
      <c r="K47" s="1304"/>
      <c r="L47" s="1304"/>
      <c r="M47" s="1305"/>
      <c r="N47" s="1303" t="s">
        <v>1323</v>
      </c>
      <c r="O47" s="1304"/>
      <c r="P47" s="1304"/>
      <c r="Q47" s="1305"/>
      <c r="R47" s="64"/>
      <c r="S47" s="64"/>
      <c r="T47" s="64"/>
      <c r="U47" s="64"/>
      <c r="V47" s="64"/>
      <c r="W47" s="599"/>
      <c r="X47" s="90"/>
      <c r="Y47" s="66"/>
      <c r="Z47" s="66"/>
    </row>
    <row r="48" spans="2:43">
      <c r="B48" s="62"/>
      <c r="C48" s="282"/>
      <c r="D48" s="1266"/>
      <c r="E48" s="1266"/>
      <c r="F48" s="1266"/>
      <c r="G48" s="63"/>
      <c r="H48" s="1334"/>
      <c r="I48" s="1335"/>
      <c r="J48" s="1306"/>
      <c r="K48" s="1307"/>
      <c r="L48" s="1307"/>
      <c r="M48" s="1308"/>
      <c r="N48" s="1306"/>
      <c r="O48" s="1307"/>
      <c r="P48" s="1307"/>
      <c r="Q48" s="1308"/>
      <c r="R48" s="64"/>
      <c r="S48" s="64"/>
      <c r="T48" s="64"/>
      <c r="U48" s="64"/>
      <c r="V48" s="64"/>
      <c r="W48" s="599"/>
      <c r="X48" s="90"/>
      <c r="Y48" s="66"/>
      <c r="Z48" s="66"/>
    </row>
    <row r="49" spans="2:27" ht="17.25" thickBot="1">
      <c r="B49" s="62"/>
      <c r="C49" s="282"/>
      <c r="D49" s="1266"/>
      <c r="E49" s="1266"/>
      <c r="F49" s="1266"/>
      <c r="G49" s="63"/>
      <c r="H49" s="1311" t="s">
        <v>65</v>
      </c>
      <c r="I49" s="1311"/>
      <c r="J49" s="1312" t="s">
        <v>65</v>
      </c>
      <c r="K49" s="1313"/>
      <c r="L49" s="1313" t="s">
        <v>66</v>
      </c>
      <c r="M49" s="1314"/>
      <c r="N49" s="1312" t="s">
        <v>65</v>
      </c>
      <c r="O49" s="1313"/>
      <c r="P49" s="1313" t="s">
        <v>66</v>
      </c>
      <c r="Q49" s="1314"/>
      <c r="R49" s="64"/>
      <c r="S49" s="64"/>
      <c r="T49" s="64"/>
      <c r="U49" s="64"/>
      <c r="V49" s="64"/>
      <c r="W49" s="599"/>
      <c r="X49" s="90"/>
      <c r="Y49" s="66"/>
      <c r="Z49" s="66"/>
    </row>
    <row r="50" spans="2:27" ht="28.5" customHeight="1" thickBot="1">
      <c r="B50" s="62"/>
      <c r="C50" s="282"/>
      <c r="D50" s="1316" t="s">
        <v>627</v>
      </c>
      <c r="E50" s="1317"/>
      <c r="F50" s="1317"/>
      <c r="G50" s="1318"/>
      <c r="H50" s="1258">
        <f>'6. Detailed Budget'!I26</f>
        <v>1281.8181818181818</v>
      </c>
      <c r="I50" s="1259"/>
      <c r="J50" s="1258">
        <f>'6. Detailed Budget'!K26</f>
        <v>0</v>
      </c>
      <c r="K50" s="1259"/>
      <c r="L50" s="1258">
        <f>'6. Detailed Budget'!M26</f>
        <v>602.27272727272725</v>
      </c>
      <c r="M50" s="1259"/>
      <c r="N50" s="1258">
        <f>'6. Detailed Budget'!O26</f>
        <v>0</v>
      </c>
      <c r="O50" s="1259"/>
      <c r="P50" s="1258">
        <f>'6. Detailed Budget'!Q26</f>
        <v>0</v>
      </c>
      <c r="Q50" s="1259"/>
      <c r="R50" s="63"/>
      <c r="S50" s="1319" t="s">
        <v>1308</v>
      </c>
      <c r="T50" s="1320"/>
      <c r="U50" s="1320"/>
      <c r="V50" s="1321"/>
      <c r="W50" s="599"/>
      <c r="X50" s="90"/>
    </row>
    <row r="51" spans="2:27" ht="14.25" customHeight="1" thickBot="1">
      <c r="B51" s="62"/>
      <c r="C51" s="282"/>
      <c r="D51" s="1277" t="s">
        <v>67</v>
      </c>
      <c r="E51" s="1278"/>
      <c r="F51" s="1278"/>
      <c r="G51" s="1279"/>
      <c r="H51" s="1258">
        <f>'6. Detailed Budget'!I27</f>
        <v>0</v>
      </c>
      <c r="I51" s="1259"/>
      <c r="J51" s="1258">
        <f>'6. Detailed Budget'!K27</f>
        <v>0</v>
      </c>
      <c r="K51" s="1259"/>
      <c r="L51" s="1258">
        <f>'6. Detailed Budget'!M27</f>
        <v>45.454545454545453</v>
      </c>
      <c r="M51" s="1259"/>
      <c r="N51" s="1258">
        <f>'6. Detailed Budget'!O27</f>
        <v>0</v>
      </c>
      <c r="O51" s="1259"/>
      <c r="P51" s="1258">
        <f>'6. Detailed Budget'!Q27</f>
        <v>0</v>
      </c>
      <c r="Q51" s="1259"/>
      <c r="R51" s="409"/>
      <c r="S51" s="1322"/>
      <c r="T51" s="1323"/>
      <c r="U51" s="1323"/>
      <c r="V51" s="1324"/>
      <c r="W51" s="599"/>
      <c r="X51" s="90"/>
    </row>
    <row r="52" spans="2:27" ht="13.5" customHeight="1" thickBot="1">
      <c r="B52" s="62"/>
      <c r="C52" s="282"/>
      <c r="D52" s="1277" t="s">
        <v>68</v>
      </c>
      <c r="E52" s="1278"/>
      <c r="F52" s="1278"/>
      <c r="G52" s="1279"/>
      <c r="H52" s="1258">
        <f>'6. Detailed Budget'!I28</f>
        <v>3031.2045454545455</v>
      </c>
      <c r="I52" s="1259"/>
      <c r="J52" s="1258">
        <f>'6. Detailed Budget'!K28</f>
        <v>0</v>
      </c>
      <c r="K52" s="1259"/>
      <c r="L52" s="1258">
        <f>'6. Detailed Budget'!M28</f>
        <v>681.81818181818187</v>
      </c>
      <c r="M52" s="1259"/>
      <c r="N52" s="1258">
        <f>'6. Detailed Budget'!O28</f>
        <v>0</v>
      </c>
      <c r="O52" s="1259"/>
      <c r="P52" s="1258">
        <f>'6. Detailed Budget'!Q28</f>
        <v>0</v>
      </c>
      <c r="Q52" s="1259"/>
      <c r="R52" s="409"/>
      <c r="S52" s="1322"/>
      <c r="T52" s="1323"/>
      <c r="U52" s="1323"/>
      <c r="V52" s="1324"/>
      <c r="W52" s="599"/>
      <c r="X52" s="90"/>
    </row>
    <row r="53" spans="2:27" ht="15.75" customHeight="1" thickBot="1">
      <c r="B53" s="62"/>
      <c r="C53" s="282"/>
      <c r="D53" s="1277" t="s">
        <v>69</v>
      </c>
      <c r="E53" s="1278"/>
      <c r="F53" s="1278"/>
      <c r="G53" s="1279"/>
      <c r="H53" s="1258">
        <f>'6. Detailed Budget'!I29</f>
        <v>0</v>
      </c>
      <c r="I53" s="1259"/>
      <c r="J53" s="1258">
        <f>'6. Detailed Budget'!K29</f>
        <v>0</v>
      </c>
      <c r="K53" s="1259"/>
      <c r="L53" s="1258">
        <f>'6. Detailed Budget'!M29</f>
        <v>477.27272727272725</v>
      </c>
      <c r="M53" s="1259"/>
      <c r="N53" s="1258">
        <f>'6. Detailed Budget'!O29</f>
        <v>0</v>
      </c>
      <c r="O53" s="1259"/>
      <c r="P53" s="1258">
        <f>'6. Detailed Budget'!Q29</f>
        <v>0</v>
      </c>
      <c r="Q53" s="1259"/>
      <c r="R53" s="409"/>
      <c r="S53" s="1322"/>
      <c r="T53" s="1323"/>
      <c r="U53" s="1323"/>
      <c r="V53" s="1324"/>
      <c r="W53" s="599"/>
      <c r="X53" s="90"/>
    </row>
    <row r="54" spans="2:27" ht="22.5" customHeight="1" thickBot="1">
      <c r="B54" s="62"/>
      <c r="C54" s="282"/>
      <c r="D54" s="1297" t="s">
        <v>592</v>
      </c>
      <c r="E54" s="1298"/>
      <c r="F54" s="1298"/>
      <c r="G54" s="1299"/>
      <c r="H54" s="1258">
        <f>'6. Detailed Budget'!I30</f>
        <v>0</v>
      </c>
      <c r="I54" s="1259"/>
      <c r="J54" s="1258">
        <f>'6. Detailed Budget'!K30</f>
        <v>0</v>
      </c>
      <c r="K54" s="1259"/>
      <c r="L54" s="1258">
        <f>'6. Detailed Budget'!M30</f>
        <v>0</v>
      </c>
      <c r="M54" s="1259"/>
      <c r="N54" s="1258">
        <f>'6. Detailed Budget'!O30</f>
        <v>0</v>
      </c>
      <c r="O54" s="1259"/>
      <c r="P54" s="1258">
        <f>'6. Detailed Budget'!Q30</f>
        <v>0</v>
      </c>
      <c r="Q54" s="1259"/>
      <c r="R54" s="409"/>
      <c r="S54" s="1322"/>
      <c r="T54" s="1323"/>
      <c r="U54" s="1323"/>
      <c r="V54" s="1324"/>
      <c r="W54" s="599"/>
      <c r="X54" s="90"/>
    </row>
    <row r="55" spans="2:27" ht="17.25" thickBot="1">
      <c r="B55" s="62"/>
      <c r="C55" s="282"/>
      <c r="D55" s="1277" t="s">
        <v>648</v>
      </c>
      <c r="E55" s="1278"/>
      <c r="F55" s="1278"/>
      <c r="G55" s="1279"/>
      <c r="H55" s="1258">
        <f>'6. Detailed Budget'!I31</f>
        <v>0</v>
      </c>
      <c r="I55" s="1259"/>
      <c r="J55" s="1258">
        <f>'6. Detailed Budget'!K31</f>
        <v>0</v>
      </c>
      <c r="K55" s="1259"/>
      <c r="L55" s="1258">
        <f>'6. Detailed Budget'!M31</f>
        <v>113.63636363636364</v>
      </c>
      <c r="M55" s="1259"/>
      <c r="N55" s="1258">
        <f>'6. Detailed Budget'!O31</f>
        <v>0</v>
      </c>
      <c r="O55" s="1259"/>
      <c r="P55" s="1258">
        <f>'6. Detailed Budget'!Q31</f>
        <v>0</v>
      </c>
      <c r="Q55" s="1259"/>
      <c r="R55" s="409"/>
      <c r="S55" s="1322"/>
      <c r="T55" s="1323"/>
      <c r="U55" s="1323"/>
      <c r="V55" s="1324"/>
      <c r="W55" s="599"/>
      <c r="X55" s="90"/>
    </row>
    <row r="56" spans="2:27" ht="17.25" thickBot="1">
      <c r="B56" s="62"/>
      <c r="C56" s="282"/>
      <c r="D56" s="1277" t="s">
        <v>71</v>
      </c>
      <c r="E56" s="1278"/>
      <c r="F56" s="1278"/>
      <c r="G56" s="1279"/>
      <c r="H56" s="1258">
        <f>'6. Detailed Budget'!I32</f>
        <v>0</v>
      </c>
      <c r="I56" s="1259"/>
      <c r="J56" s="1258">
        <f>'6. Detailed Budget'!K32</f>
        <v>0</v>
      </c>
      <c r="K56" s="1259"/>
      <c r="L56" s="1258">
        <f>'6. Detailed Budget'!M32</f>
        <v>0</v>
      </c>
      <c r="M56" s="1259"/>
      <c r="N56" s="1258">
        <f>'6. Detailed Budget'!O32</f>
        <v>0</v>
      </c>
      <c r="O56" s="1259"/>
      <c r="P56" s="1258">
        <f>'6. Detailed Budget'!Q32</f>
        <v>0</v>
      </c>
      <c r="Q56" s="1259"/>
      <c r="R56" s="409"/>
      <c r="S56" s="1325"/>
      <c r="T56" s="1326"/>
      <c r="U56" s="1326"/>
      <c r="V56" s="1327"/>
      <c r="W56" s="599"/>
      <c r="X56" s="90"/>
    </row>
    <row r="57" spans="2:27" ht="17.25" thickBot="1">
      <c r="B57" s="62"/>
      <c r="C57" s="282"/>
      <c r="D57" s="63"/>
      <c r="E57" s="63"/>
      <c r="F57" s="63"/>
      <c r="G57" s="63"/>
      <c r="H57" s="63"/>
      <c r="I57" s="63"/>
      <c r="J57" s="63"/>
      <c r="K57" s="63"/>
      <c r="L57" s="63"/>
      <c r="M57" s="63"/>
      <c r="N57" s="63"/>
      <c r="O57" s="63"/>
      <c r="P57" s="63"/>
      <c r="Q57" s="63"/>
      <c r="R57" s="891"/>
      <c r="S57" s="891"/>
      <c r="T57" s="891"/>
      <c r="U57" s="891"/>
      <c r="V57" s="891"/>
      <c r="W57" s="95"/>
      <c r="X57" s="64"/>
    </row>
    <row r="58" spans="2:27" ht="17.25" thickBot="1">
      <c r="B58" s="62"/>
      <c r="C58" s="282"/>
      <c r="D58" s="1277" t="s">
        <v>64</v>
      </c>
      <c r="E58" s="1278"/>
      <c r="F58" s="1278"/>
      <c r="G58" s="1279"/>
      <c r="H58" s="1309">
        <f>SUM(H50:I56)</f>
        <v>4313.022727272727</v>
      </c>
      <c r="I58" s="1315"/>
      <c r="J58" s="1309">
        <f>SUM(J50:K56)</f>
        <v>0</v>
      </c>
      <c r="K58" s="1315"/>
      <c r="L58" s="1309">
        <f>SUM(L50:M56)</f>
        <v>1920.4545454545455</v>
      </c>
      <c r="M58" s="1315"/>
      <c r="N58" s="1309">
        <f>SUM(N50:O56)</f>
        <v>0</v>
      </c>
      <c r="O58" s="1310"/>
      <c r="P58" s="1301">
        <f>SUM(P50:Q56)</f>
        <v>0</v>
      </c>
      <c r="Q58" s="1302"/>
      <c r="R58" s="387"/>
      <c r="S58" s="387"/>
      <c r="T58" s="387"/>
      <c r="U58" s="387"/>
      <c r="V58" s="387"/>
      <c r="W58" s="95"/>
      <c r="X58" s="74"/>
    </row>
    <row r="59" spans="2:27" ht="24.75" customHeight="1" thickBot="1">
      <c r="B59" s="62"/>
      <c r="C59" s="272"/>
      <c r="D59" s="600"/>
      <c r="E59" s="600"/>
      <c r="F59" s="600"/>
      <c r="G59" s="601"/>
      <c r="H59" s="601"/>
      <c r="I59" s="601"/>
      <c r="J59" s="601"/>
      <c r="K59" s="601"/>
      <c r="L59" s="601"/>
      <c r="M59" s="601"/>
      <c r="N59" s="601"/>
      <c r="O59" s="601"/>
      <c r="P59" s="601"/>
      <c r="Q59" s="602"/>
      <c r="R59" s="602"/>
      <c r="S59" s="602"/>
      <c r="T59" s="602"/>
      <c r="U59" s="602"/>
      <c r="V59" s="602"/>
      <c r="W59" s="385"/>
      <c r="X59" s="74"/>
    </row>
    <row r="60" spans="2:27" ht="39.75" customHeight="1" thickBot="1">
      <c r="B60" s="62"/>
      <c r="C60" s="1287" t="s">
        <v>628</v>
      </c>
      <c r="D60" s="1288"/>
      <c r="E60" s="1288"/>
      <c r="F60" s="1288"/>
      <c r="G60" s="1288"/>
      <c r="H60" s="1288"/>
      <c r="I60" s="1288"/>
      <c r="J60" s="1288"/>
      <c r="K60" s="1288"/>
      <c r="L60" s="1288"/>
      <c r="M60" s="1288"/>
      <c r="N60" s="1288"/>
      <c r="O60" s="1288"/>
      <c r="P60" s="1288"/>
      <c r="Q60" s="1288"/>
      <c r="R60" s="1288"/>
      <c r="S60" s="1288"/>
      <c r="T60" s="1288"/>
      <c r="U60" s="1288"/>
      <c r="V60" s="1288"/>
      <c r="W60" s="1289"/>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80" t="s">
        <v>599</v>
      </c>
      <c r="I62" s="1281"/>
      <c r="J62" s="1281"/>
      <c r="K62" s="1281"/>
      <c r="L62" s="1281"/>
      <c r="M62" s="1281" t="s">
        <v>178</v>
      </c>
      <c r="N62" s="1281"/>
      <c r="O62" s="1281"/>
      <c r="P62" s="1281"/>
      <c r="Q62" s="1281"/>
      <c r="R62" s="1294" t="s">
        <v>1309</v>
      </c>
      <c r="S62" s="1281"/>
      <c r="T62" s="1281"/>
      <c r="U62" s="1281"/>
      <c r="V62" s="1295"/>
      <c r="W62" s="183"/>
      <c r="X62" s="74"/>
      <c r="Y62" s="74"/>
      <c r="Z62" s="74"/>
      <c r="AA62" s="74"/>
    </row>
    <row r="63" spans="2:27" ht="16.5">
      <c r="B63" s="62"/>
      <c r="C63" s="182"/>
      <c r="D63" s="1290" t="s">
        <v>73</v>
      </c>
      <c r="E63" s="1291"/>
      <c r="F63" s="1291"/>
      <c r="G63" s="1292"/>
      <c r="H63" s="1282" t="s">
        <v>1854</v>
      </c>
      <c r="I63" s="1225"/>
      <c r="J63" s="1225"/>
      <c r="K63" s="1225"/>
      <c r="L63" s="1225"/>
      <c r="M63" s="1225" t="s">
        <v>1855</v>
      </c>
      <c r="N63" s="1225"/>
      <c r="O63" s="1225"/>
      <c r="P63" s="1225"/>
      <c r="Q63" s="1225"/>
      <c r="R63" s="1225" t="s">
        <v>80</v>
      </c>
      <c r="S63" s="1225"/>
      <c r="T63" s="1225"/>
      <c r="U63" s="1225"/>
      <c r="V63" s="1283"/>
      <c r="W63" s="179"/>
      <c r="AA63" s="65"/>
    </row>
    <row r="64" spans="2:27" ht="16.5">
      <c r="B64" s="62"/>
      <c r="C64" s="182"/>
      <c r="D64" s="1273" t="s">
        <v>67</v>
      </c>
      <c r="E64" s="1274"/>
      <c r="F64" s="1274"/>
      <c r="G64" s="1275"/>
      <c r="H64" s="1282" t="s">
        <v>80</v>
      </c>
      <c r="I64" s="1225"/>
      <c r="J64" s="1225"/>
      <c r="K64" s="1225"/>
      <c r="L64" s="1225"/>
      <c r="M64" s="1225" t="s">
        <v>1856</v>
      </c>
      <c r="N64" s="1225"/>
      <c r="O64" s="1225"/>
      <c r="P64" s="1225"/>
      <c r="Q64" s="1225"/>
      <c r="R64" s="1225" t="s">
        <v>80</v>
      </c>
      <c r="S64" s="1225"/>
      <c r="T64" s="1225"/>
      <c r="U64" s="1225"/>
      <c r="V64" s="1283"/>
      <c r="W64" s="179"/>
      <c r="AA64" s="65"/>
    </row>
    <row r="65" spans="2:27" ht="16.5">
      <c r="B65" s="62"/>
      <c r="C65" s="182"/>
      <c r="D65" s="1273" t="s">
        <v>74</v>
      </c>
      <c r="E65" s="1274"/>
      <c r="F65" s="1274"/>
      <c r="G65" s="1275"/>
      <c r="H65" s="1282" t="s">
        <v>1859</v>
      </c>
      <c r="I65" s="1225"/>
      <c r="J65" s="1225"/>
      <c r="K65" s="1225"/>
      <c r="L65" s="1225"/>
      <c r="M65" s="1225" t="s">
        <v>1862</v>
      </c>
      <c r="N65" s="1225"/>
      <c r="O65" s="1225"/>
      <c r="P65" s="1225"/>
      <c r="Q65" s="1225"/>
      <c r="R65" s="1225" t="s">
        <v>80</v>
      </c>
      <c r="S65" s="1225"/>
      <c r="T65" s="1225"/>
      <c r="U65" s="1225"/>
      <c r="V65" s="1283"/>
      <c r="W65" s="179"/>
      <c r="Y65" s="64"/>
      <c r="AA65" s="65"/>
    </row>
    <row r="66" spans="2:27" ht="16.5">
      <c r="B66" s="62"/>
      <c r="C66" s="182"/>
      <c r="D66" s="1273" t="s">
        <v>69</v>
      </c>
      <c r="E66" s="1274"/>
      <c r="F66" s="1274"/>
      <c r="G66" s="1275"/>
      <c r="H66" s="1282" t="s">
        <v>80</v>
      </c>
      <c r="I66" s="1225"/>
      <c r="J66" s="1225"/>
      <c r="K66" s="1225"/>
      <c r="L66" s="1225"/>
      <c r="M66" s="1225" t="s">
        <v>1857</v>
      </c>
      <c r="N66" s="1225"/>
      <c r="O66" s="1225"/>
      <c r="P66" s="1225"/>
      <c r="Q66" s="1225"/>
      <c r="R66" s="1225" t="s">
        <v>80</v>
      </c>
      <c r="S66" s="1225"/>
      <c r="T66" s="1225"/>
      <c r="U66" s="1225"/>
      <c r="V66" s="1283"/>
      <c r="W66" s="179"/>
      <c r="AA66" s="65"/>
    </row>
    <row r="67" spans="2:27" ht="16.5">
      <c r="B67" s="62"/>
      <c r="C67" s="182"/>
      <c r="D67" s="1273" t="s">
        <v>75</v>
      </c>
      <c r="E67" s="1274"/>
      <c r="F67" s="1274"/>
      <c r="G67" s="1275"/>
      <c r="H67" s="1282" t="s">
        <v>80</v>
      </c>
      <c r="I67" s="1225"/>
      <c r="J67" s="1225"/>
      <c r="K67" s="1225"/>
      <c r="L67" s="1225"/>
      <c r="M67" s="1225" t="s">
        <v>80</v>
      </c>
      <c r="N67" s="1225"/>
      <c r="O67" s="1225"/>
      <c r="P67" s="1225"/>
      <c r="Q67" s="1225"/>
      <c r="R67" s="1225" t="s">
        <v>80</v>
      </c>
      <c r="S67" s="1225"/>
      <c r="T67" s="1225"/>
      <c r="U67" s="1225"/>
      <c r="V67" s="1283"/>
      <c r="W67" s="179"/>
      <c r="AA67" s="65"/>
    </row>
    <row r="68" spans="2:27" ht="16.5">
      <c r="B68" s="62"/>
      <c r="C68" s="182"/>
      <c r="D68" s="1273" t="s">
        <v>648</v>
      </c>
      <c r="E68" s="1274"/>
      <c r="F68" s="1274"/>
      <c r="G68" s="1275"/>
      <c r="H68" s="1282" t="s">
        <v>80</v>
      </c>
      <c r="I68" s="1225"/>
      <c r="J68" s="1225"/>
      <c r="K68" s="1225"/>
      <c r="L68" s="1225"/>
      <c r="M68" s="1225" t="s">
        <v>1858</v>
      </c>
      <c r="N68" s="1225"/>
      <c r="O68" s="1225"/>
      <c r="P68" s="1225"/>
      <c r="Q68" s="1225"/>
      <c r="R68" s="1284" t="s">
        <v>80</v>
      </c>
      <c r="S68" s="1225"/>
      <c r="T68" s="1225"/>
      <c r="U68" s="1225"/>
      <c r="V68" s="1283"/>
      <c r="W68" s="179"/>
      <c r="AA68" s="65"/>
    </row>
    <row r="69" spans="2:27" ht="17.25" thickBot="1">
      <c r="B69" s="62"/>
      <c r="C69" s="182"/>
      <c r="D69" s="1270" t="s">
        <v>76</v>
      </c>
      <c r="E69" s="1271"/>
      <c r="F69" s="1271"/>
      <c r="G69" s="1272"/>
      <c r="H69" s="1293"/>
      <c r="I69" s="1285"/>
      <c r="J69" s="1285"/>
      <c r="K69" s="1285"/>
      <c r="L69" s="1285"/>
      <c r="M69" s="1285"/>
      <c r="N69" s="1285"/>
      <c r="O69" s="1285"/>
      <c r="P69" s="1285"/>
      <c r="Q69" s="1285"/>
      <c r="R69" s="1285"/>
      <c r="S69" s="1285"/>
      <c r="T69" s="1285"/>
      <c r="U69" s="1285"/>
      <c r="V69" s="1286"/>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76"/>
      <c r="F73" s="1276"/>
      <c r="G73" s="1276"/>
      <c r="H73" s="63"/>
      <c r="I73" s="63"/>
      <c r="J73" s="63"/>
      <c r="K73" s="63"/>
      <c r="L73" s="63"/>
      <c r="M73" s="63"/>
      <c r="N73" s="63"/>
      <c r="O73" s="33"/>
      <c r="P73" s="1276"/>
      <c r="Q73" s="1276"/>
      <c r="R73" s="1276"/>
      <c r="S73" s="1276"/>
      <c r="T73" s="1276"/>
      <c r="U73" s="372"/>
      <c r="V73" s="372"/>
      <c r="W73" s="64"/>
    </row>
    <row r="74" spans="2:27" ht="12.75" customHeight="1">
      <c r="C74" s="63"/>
      <c r="D74" s="63"/>
      <c r="E74" s="1276"/>
      <c r="F74" s="1276"/>
      <c r="G74" s="1276"/>
      <c r="H74" s="63"/>
      <c r="I74" s="63"/>
      <c r="J74" s="63"/>
      <c r="K74" s="63"/>
      <c r="L74" s="63"/>
      <c r="M74" s="63"/>
      <c r="N74" s="63"/>
      <c r="O74" s="63"/>
      <c r="P74" s="1276"/>
      <c r="Q74" s="1276"/>
      <c r="R74" s="1276"/>
      <c r="S74" s="1276"/>
      <c r="T74" s="1276"/>
      <c r="U74" s="372"/>
      <c r="V74" s="37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L58:M58"/>
    <mergeCell ref="J56:K56"/>
    <mergeCell ref="L56:M56"/>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C2:W2"/>
    <mergeCell ref="D9:F9"/>
    <mergeCell ref="D18:F18"/>
    <mergeCell ref="K18:M18"/>
    <mergeCell ref="D14:F14"/>
    <mergeCell ref="C3:W3"/>
    <mergeCell ref="D6:F6"/>
    <mergeCell ref="D5:F5"/>
    <mergeCell ref="H5:M5"/>
    <mergeCell ref="H6:M7"/>
  </mergeCells>
  <phoneticPr fontId="3" type="noConversion"/>
  <dataValidations xWindow="467" yWindow="291" count="16">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 type="list" allowBlank="1" showInputMessage="1" showErrorMessage="1" sqref="H6:M7">
      <formula1>Lookup!$L$1:$L$6</formula1>
    </dataValidation>
    <dataValidation type="list" allowBlank="1" showInputMessage="1" showErrorMessage="1" sqref="L23:O25">
      <formula1>Lookup!I1:I6</formula1>
    </dataValidation>
    <dataValidation type="list" allowBlank="1" showInputMessage="1" showErrorMessage="1" sqref="E31 H31 M31 Q31 E33 H33 M33 Q33 E35 H35 M35 E37 H37 M37">
      <formula1>Lookup!$G$1:$G$2</formula1>
    </dataValidation>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worksheet>
</file>

<file path=xl/worksheets/sheet4.xml><?xml version="1.0" encoding="utf-8"?>
<worksheet xmlns="http://schemas.openxmlformats.org/spreadsheetml/2006/main" xmlns:r="http://schemas.openxmlformats.org/officeDocument/2006/relationships">
  <sheetPr codeName="Sheet3" enableFormatConditionsCalculation="0">
    <tabColor indexed="51"/>
  </sheetPr>
  <dimension ref="C1:W18"/>
  <sheetViews>
    <sheetView workbookViewId="0">
      <selection activeCell="J14" sqref="J14:S14"/>
    </sheetView>
  </sheetViews>
  <sheetFormatPr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369"/>
      <c r="F1" s="1369"/>
      <c r="G1" s="1369"/>
      <c r="H1" s="1369"/>
      <c r="I1" s="1369"/>
      <c r="J1" s="1369"/>
      <c r="K1" s="1369"/>
      <c r="L1" s="1369"/>
      <c r="M1" s="1369"/>
      <c r="N1" s="63"/>
      <c r="O1" s="1370"/>
      <c r="P1" s="1370"/>
      <c r="Q1" s="1370"/>
      <c r="R1" s="1370"/>
      <c r="S1" s="63"/>
      <c r="T1" s="63"/>
    </row>
    <row r="2" spans="3:23" ht="23.25" customHeight="1" thickBot="1">
      <c r="C2" s="1346" t="s">
        <v>1267</v>
      </c>
      <c r="D2" s="1347"/>
      <c r="E2" s="1347"/>
      <c r="F2" s="1347"/>
      <c r="G2" s="1347"/>
      <c r="H2" s="1347"/>
      <c r="I2" s="1347"/>
      <c r="J2" s="1347"/>
      <c r="K2" s="1347"/>
      <c r="L2" s="1347"/>
      <c r="M2" s="1347"/>
      <c r="N2" s="1347"/>
      <c r="O2" s="1347"/>
      <c r="P2" s="1347"/>
      <c r="Q2" s="1347"/>
      <c r="R2" s="1347"/>
      <c r="S2" s="1347"/>
      <c r="T2" s="1348"/>
    </row>
    <row r="3" spans="3:23" ht="23.25" customHeight="1" thickBot="1">
      <c r="C3" s="1349" t="s">
        <v>602</v>
      </c>
      <c r="D3" s="1350"/>
      <c r="E3" s="1350"/>
      <c r="F3" s="1350"/>
      <c r="G3" s="1350"/>
      <c r="H3" s="1350"/>
      <c r="I3" s="1350"/>
      <c r="J3" s="1350"/>
      <c r="K3" s="1350"/>
      <c r="L3" s="1350"/>
      <c r="M3" s="1350"/>
      <c r="N3" s="1350"/>
      <c r="O3" s="1350"/>
      <c r="P3" s="1350"/>
      <c r="Q3" s="1350"/>
      <c r="R3" s="1350"/>
      <c r="S3" s="1350"/>
      <c r="T3" s="1351"/>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345" t="s">
        <v>367</v>
      </c>
      <c r="E5" s="1375" t="s">
        <v>1310</v>
      </c>
      <c r="F5" s="1376"/>
      <c r="G5" s="1376"/>
      <c r="H5" s="1376"/>
      <c r="I5" s="1376"/>
      <c r="J5" s="1376"/>
      <c r="K5" s="1376"/>
      <c r="L5" s="1376"/>
      <c r="M5" s="1376"/>
      <c r="N5" s="1376"/>
      <c r="O5" s="1376"/>
      <c r="P5" s="1376"/>
      <c r="Q5" s="1376"/>
      <c r="R5" s="1376"/>
      <c r="S5" s="1377"/>
      <c r="T5" s="381"/>
      <c r="U5" s="378"/>
      <c r="V5" s="378"/>
    </row>
    <row r="6" spans="3:23" ht="13.5" customHeight="1" thickBot="1">
      <c r="C6" s="282"/>
      <c r="D6" s="1345"/>
      <c r="E6" s="1378"/>
      <c r="F6" s="1379"/>
      <c r="G6" s="1379"/>
      <c r="H6" s="1379"/>
      <c r="I6" s="1379"/>
      <c r="J6" s="1379"/>
      <c r="K6" s="1379"/>
      <c r="L6" s="1379"/>
      <c r="M6" s="1379"/>
      <c r="N6" s="1379"/>
      <c r="O6" s="1379"/>
      <c r="P6" s="1379"/>
      <c r="Q6" s="1379"/>
      <c r="R6" s="1379"/>
      <c r="S6" s="1380"/>
      <c r="T6" s="381"/>
      <c r="U6" s="378"/>
      <c r="V6" s="378"/>
    </row>
    <row r="7" spans="3:23" ht="24" customHeight="1" thickBot="1">
      <c r="C7" s="282"/>
      <c r="D7" s="77"/>
      <c r="E7" s="379"/>
      <c r="F7" s="380"/>
      <c r="G7" s="380"/>
      <c r="H7" s="380"/>
      <c r="I7" s="380"/>
      <c r="J7" s="380"/>
      <c r="K7" s="380"/>
      <c r="L7" s="380"/>
      <c r="M7" s="380"/>
      <c r="N7" s="380"/>
      <c r="O7" s="380"/>
      <c r="P7" s="380"/>
      <c r="Q7" s="380"/>
      <c r="R7" s="380"/>
      <c r="S7" s="380"/>
      <c r="T7" s="95"/>
    </row>
    <row r="8" spans="3:23" ht="198.75" customHeight="1" thickBot="1">
      <c r="C8" s="282"/>
      <c r="D8" s="202" t="s">
        <v>379</v>
      </c>
      <c r="E8" s="1382" t="s">
        <v>1311</v>
      </c>
      <c r="F8" s="1383"/>
      <c r="G8" s="1383"/>
      <c r="H8" s="1383"/>
      <c r="I8" s="1383"/>
      <c r="J8" s="1358" t="s">
        <v>1868</v>
      </c>
      <c r="K8" s="1358"/>
      <c r="L8" s="1358"/>
      <c r="M8" s="1358"/>
      <c r="N8" s="1358"/>
      <c r="O8" s="1358"/>
      <c r="P8" s="1358"/>
      <c r="Q8" s="1358"/>
      <c r="R8" s="1358"/>
      <c r="S8" s="1359"/>
      <c r="T8" s="95"/>
      <c r="W8" s="386"/>
    </row>
    <row r="9" spans="3:23" ht="200.1" customHeight="1" thickBot="1">
      <c r="C9" s="282"/>
      <c r="D9" s="202" t="s">
        <v>378</v>
      </c>
      <c r="E9" s="1355" t="s">
        <v>629</v>
      </c>
      <c r="F9" s="1371"/>
      <c r="G9" s="1371"/>
      <c r="H9" s="1371"/>
      <c r="I9" s="1372"/>
      <c r="J9" s="1373" t="s">
        <v>1869</v>
      </c>
      <c r="K9" s="1373"/>
      <c r="L9" s="1373"/>
      <c r="M9" s="1373"/>
      <c r="N9" s="1373"/>
      <c r="O9" s="1373"/>
      <c r="P9" s="1373"/>
      <c r="Q9" s="1373"/>
      <c r="R9" s="1373"/>
      <c r="S9" s="1374"/>
      <c r="T9" s="95"/>
    </row>
    <row r="10" spans="3:23" ht="200.1" customHeight="1" thickBot="1">
      <c r="C10" s="282"/>
      <c r="D10" s="202" t="s">
        <v>361</v>
      </c>
      <c r="E10" s="1366" t="s">
        <v>380</v>
      </c>
      <c r="F10" s="1367"/>
      <c r="G10" s="1367"/>
      <c r="H10" s="1367"/>
      <c r="I10" s="1368"/>
      <c r="J10" s="1358" t="s">
        <v>1860</v>
      </c>
      <c r="K10" s="1358"/>
      <c r="L10" s="1358"/>
      <c r="M10" s="1358"/>
      <c r="N10" s="1358"/>
      <c r="O10" s="1358"/>
      <c r="P10" s="1358"/>
      <c r="Q10" s="1358"/>
      <c r="R10" s="1358"/>
      <c r="S10" s="1359"/>
      <c r="T10" s="95"/>
    </row>
    <row r="11" spans="3:23" ht="200.1" customHeight="1" thickBot="1">
      <c r="C11" s="282"/>
      <c r="D11" s="202" t="s">
        <v>382</v>
      </c>
      <c r="E11" s="1366" t="s">
        <v>381</v>
      </c>
      <c r="F11" s="1367"/>
      <c r="G11" s="1367"/>
      <c r="H11" s="1367"/>
      <c r="I11" s="1368"/>
      <c r="J11" s="1358" t="s">
        <v>1886</v>
      </c>
      <c r="K11" s="1358"/>
      <c r="L11" s="1358"/>
      <c r="M11" s="1358"/>
      <c r="N11" s="1358"/>
      <c r="O11" s="1358"/>
      <c r="P11" s="1358"/>
      <c r="Q11" s="1358"/>
      <c r="R11" s="1358"/>
      <c r="S11" s="1359"/>
      <c r="T11" s="95"/>
    </row>
    <row r="12" spans="3:23" ht="200.1" customHeight="1" thickBot="1">
      <c r="C12" s="282"/>
      <c r="D12" s="202" t="s">
        <v>362</v>
      </c>
      <c r="E12" s="1355" t="s">
        <v>595</v>
      </c>
      <c r="F12" s="1356"/>
      <c r="G12" s="1356"/>
      <c r="H12" s="1356"/>
      <c r="I12" s="1357"/>
      <c r="J12" s="1358" t="s">
        <v>1887</v>
      </c>
      <c r="K12" s="1358"/>
      <c r="L12" s="1358"/>
      <c r="M12" s="1358"/>
      <c r="N12" s="1358"/>
      <c r="O12" s="1358"/>
      <c r="P12" s="1358"/>
      <c r="Q12" s="1358"/>
      <c r="R12" s="1358"/>
      <c r="S12" s="1359"/>
      <c r="T12" s="95"/>
    </row>
    <row r="13" spans="3:23" ht="200.1" customHeight="1" thickBot="1">
      <c r="C13" s="282"/>
      <c r="D13" s="202" t="s">
        <v>363</v>
      </c>
      <c r="E13" s="1366" t="s">
        <v>280</v>
      </c>
      <c r="F13" s="1367"/>
      <c r="G13" s="1367"/>
      <c r="H13" s="1367"/>
      <c r="I13" s="1368"/>
      <c r="J13" s="1363" t="s">
        <v>1888</v>
      </c>
      <c r="K13" s="1364"/>
      <c r="L13" s="1364"/>
      <c r="M13" s="1364"/>
      <c r="N13" s="1364"/>
      <c r="O13" s="1364"/>
      <c r="P13" s="1364"/>
      <c r="Q13" s="1364"/>
      <c r="R13" s="1364"/>
      <c r="S13" s="1365"/>
      <c r="T13" s="95"/>
    </row>
    <row r="14" spans="3:23" ht="200.1" customHeight="1" thickBot="1">
      <c r="C14" s="282"/>
      <c r="D14" s="202" t="s">
        <v>364</v>
      </c>
      <c r="E14" s="1352" t="s">
        <v>596</v>
      </c>
      <c r="F14" s="1353"/>
      <c r="G14" s="1353"/>
      <c r="H14" s="1353"/>
      <c r="I14" s="1354"/>
      <c r="J14" s="1360" t="s">
        <v>1870</v>
      </c>
      <c r="K14" s="1361"/>
      <c r="L14" s="1361"/>
      <c r="M14" s="1361"/>
      <c r="N14" s="1361"/>
      <c r="O14" s="1361"/>
      <c r="P14" s="1361"/>
      <c r="Q14" s="1361"/>
      <c r="R14" s="1361"/>
      <c r="S14" s="1362"/>
      <c r="T14" s="95"/>
    </row>
    <row r="15" spans="3:23" ht="13.5" thickBot="1">
      <c r="C15" s="272"/>
      <c r="D15" s="273"/>
      <c r="E15" s="382"/>
      <c r="F15" s="383"/>
      <c r="G15" s="384"/>
      <c r="H15" s="384"/>
      <c r="I15" s="384"/>
      <c r="J15" s="384"/>
      <c r="K15" s="384"/>
      <c r="L15" s="384"/>
      <c r="M15" s="384"/>
      <c r="N15" s="384"/>
      <c r="O15" s="384"/>
      <c r="P15" s="384"/>
      <c r="Q15" s="384"/>
      <c r="R15" s="384"/>
      <c r="S15" s="384"/>
      <c r="T15" s="385"/>
    </row>
    <row r="17" spans="5:22" ht="12.75" customHeight="1">
      <c r="E17" s="1384"/>
      <c r="F17" s="1384"/>
      <c r="G17" s="1384"/>
      <c r="H17" s="1384"/>
      <c r="I17" s="1384"/>
      <c r="J17" s="1384"/>
      <c r="K17" s="5"/>
      <c r="L17" s="5"/>
      <c r="M17" s="5"/>
      <c r="N17" s="5"/>
      <c r="O17" s="5"/>
      <c r="P17" s="5"/>
      <c r="R17" s="1381"/>
      <c r="S17" s="1381"/>
      <c r="T17" s="53"/>
      <c r="U17" s="53"/>
      <c r="V17" s="89"/>
    </row>
    <row r="18" spans="5:22">
      <c r="E18" s="1384"/>
      <c r="F18" s="1384"/>
      <c r="G18" s="1384"/>
      <c r="H18" s="1384"/>
      <c r="I18" s="1384"/>
      <c r="J18" s="1384"/>
      <c r="Q18" s="53"/>
      <c r="R18" s="1381"/>
      <c r="S18" s="1381"/>
      <c r="T18" s="53"/>
      <c r="U18" s="53"/>
    </row>
  </sheetData>
  <sheetProtection password="D69D" sheet="1" formatCells="0" formatColumns="0" formatRows="0" selectLockedCells="1"/>
  <protectedRanges>
    <protectedRange sqref="J8:S14" name="Range2_1"/>
  </protectedRanges>
  <mergeCells count="22">
    <mergeCell ref="R17:S18"/>
    <mergeCell ref="E8:I8"/>
    <mergeCell ref="J8:S8"/>
    <mergeCell ref="E17:J18"/>
    <mergeCell ref="E11:I11"/>
    <mergeCell ref="E13:I13"/>
    <mergeCell ref="E1:M1"/>
    <mergeCell ref="O1:R1"/>
    <mergeCell ref="E9:I9"/>
    <mergeCell ref="J9:S9"/>
    <mergeCell ref="E5:S6"/>
    <mergeCell ref="D5:D6"/>
    <mergeCell ref="C2:T2"/>
    <mergeCell ref="C3:T3"/>
    <mergeCell ref="E14:I14"/>
    <mergeCell ref="E12:I12"/>
    <mergeCell ref="J12:S12"/>
    <mergeCell ref="J11:S11"/>
    <mergeCell ref="J14:S14"/>
    <mergeCell ref="J13:S13"/>
    <mergeCell ref="E10:I10"/>
    <mergeCell ref="J10:S10"/>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sheetPr codeName="Sheet11">
    <tabColor rgb="FFFFC000"/>
    <pageSetUpPr fitToPage="1"/>
  </sheetPr>
  <dimension ref="C1:X26"/>
  <sheetViews>
    <sheetView topLeftCell="A5" zoomScale="80" zoomScaleNormal="80" zoomScaleSheetLayoutView="100" workbookViewId="0">
      <selection activeCell="G7" sqref="G7:J7"/>
    </sheetView>
  </sheetViews>
  <sheetFormatPr defaultRowHeight="15"/>
  <cols>
    <col min="1" max="1" width="2.85546875" style="347" customWidth="1"/>
    <col min="2" max="2" width="37.7109375" style="347" customWidth="1"/>
    <col min="3" max="3" width="14.28515625" style="347" customWidth="1"/>
    <col min="4" max="4" width="4.140625" style="347" customWidth="1"/>
    <col min="5" max="5" width="6" style="347" customWidth="1"/>
    <col min="6" max="6" width="20.5703125" style="347" customWidth="1"/>
    <col min="7" max="7" width="12.42578125" style="347" customWidth="1"/>
    <col min="8" max="8" width="11.85546875" style="347" customWidth="1"/>
    <col min="9" max="9" width="15.140625" style="347" customWidth="1"/>
    <col min="10" max="10" width="24.140625" style="347" customWidth="1"/>
    <col min="11" max="11" width="2.85546875" style="347" customWidth="1"/>
    <col min="12" max="12" width="3.42578125" style="347" customWidth="1"/>
    <col min="13" max="16384" width="9.140625" style="347"/>
  </cols>
  <sheetData>
    <row r="1" spans="3:23" ht="15.75" thickBot="1"/>
    <row r="2" spans="3:23" ht="21" thickBot="1">
      <c r="C2" s="1401" t="s">
        <v>1267</v>
      </c>
      <c r="D2" s="1402"/>
      <c r="E2" s="1402"/>
      <c r="F2" s="1402"/>
      <c r="G2" s="1402"/>
      <c r="H2" s="1402"/>
      <c r="I2" s="1402"/>
      <c r="J2" s="1402"/>
      <c r="K2" s="1403"/>
      <c r="M2" s="1416" t="s">
        <v>606</v>
      </c>
      <c r="N2" s="1417"/>
      <c r="O2" s="1417"/>
      <c r="P2" s="1417"/>
      <c r="Q2" s="1417"/>
      <c r="R2" s="1417"/>
      <c r="S2" s="1417"/>
      <c r="T2" s="1417"/>
      <c r="U2" s="1417"/>
      <c r="V2" s="1418"/>
    </row>
    <row r="3" spans="3:23" ht="18.75" customHeight="1" thickBot="1">
      <c r="C3" s="1404" t="s">
        <v>1296</v>
      </c>
      <c r="D3" s="1405"/>
      <c r="E3" s="1405"/>
      <c r="F3" s="1405"/>
      <c r="G3" s="1405"/>
      <c r="H3" s="1405"/>
      <c r="I3" s="1405"/>
      <c r="J3" s="1405"/>
      <c r="K3" s="1406"/>
      <c r="M3" s="1419" t="s">
        <v>1665</v>
      </c>
      <c r="N3" s="1420"/>
      <c r="O3" s="1420"/>
      <c r="P3" s="1420"/>
      <c r="Q3" s="1420"/>
      <c r="R3" s="1420"/>
      <c r="S3" s="1420"/>
      <c r="T3" s="1420"/>
      <c r="U3" s="1420"/>
      <c r="V3" s="1421"/>
    </row>
    <row r="4" spans="3:23" ht="18.75" customHeight="1" thickBot="1">
      <c r="C4" s="363"/>
      <c r="D4" s="362"/>
      <c r="E4" s="361"/>
      <c r="F4" s="361"/>
      <c r="G4" s="361"/>
      <c r="H4" s="361"/>
      <c r="I4" s="361"/>
      <c r="J4" s="361"/>
      <c r="K4" s="360"/>
      <c r="M4" s="1393"/>
      <c r="N4" s="1394"/>
      <c r="O4" s="1394"/>
      <c r="P4" s="1394"/>
      <c r="Q4" s="1394"/>
      <c r="R4" s="1394"/>
      <c r="S4" s="1394"/>
      <c r="T4" s="1394"/>
      <c r="U4" s="1394"/>
      <c r="V4" s="1395"/>
    </row>
    <row r="5" spans="3:23" ht="180.75" customHeight="1" thickBot="1">
      <c r="C5" s="359" t="s">
        <v>367</v>
      </c>
      <c r="D5" s="355"/>
      <c r="E5" s="1407" t="s">
        <v>1312</v>
      </c>
      <c r="F5" s="1408"/>
      <c r="G5" s="1408"/>
      <c r="H5" s="1408"/>
      <c r="I5" s="1408"/>
      <c r="J5" s="1409"/>
      <c r="K5" s="358"/>
      <c r="M5" s="1393"/>
      <c r="N5" s="1394"/>
      <c r="O5" s="1394"/>
      <c r="P5" s="1394"/>
      <c r="Q5" s="1394"/>
      <c r="R5" s="1394"/>
      <c r="S5" s="1394"/>
      <c r="T5" s="1394"/>
      <c r="U5" s="1394"/>
      <c r="V5" s="1395"/>
    </row>
    <row r="6" spans="3:23" ht="15" customHeight="1" thickBot="1">
      <c r="C6" s="357"/>
      <c r="D6" s="355"/>
      <c r="E6" s="356"/>
      <c r="F6" s="356"/>
      <c r="G6" s="356"/>
      <c r="H6" s="356"/>
      <c r="I6" s="356"/>
      <c r="J6" s="356"/>
      <c r="K6" s="352"/>
      <c r="M6" s="1393"/>
      <c r="N6" s="1394"/>
      <c r="O6" s="1394"/>
      <c r="P6" s="1394"/>
      <c r="Q6" s="1394"/>
      <c r="R6" s="1394"/>
      <c r="S6" s="1394"/>
      <c r="T6" s="1394"/>
      <c r="U6" s="1394"/>
      <c r="V6" s="1395"/>
    </row>
    <row r="7" spans="3:23" ht="31.5" customHeight="1" thickBot="1">
      <c r="C7" s="1425" t="s">
        <v>586</v>
      </c>
      <c r="D7" s="355"/>
      <c r="E7" s="1429" t="s">
        <v>585</v>
      </c>
      <c r="F7" s="1430"/>
      <c r="G7" s="1426"/>
      <c r="H7" s="1427"/>
      <c r="I7" s="1427"/>
      <c r="J7" s="1428"/>
      <c r="K7" s="352"/>
      <c r="M7" s="1393"/>
      <c r="N7" s="1394"/>
      <c r="O7" s="1394"/>
      <c r="P7" s="1394"/>
      <c r="Q7" s="1394"/>
      <c r="R7" s="1394"/>
      <c r="S7" s="1394"/>
      <c r="T7" s="1394"/>
      <c r="U7" s="1394"/>
      <c r="V7" s="1395"/>
    </row>
    <row r="8" spans="3:23" ht="31.5" customHeight="1" thickBot="1">
      <c r="C8" s="1425"/>
      <c r="D8" s="355"/>
      <c r="E8" s="353"/>
      <c r="F8" s="422" t="s">
        <v>584</v>
      </c>
      <c r="G8" s="1413"/>
      <c r="H8" s="1414"/>
      <c r="I8" s="1414"/>
      <c r="J8" s="1415"/>
      <c r="K8" s="352"/>
      <c r="M8" s="1393"/>
      <c r="N8" s="1394"/>
      <c r="O8" s="1394"/>
      <c r="P8" s="1394"/>
      <c r="Q8" s="1394"/>
      <c r="R8" s="1394"/>
      <c r="S8" s="1394"/>
      <c r="T8" s="1394"/>
      <c r="U8" s="1394"/>
      <c r="V8" s="1395"/>
      <c r="W8" s="369"/>
    </row>
    <row r="9" spans="3:23" ht="31.5" customHeight="1" thickBot="1">
      <c r="C9" s="1425"/>
      <c r="D9" s="355"/>
      <c r="E9" s="353"/>
      <c r="F9" s="422" t="s">
        <v>583</v>
      </c>
      <c r="G9" s="1413"/>
      <c r="H9" s="1414"/>
      <c r="I9" s="1414"/>
      <c r="J9" s="1415"/>
      <c r="K9" s="352"/>
      <c r="M9" s="1385"/>
      <c r="N9" s="1386"/>
      <c r="O9" s="1386"/>
      <c r="P9" s="1386"/>
      <c r="Q9" s="1386"/>
      <c r="R9" s="1386"/>
      <c r="S9" s="1386"/>
      <c r="T9" s="1386"/>
      <c r="U9" s="1386"/>
      <c r="V9" s="1387"/>
    </row>
    <row r="10" spans="3:23" ht="31.5" customHeight="1" thickBot="1">
      <c r="C10" s="1425"/>
      <c r="D10" s="353"/>
      <c r="E10" s="353"/>
      <c r="F10" s="422" t="s">
        <v>582</v>
      </c>
      <c r="G10" s="1413"/>
      <c r="H10" s="1414"/>
      <c r="I10" s="1414"/>
      <c r="J10" s="1415"/>
      <c r="K10" s="352"/>
      <c r="M10" s="366"/>
      <c r="N10" s="366"/>
      <c r="O10" s="366"/>
      <c r="P10" s="366"/>
      <c r="Q10" s="366"/>
      <c r="R10" s="366"/>
      <c r="S10" s="366"/>
      <c r="T10" s="366"/>
      <c r="U10" s="366"/>
      <c r="V10" s="366"/>
    </row>
    <row r="11" spans="3:23" ht="31.5" customHeight="1" thickBot="1">
      <c r="C11" s="1425"/>
      <c r="D11" s="353"/>
      <c r="E11" s="353"/>
      <c r="F11" s="422" t="s">
        <v>581</v>
      </c>
      <c r="G11" s="1413"/>
      <c r="H11" s="1414"/>
      <c r="I11" s="1414"/>
      <c r="J11" s="1415"/>
      <c r="K11" s="352"/>
      <c r="M11" s="1410" t="s">
        <v>605</v>
      </c>
      <c r="N11" s="1411"/>
      <c r="O11" s="1411"/>
      <c r="P11" s="1411"/>
      <c r="Q11" s="1411"/>
      <c r="R11" s="1411"/>
      <c r="S11" s="1411"/>
      <c r="T11" s="1411"/>
      <c r="U11" s="1411"/>
      <c r="V11" s="1412"/>
    </row>
    <row r="12" spans="3:23" ht="31.5" customHeight="1" thickBot="1">
      <c r="C12" s="1425"/>
      <c r="D12" s="353"/>
      <c r="E12" s="1429" t="s">
        <v>580</v>
      </c>
      <c r="F12" s="1430"/>
      <c r="G12" s="1413"/>
      <c r="H12" s="1414"/>
      <c r="I12" s="1414"/>
      <c r="J12" s="1415"/>
      <c r="K12" s="352"/>
      <c r="M12" s="1388" t="s">
        <v>1652</v>
      </c>
      <c r="N12" s="1389"/>
      <c r="O12" s="911"/>
      <c r="P12" s="911"/>
      <c r="Q12" s="911"/>
      <c r="R12" s="911"/>
      <c r="S12" s="911"/>
      <c r="T12" s="911"/>
      <c r="U12" s="911"/>
      <c r="V12" s="912"/>
      <c r="W12" s="909" t="s">
        <v>1653</v>
      </c>
    </row>
    <row r="13" spans="3:23" ht="31.5" customHeight="1" thickBot="1">
      <c r="C13" s="1425"/>
      <c r="D13" s="353"/>
      <c r="E13" s="353"/>
      <c r="F13" s="422" t="s">
        <v>579</v>
      </c>
      <c r="G13" s="1413"/>
      <c r="H13" s="1414"/>
      <c r="I13" s="1414"/>
      <c r="J13" s="1415"/>
      <c r="K13" s="352"/>
      <c r="M13" s="1390" t="s">
        <v>1654</v>
      </c>
      <c r="N13" s="1391"/>
      <c r="O13" s="1391"/>
      <c r="P13" s="1391"/>
      <c r="Q13" s="1391"/>
      <c r="R13" s="1391"/>
      <c r="S13" s="1391"/>
      <c r="T13" s="1391"/>
      <c r="U13" s="1391"/>
      <c r="V13" s="1392"/>
      <c r="W13" s="347" t="s">
        <v>1655</v>
      </c>
    </row>
    <row r="14" spans="3:23" ht="31.5" customHeight="1" thickBot="1">
      <c r="C14" s="1425"/>
      <c r="D14" s="353"/>
      <c r="E14" s="353"/>
      <c r="F14" s="422" t="s">
        <v>578</v>
      </c>
      <c r="G14" s="1413"/>
      <c r="H14" s="1414"/>
      <c r="I14" s="1414"/>
      <c r="J14" s="1415"/>
      <c r="K14" s="352"/>
      <c r="M14" s="1393" t="s">
        <v>1660</v>
      </c>
      <c r="N14" s="1394"/>
      <c r="O14" s="1394"/>
      <c r="P14" s="1394"/>
      <c r="Q14" s="1394"/>
      <c r="R14" s="1394"/>
      <c r="S14" s="1394"/>
      <c r="T14" s="1394"/>
      <c r="U14" s="1394"/>
      <c r="V14" s="1395"/>
      <c r="W14" s="347" t="s">
        <v>1656</v>
      </c>
    </row>
    <row r="15" spans="3:23" ht="31.5" customHeight="1" thickBot="1">
      <c r="C15" s="1425"/>
      <c r="D15" s="353"/>
      <c r="E15" s="353"/>
      <c r="F15" s="422" t="s">
        <v>577</v>
      </c>
      <c r="G15" s="1413"/>
      <c r="H15" s="1414"/>
      <c r="I15" s="1414"/>
      <c r="J15" s="1415"/>
      <c r="K15" s="352"/>
      <c r="M15" s="1396" t="s">
        <v>1661</v>
      </c>
      <c r="N15" s="1397"/>
      <c r="O15" s="1397"/>
      <c r="P15" s="1397"/>
      <c r="Q15" s="1397"/>
      <c r="R15" s="1397"/>
      <c r="S15" s="1397"/>
      <c r="T15" s="1397"/>
      <c r="U15" s="1397"/>
      <c r="V15" s="1398"/>
      <c r="W15" s="909" t="s">
        <v>1658</v>
      </c>
    </row>
    <row r="16" spans="3:23" ht="31.5" customHeight="1" thickBot="1">
      <c r="C16" s="1425"/>
      <c r="D16" s="353"/>
      <c r="E16" s="353"/>
      <c r="F16" s="422" t="s">
        <v>576</v>
      </c>
      <c r="G16" s="1413"/>
      <c r="H16" s="1414"/>
      <c r="I16" s="1414"/>
      <c r="J16" s="1415"/>
      <c r="K16" s="352"/>
      <c r="M16" s="1399" t="s">
        <v>1657</v>
      </c>
      <c r="N16" s="1400"/>
      <c r="O16" s="906"/>
      <c r="P16" s="906"/>
      <c r="Q16" s="906"/>
      <c r="R16" s="906"/>
      <c r="S16" s="906"/>
      <c r="T16" s="906"/>
      <c r="U16" s="906"/>
      <c r="V16" s="910"/>
    </row>
    <row r="17" spans="3:24" ht="31.5" customHeight="1" thickBot="1">
      <c r="C17" s="1425"/>
      <c r="D17" s="353"/>
      <c r="E17" s="1429" t="s">
        <v>575</v>
      </c>
      <c r="F17" s="1430"/>
      <c r="G17" s="1413"/>
      <c r="H17" s="1414"/>
      <c r="I17" s="1414"/>
      <c r="J17" s="1415"/>
      <c r="K17" s="352"/>
      <c r="M17" s="1393" t="s">
        <v>1664</v>
      </c>
      <c r="N17" s="1394"/>
      <c r="O17" s="1394"/>
      <c r="P17" s="1394"/>
      <c r="Q17" s="1394"/>
      <c r="R17" s="1394"/>
      <c r="S17" s="1394"/>
      <c r="T17" s="1394"/>
      <c r="U17" s="1394"/>
      <c r="V17" s="1395"/>
    </row>
    <row r="18" spans="3:24" ht="31.5" customHeight="1" thickBot="1">
      <c r="C18" s="1425"/>
      <c r="D18" s="353"/>
      <c r="E18" s="353"/>
      <c r="F18" s="422" t="s">
        <v>574</v>
      </c>
      <c r="G18" s="1413"/>
      <c r="H18" s="1414"/>
      <c r="I18" s="1414"/>
      <c r="J18" s="1415"/>
      <c r="K18" s="352"/>
      <c r="M18" s="1393" t="s">
        <v>1662</v>
      </c>
      <c r="N18" s="1394"/>
      <c r="O18" s="1394"/>
      <c r="P18" s="1394"/>
      <c r="Q18" s="1394"/>
      <c r="R18" s="1394"/>
      <c r="S18" s="1394"/>
      <c r="T18" s="1394"/>
      <c r="U18" s="1394"/>
      <c r="V18" s="1395"/>
    </row>
    <row r="19" spans="3:24" ht="31.5" customHeight="1" thickBot="1">
      <c r="C19" s="1425"/>
      <c r="D19" s="353"/>
      <c r="E19" s="353"/>
      <c r="F19" s="422" t="s">
        <v>573</v>
      </c>
      <c r="G19" s="1413"/>
      <c r="H19" s="1414"/>
      <c r="I19" s="1414"/>
      <c r="J19" s="1415"/>
      <c r="K19" s="352"/>
      <c r="M19" s="1385" t="s">
        <v>1663</v>
      </c>
      <c r="N19" s="1386"/>
      <c r="O19" s="1386"/>
      <c r="P19" s="1386"/>
      <c r="Q19" s="1386"/>
      <c r="R19" s="1386"/>
      <c r="S19" s="1386"/>
      <c r="T19" s="1386"/>
      <c r="U19" s="1386"/>
      <c r="V19" s="1387"/>
    </row>
    <row r="20" spans="3:24" ht="31.5" customHeight="1" thickBot="1">
      <c r="C20" s="1425"/>
      <c r="D20" s="354"/>
      <c r="E20" s="353"/>
      <c r="F20" s="422" t="s">
        <v>572</v>
      </c>
      <c r="G20" s="1413"/>
      <c r="H20" s="1414"/>
      <c r="I20" s="1414"/>
      <c r="J20" s="1415"/>
      <c r="K20" s="352"/>
      <c r="M20" s="906"/>
      <c r="N20" s="906"/>
      <c r="O20" s="906"/>
      <c r="P20" s="906"/>
      <c r="Q20" s="906"/>
      <c r="R20" s="906"/>
      <c r="S20" s="906"/>
      <c r="T20" s="906"/>
      <c r="U20" s="906"/>
      <c r="V20" s="906"/>
    </row>
    <row r="21" spans="3:24" ht="31.5" customHeight="1" thickBot="1">
      <c r="C21" s="1425"/>
      <c r="D21" s="354"/>
      <c r="E21" s="353"/>
      <c r="F21" s="422" t="s">
        <v>571</v>
      </c>
      <c r="G21" s="1422"/>
      <c r="H21" s="1423"/>
      <c r="I21" s="1423"/>
      <c r="J21" s="1424"/>
      <c r="K21" s="352"/>
      <c r="M21" s="906"/>
      <c r="N21" s="906"/>
      <c r="O21" s="906"/>
      <c r="P21" s="906"/>
      <c r="Q21" s="906"/>
      <c r="R21" s="906"/>
      <c r="S21" s="906"/>
      <c r="T21" s="906"/>
      <c r="U21" s="906"/>
      <c r="V21" s="906"/>
    </row>
    <row r="22" spans="3:24" ht="15.75" customHeight="1" thickBot="1">
      <c r="C22" s="351"/>
      <c r="D22" s="349"/>
      <c r="E22" s="350"/>
      <c r="F22" s="349"/>
      <c r="G22" s="349"/>
      <c r="H22" s="349"/>
      <c r="I22" s="349"/>
      <c r="J22" s="349"/>
      <c r="K22" s="348"/>
      <c r="M22" s="906"/>
      <c r="N22" s="906"/>
      <c r="O22" s="906"/>
      <c r="P22" s="906"/>
      <c r="Q22" s="906"/>
      <c r="R22" s="906"/>
      <c r="S22" s="906"/>
      <c r="T22" s="906"/>
      <c r="U22" s="906"/>
      <c r="V22" s="906"/>
      <c r="X22" s="909"/>
    </row>
    <row r="23" spans="3:24">
      <c r="X23" s="909" t="s">
        <v>1659</v>
      </c>
    </row>
    <row r="24" spans="3:24">
      <c r="X24" s="909"/>
    </row>
    <row r="25" spans="3:24" ht="288.75" customHeight="1"/>
    <row r="26" spans="3:24" ht="18" customHeight="1"/>
  </sheetData>
  <sheetProtection password="D69D" sheet="1" formatCells="0" selectLockedCells="1"/>
  <mergeCells count="33">
    <mergeCell ref="G21:J21"/>
    <mergeCell ref="C7:C21"/>
    <mergeCell ref="G7:J7"/>
    <mergeCell ref="G8:J8"/>
    <mergeCell ref="E7:F7"/>
    <mergeCell ref="E12:F12"/>
    <mergeCell ref="G11:J11"/>
    <mergeCell ref="G12:J12"/>
    <mergeCell ref="E17:F17"/>
    <mergeCell ref="G20:J20"/>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M19:V19"/>
    <mergeCell ref="M12:N12"/>
    <mergeCell ref="M13:V13"/>
    <mergeCell ref="M14:V14"/>
    <mergeCell ref="M15:V15"/>
    <mergeCell ref="M16:N16"/>
    <mergeCell ref="M17:V17"/>
  </mergeCells>
  <pageMargins left="0.28999999999999998" right="0.28000000000000003" top="0.37" bottom="0.47" header="0.18" footer="0.3"/>
  <pageSetup paperSize="256" scale="89"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sheetPr codeName="Sheet12">
    <tabColor rgb="FFFFC000"/>
  </sheetPr>
  <dimension ref="B1:BD49"/>
  <sheetViews>
    <sheetView showGridLines="0" workbookViewId="0"/>
  </sheetViews>
  <sheetFormatPr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hidden="1" customWidth="1"/>
    <col min="51" max="51" width="8.140625" style="93" hidden="1" customWidth="1"/>
    <col min="52" max="16384" width="9.140625" style="93"/>
  </cols>
  <sheetData>
    <row r="1" spans="2:56" ht="13.5" thickBot="1">
      <c r="B1" s="90"/>
      <c r="C1" s="338"/>
      <c r="D1" s="338"/>
      <c r="E1" s="338"/>
      <c r="F1" s="338"/>
      <c r="G1" s="33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34" t="s">
        <v>1267</v>
      </c>
      <c r="D2" s="1435"/>
      <c r="E2" s="1435"/>
      <c r="F2" s="1435"/>
      <c r="G2" s="1435"/>
      <c r="H2" s="1435"/>
      <c r="I2" s="1435"/>
      <c r="J2" s="1435"/>
      <c r="K2" s="1435"/>
      <c r="L2" s="1435"/>
      <c r="M2" s="1435"/>
      <c r="N2" s="1435"/>
      <c r="O2" s="1435"/>
      <c r="P2" s="1435"/>
      <c r="Q2" s="1435"/>
      <c r="R2" s="1435"/>
      <c r="S2" s="1435"/>
      <c r="T2" s="1435"/>
      <c r="U2" s="1435"/>
      <c r="V2" s="1436"/>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37" t="s">
        <v>591</v>
      </c>
      <c r="D3" s="1438"/>
      <c r="E3" s="1438"/>
      <c r="F3" s="1438"/>
      <c r="G3" s="1438"/>
      <c r="H3" s="1438"/>
      <c r="I3" s="1438"/>
      <c r="J3" s="1438"/>
      <c r="K3" s="1438"/>
      <c r="L3" s="1438"/>
      <c r="M3" s="1438"/>
      <c r="N3" s="1438"/>
      <c r="O3" s="1438"/>
      <c r="P3" s="1438"/>
      <c r="Q3" s="1438"/>
      <c r="R3" s="1438"/>
      <c r="S3" s="1438"/>
      <c r="T3" s="1438"/>
      <c r="U3" s="1438"/>
      <c r="V3" s="1439"/>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440" t="s">
        <v>632</v>
      </c>
      <c r="F5" s="1441"/>
      <c r="G5" s="1441"/>
      <c r="H5" s="1441"/>
      <c r="I5" s="1441"/>
      <c r="J5" s="1441"/>
      <c r="K5" s="1441"/>
      <c r="L5" s="1441"/>
      <c r="M5" s="1441"/>
      <c r="N5" s="1441"/>
      <c r="O5" s="1441"/>
      <c r="P5" s="1441"/>
      <c r="Q5" s="1441"/>
      <c r="R5" s="1441"/>
      <c r="S5" s="1441"/>
      <c r="T5" s="1441"/>
      <c r="U5" s="1442"/>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633</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029">
        <f>'1. Classification &amp; Budget'!U18</f>
        <v>5</v>
      </c>
      <c r="G7" s="105"/>
      <c r="H7" s="99" t="s">
        <v>269</v>
      </c>
      <c r="I7" s="1029" t="str">
        <f>'1. Classification &amp; Budget'!V18</f>
        <v>0</v>
      </c>
      <c r="J7" s="421"/>
      <c r="K7" s="99" t="s">
        <v>268</v>
      </c>
      <c r="L7" s="1029">
        <f>'1. Classification &amp; Budget'!W18</f>
        <v>0</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444" t="s">
        <v>1313</v>
      </c>
      <c r="F8" s="1444"/>
      <c r="G8" s="1444"/>
      <c r="H8" s="1444"/>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444"/>
      <c r="F9" s="1444"/>
      <c r="G9" s="1444"/>
      <c r="H9" s="1444"/>
      <c r="I9" s="798"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445"/>
      <c r="F10" s="1445"/>
      <c r="G10" s="1445"/>
      <c r="H10" s="1445"/>
      <c r="I10" s="200"/>
      <c r="J10" s="200"/>
      <c r="K10" s="200"/>
      <c r="L10" s="200"/>
      <c r="M10" s="219" t="s">
        <v>466</v>
      </c>
      <c r="N10" s="220"/>
      <c r="O10" s="220"/>
      <c r="P10" s="220"/>
      <c r="Q10" s="220"/>
      <c r="R10" s="220"/>
      <c r="S10" s="220"/>
      <c r="T10" s="220"/>
      <c r="U10" s="220"/>
      <c r="V10" s="221"/>
      <c r="W10" s="1454" t="s">
        <v>365</v>
      </c>
      <c r="X10" s="1454"/>
      <c r="Y10" s="1454"/>
      <c r="Z10" s="1454"/>
      <c r="AA10" s="1454"/>
      <c r="AB10" s="1454"/>
      <c r="AC10" s="1454"/>
      <c r="AD10" s="1454"/>
      <c r="AE10" s="1454"/>
      <c r="AF10" s="1454"/>
      <c r="AG10" s="1454"/>
      <c r="AH10" s="1454"/>
      <c r="AI10" s="1454"/>
      <c r="AJ10" s="1454"/>
      <c r="AK10" s="1454"/>
      <c r="AL10" s="1454"/>
      <c r="AM10" s="1454"/>
      <c r="AN10" s="1454"/>
      <c r="AO10" s="1454"/>
      <c r="AP10" s="1454"/>
      <c r="AQ10" s="1454"/>
      <c r="AR10" s="1454"/>
      <c r="AS10" s="1454"/>
      <c r="AT10" s="1454"/>
      <c r="AU10" s="1454"/>
      <c r="AV10" s="1454"/>
      <c r="AW10" s="1454"/>
      <c r="AX10" s="1454"/>
      <c r="AY10" s="1454"/>
      <c r="AZ10" s="1446" t="s">
        <v>467</v>
      </c>
      <c r="BA10" s="1447"/>
      <c r="BB10" s="1447"/>
      <c r="BC10" s="1447"/>
      <c r="BD10" s="1447"/>
    </row>
    <row r="11" spans="2:56" ht="16.5" customHeight="1">
      <c r="B11" s="90"/>
      <c r="C11" s="245"/>
      <c r="D11" s="33"/>
      <c r="E11" s="1443" t="s">
        <v>270</v>
      </c>
      <c r="F11" s="1443"/>
      <c r="G11" s="1443"/>
      <c r="H11" s="1443"/>
      <c r="I11" s="1443" t="s">
        <v>272</v>
      </c>
      <c r="J11" s="1443"/>
      <c r="K11" s="1443"/>
      <c r="L11" s="1443"/>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46"/>
      <c r="BA11" s="1447"/>
      <c r="BB11" s="1447"/>
      <c r="BC11" s="1447"/>
      <c r="BD11" s="1447"/>
    </row>
    <row r="12" spans="2:56" ht="36.75" customHeight="1">
      <c r="B12" s="90"/>
      <c r="C12" s="246" t="s">
        <v>366</v>
      </c>
      <c r="D12" s="33"/>
      <c r="E12" s="1448" t="s">
        <v>1314</v>
      </c>
      <c r="F12" s="1449"/>
      <c r="G12" s="1449"/>
      <c r="H12" s="1450"/>
      <c r="I12" s="1455" t="s">
        <v>886</v>
      </c>
      <c r="J12" s="1449"/>
      <c r="K12" s="1449"/>
      <c r="L12" s="1450"/>
      <c r="M12" s="936"/>
      <c r="N12" s="936" t="s">
        <v>3</v>
      </c>
      <c r="O12" s="936"/>
      <c r="P12" s="936"/>
      <c r="Q12" s="936"/>
      <c r="R12" s="936"/>
      <c r="S12" s="936"/>
      <c r="T12" s="936"/>
      <c r="U12" s="936"/>
      <c r="V12" s="937"/>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46"/>
      <c r="BA12" s="1447"/>
      <c r="BB12" s="1447"/>
      <c r="BC12" s="1447"/>
      <c r="BD12" s="1447"/>
    </row>
    <row r="13" spans="2:56" ht="36.75" customHeight="1">
      <c r="B13" s="90"/>
      <c r="C13" s="245"/>
      <c r="D13" s="33"/>
      <c r="E13" s="1431" t="s">
        <v>1871</v>
      </c>
      <c r="F13" s="1432"/>
      <c r="G13" s="1432"/>
      <c r="H13" s="1433"/>
      <c r="I13" s="1431" t="s">
        <v>1872</v>
      </c>
      <c r="J13" s="1432"/>
      <c r="K13" s="1432"/>
      <c r="L13" s="1433"/>
      <c r="M13" s="215"/>
      <c r="N13" s="215"/>
      <c r="O13" s="215" t="s">
        <v>3</v>
      </c>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46"/>
      <c r="BA13" s="1447"/>
      <c r="BB13" s="1447"/>
      <c r="BC13" s="1447"/>
      <c r="BD13" s="1447"/>
    </row>
    <row r="14" spans="2:56" ht="36.75" customHeight="1">
      <c r="B14" s="90"/>
      <c r="C14" s="245"/>
      <c r="D14" s="33"/>
      <c r="E14" s="1431" t="s">
        <v>1873</v>
      </c>
      <c r="F14" s="1432"/>
      <c r="G14" s="1432"/>
      <c r="H14" s="1433"/>
      <c r="I14" s="1451" t="s">
        <v>1877</v>
      </c>
      <c r="J14" s="1452"/>
      <c r="K14" s="1452"/>
      <c r="L14" s="1453"/>
      <c r="M14" s="215"/>
      <c r="N14" s="215"/>
      <c r="O14" s="215"/>
      <c r="P14" s="215" t="s">
        <v>3</v>
      </c>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51" t="s">
        <v>1874</v>
      </c>
      <c r="F15" s="1452"/>
      <c r="G15" s="1452"/>
      <c r="H15" s="1453"/>
      <c r="I15" s="1451" t="s">
        <v>1878</v>
      </c>
      <c r="J15" s="1452"/>
      <c r="K15" s="1452"/>
      <c r="L15" s="1453"/>
      <c r="M15" s="215"/>
      <c r="N15" s="216"/>
      <c r="O15" s="215"/>
      <c r="P15" s="215" t="s">
        <v>3</v>
      </c>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51" t="s">
        <v>1875</v>
      </c>
      <c r="F16" s="1452"/>
      <c r="G16" s="1452"/>
      <c r="H16" s="1453"/>
      <c r="I16" s="1451" t="s">
        <v>1879</v>
      </c>
      <c r="J16" s="1452"/>
      <c r="K16" s="1452"/>
      <c r="L16" s="1453"/>
      <c r="M16" s="215"/>
      <c r="N16" s="215"/>
      <c r="O16" s="215"/>
      <c r="P16" s="215" t="s">
        <v>3</v>
      </c>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51" t="s">
        <v>1876</v>
      </c>
      <c r="F17" s="1452"/>
      <c r="G17" s="1452"/>
      <c r="H17" s="1453"/>
      <c r="I17" s="1451" t="s">
        <v>1879</v>
      </c>
      <c r="J17" s="1452"/>
      <c r="K17" s="1452"/>
      <c r="L17" s="1453"/>
      <c r="M17" s="215"/>
      <c r="N17" s="215"/>
      <c r="O17" s="215"/>
      <c r="P17" s="215" t="s">
        <v>3</v>
      </c>
      <c r="Q17" s="215"/>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51" t="s">
        <v>1880</v>
      </c>
      <c r="F18" s="1452"/>
      <c r="G18" s="1452"/>
      <c r="H18" s="1453"/>
      <c r="I18" s="1451" t="s">
        <v>1877</v>
      </c>
      <c r="J18" s="1452"/>
      <c r="K18" s="1452"/>
      <c r="L18" s="1453"/>
      <c r="M18" s="215"/>
      <c r="N18" s="215"/>
      <c r="O18" s="215" t="s">
        <v>3</v>
      </c>
      <c r="P18" s="215"/>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51" t="s">
        <v>1881</v>
      </c>
      <c r="F19" s="1452"/>
      <c r="G19" s="1452"/>
      <c r="H19" s="1453"/>
      <c r="I19" s="1451" t="s">
        <v>1872</v>
      </c>
      <c r="J19" s="1452"/>
      <c r="K19" s="1452"/>
      <c r="L19" s="1453"/>
      <c r="M19" s="215"/>
      <c r="N19" s="215"/>
      <c r="O19" s="215"/>
      <c r="P19" s="215" t="s">
        <v>3</v>
      </c>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51" t="s">
        <v>1882</v>
      </c>
      <c r="F20" s="1452"/>
      <c r="G20" s="1452"/>
      <c r="H20" s="1453"/>
      <c r="I20" s="1451" t="s">
        <v>1883</v>
      </c>
      <c r="J20" s="1452"/>
      <c r="K20" s="1452"/>
      <c r="L20" s="1453"/>
      <c r="M20" s="215"/>
      <c r="N20" s="215"/>
      <c r="O20" s="215"/>
      <c r="P20" s="215" t="s">
        <v>3</v>
      </c>
      <c r="Q20" s="215"/>
      <c r="R20" s="215"/>
      <c r="S20" s="215"/>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51" t="s">
        <v>1884</v>
      </c>
      <c r="F21" s="1452"/>
      <c r="G21" s="1452"/>
      <c r="H21" s="1453"/>
      <c r="I21" s="1451" t="s">
        <v>1877</v>
      </c>
      <c r="J21" s="1452"/>
      <c r="K21" s="1452"/>
      <c r="L21" s="1453"/>
      <c r="M21" s="215"/>
      <c r="N21" s="215"/>
      <c r="O21" s="215"/>
      <c r="P21" s="215" t="s">
        <v>3</v>
      </c>
      <c r="Q21" s="215"/>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51" t="s">
        <v>1885</v>
      </c>
      <c r="F22" s="1452"/>
      <c r="G22" s="1452"/>
      <c r="H22" s="1453"/>
      <c r="I22" s="1451" t="s">
        <v>1883</v>
      </c>
      <c r="J22" s="1452"/>
      <c r="K22" s="1452"/>
      <c r="L22" s="1453"/>
      <c r="M22" s="215"/>
      <c r="N22" s="215"/>
      <c r="O22" s="215"/>
      <c r="P22" s="215"/>
      <c r="Q22" s="215" t="s">
        <v>3</v>
      </c>
      <c r="R22" s="215"/>
      <c r="S22" s="215"/>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46"/>
      <c r="BA22" s="1447"/>
      <c r="BB22" s="1447"/>
      <c r="BC22" s="1447"/>
      <c r="BD22" s="1447"/>
    </row>
    <row r="23" spans="2:56" ht="36.75" customHeight="1">
      <c r="B23" s="90"/>
      <c r="C23" s="245"/>
      <c r="D23" s="33"/>
      <c r="E23" s="1451"/>
      <c r="F23" s="1452"/>
      <c r="G23" s="1452"/>
      <c r="H23" s="1453"/>
      <c r="I23" s="1451"/>
      <c r="J23" s="1452"/>
      <c r="K23" s="1452"/>
      <c r="L23" s="1453"/>
      <c r="M23" s="215"/>
      <c r="N23" s="215"/>
      <c r="O23" s="215"/>
      <c r="P23" s="215"/>
      <c r="Q23" s="215"/>
      <c r="R23" s="215"/>
      <c r="S23" s="215"/>
      <c r="T23" s="215"/>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51"/>
      <c r="F24" s="1452"/>
      <c r="G24" s="1452"/>
      <c r="H24" s="1453"/>
      <c r="I24" s="1451"/>
      <c r="J24" s="1452"/>
      <c r="K24" s="1452"/>
      <c r="L24" s="1453"/>
      <c r="M24" s="215"/>
      <c r="N24" s="215"/>
      <c r="O24" s="215"/>
      <c r="P24" s="215"/>
      <c r="Q24" s="215"/>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51"/>
      <c r="F25" s="1452"/>
      <c r="G25" s="1452"/>
      <c r="H25" s="1453"/>
      <c r="I25" s="1451"/>
      <c r="J25" s="1452"/>
      <c r="K25" s="1452"/>
      <c r="L25" s="1453"/>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51"/>
      <c r="F26" s="1452"/>
      <c r="G26" s="1452"/>
      <c r="H26" s="1453"/>
      <c r="I26" s="1451"/>
      <c r="J26" s="1452"/>
      <c r="K26" s="1452"/>
      <c r="L26" s="1453"/>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51"/>
      <c r="F27" s="1452"/>
      <c r="G27" s="1452"/>
      <c r="H27" s="1453"/>
      <c r="I27" s="1451"/>
      <c r="J27" s="1452"/>
      <c r="K27" s="1452"/>
      <c r="L27" s="1453"/>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51"/>
      <c r="F28" s="1452"/>
      <c r="G28" s="1452"/>
      <c r="H28" s="1453"/>
      <c r="I28" s="1451"/>
      <c r="J28" s="1452"/>
      <c r="K28" s="1452"/>
      <c r="L28" s="1453"/>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51"/>
      <c r="F29" s="1452"/>
      <c r="G29" s="1452"/>
      <c r="H29" s="1453"/>
      <c r="I29" s="1451"/>
      <c r="J29" s="1452"/>
      <c r="K29" s="1452"/>
      <c r="L29" s="1453"/>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51"/>
      <c r="F30" s="1452"/>
      <c r="G30" s="1452"/>
      <c r="H30" s="1453"/>
      <c r="I30" s="1451"/>
      <c r="J30" s="1452"/>
      <c r="K30" s="1452"/>
      <c r="L30" s="1453"/>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31"/>
      <c r="F31" s="1432"/>
      <c r="G31" s="1432"/>
      <c r="H31" s="1433"/>
      <c r="I31" s="1451"/>
      <c r="J31" s="1452"/>
      <c r="K31" s="1452"/>
      <c r="L31" s="1453"/>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31"/>
      <c r="F32" s="1432"/>
      <c r="G32" s="1432"/>
      <c r="H32" s="1433"/>
      <c r="I32" s="1431"/>
      <c r="J32" s="1432"/>
      <c r="K32" s="1432"/>
      <c r="L32" s="1433"/>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31"/>
      <c r="F33" s="1432"/>
      <c r="G33" s="1432"/>
      <c r="H33" s="1433"/>
      <c r="I33" s="1431"/>
      <c r="J33" s="1432"/>
      <c r="K33" s="1432"/>
      <c r="L33" s="1433"/>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31"/>
      <c r="F34" s="1432"/>
      <c r="G34" s="1432"/>
      <c r="H34" s="1433"/>
      <c r="I34" s="1431"/>
      <c r="J34" s="1432"/>
      <c r="K34" s="1432"/>
      <c r="L34" s="1433"/>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31"/>
      <c r="F35" s="1432"/>
      <c r="G35" s="1432"/>
      <c r="H35" s="1433"/>
      <c r="I35" s="1431"/>
      <c r="J35" s="1432"/>
      <c r="K35" s="1432"/>
      <c r="L35" s="1433"/>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31"/>
      <c r="F36" s="1432"/>
      <c r="G36" s="1432"/>
      <c r="H36" s="1433"/>
      <c r="I36" s="1431"/>
      <c r="J36" s="1432"/>
      <c r="K36" s="1432"/>
      <c r="L36" s="1433"/>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31"/>
      <c r="F37" s="1432"/>
      <c r="G37" s="1432"/>
      <c r="H37" s="1433"/>
      <c r="I37" s="1431"/>
      <c r="J37" s="1432"/>
      <c r="K37" s="1432"/>
      <c r="L37" s="1433"/>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31"/>
      <c r="F38" s="1432"/>
      <c r="G38" s="1432"/>
      <c r="H38" s="1433"/>
      <c r="I38" s="1431"/>
      <c r="J38" s="1432"/>
      <c r="K38" s="1432"/>
      <c r="L38" s="1433"/>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31"/>
      <c r="F39" s="1432"/>
      <c r="G39" s="1432"/>
      <c r="H39" s="1433"/>
      <c r="I39" s="1431"/>
      <c r="J39" s="1432"/>
      <c r="K39" s="1432"/>
      <c r="L39" s="1433"/>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31"/>
      <c r="F40" s="1432"/>
      <c r="G40" s="1432"/>
      <c r="H40" s="1433"/>
      <c r="I40" s="1431"/>
      <c r="J40" s="1432"/>
      <c r="K40" s="1432"/>
      <c r="L40" s="1433"/>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31"/>
      <c r="F41" s="1432"/>
      <c r="G41" s="1432"/>
      <c r="H41" s="1433"/>
      <c r="I41" s="1431"/>
      <c r="J41" s="1432"/>
      <c r="K41" s="1432"/>
      <c r="L41" s="1433"/>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31"/>
      <c r="F42" s="1432"/>
      <c r="G42" s="1432"/>
      <c r="H42" s="1433"/>
      <c r="I42" s="1431"/>
      <c r="J42" s="1432"/>
      <c r="K42" s="1432"/>
      <c r="L42" s="1433"/>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31"/>
      <c r="F43" s="1432"/>
      <c r="G43" s="1432"/>
      <c r="H43" s="1433"/>
      <c r="I43" s="1431"/>
      <c r="J43" s="1432"/>
      <c r="K43" s="1432"/>
      <c r="L43" s="1433"/>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31"/>
      <c r="F44" s="1432"/>
      <c r="G44" s="1432"/>
      <c r="H44" s="1433"/>
      <c r="I44" s="1431"/>
      <c r="J44" s="1432"/>
      <c r="K44" s="1432"/>
      <c r="L44" s="1433"/>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31"/>
      <c r="F45" s="1432"/>
      <c r="G45" s="1432"/>
      <c r="H45" s="1433"/>
      <c r="I45" s="1431"/>
      <c r="J45" s="1432"/>
      <c r="K45" s="1432"/>
      <c r="L45" s="1433"/>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31"/>
      <c r="F46" s="1432"/>
      <c r="G46" s="1432"/>
      <c r="H46" s="1433"/>
      <c r="I46" s="1431"/>
      <c r="J46" s="1432"/>
      <c r="K46" s="1432"/>
      <c r="L46" s="1433"/>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31"/>
      <c r="F47" s="1432"/>
      <c r="G47" s="1432"/>
      <c r="H47" s="1433"/>
      <c r="I47" s="1431"/>
      <c r="J47" s="1432"/>
      <c r="K47" s="1432"/>
      <c r="L47" s="1433"/>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31"/>
      <c r="F48" s="1432"/>
      <c r="G48" s="1432"/>
      <c r="H48" s="1433"/>
      <c r="I48" s="1431"/>
      <c r="J48" s="1432"/>
      <c r="K48" s="1432"/>
      <c r="L48" s="1433"/>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15:L15"/>
    <mergeCell ref="I16:L16"/>
    <mergeCell ref="I17:L17"/>
    <mergeCell ref="I18:L18"/>
    <mergeCell ref="I29:L29"/>
    <mergeCell ref="I20:L20"/>
    <mergeCell ref="I23:L23"/>
    <mergeCell ref="I24:L24"/>
    <mergeCell ref="I25:L25"/>
    <mergeCell ref="I26:L26"/>
    <mergeCell ref="I22:L22"/>
    <mergeCell ref="E46:H46"/>
    <mergeCell ref="I31:L31"/>
    <mergeCell ref="I27:L27"/>
    <mergeCell ref="I28:L28"/>
    <mergeCell ref="I37:L37"/>
    <mergeCell ref="I30:L30"/>
    <mergeCell ref="E41:H41"/>
    <mergeCell ref="E37:H37"/>
    <mergeCell ref="E38:H38"/>
    <mergeCell ref="E39:H39"/>
    <mergeCell ref="E40:H40"/>
    <mergeCell ref="E36:H36"/>
    <mergeCell ref="E31:H31"/>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13:H13"/>
    <mergeCell ref="E14:H14"/>
    <mergeCell ref="E32:H32"/>
    <mergeCell ref="E33:H33"/>
    <mergeCell ref="E34:H34"/>
    <mergeCell ref="E22:H22"/>
    <mergeCell ref="E21:H21"/>
    <mergeCell ref="E19:H19"/>
    <mergeCell ref="E29:H29"/>
    <mergeCell ref="E28:H28"/>
    <mergeCell ref="E27:H27"/>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C2:V2"/>
    <mergeCell ref="C3:V3"/>
    <mergeCell ref="E5:U5"/>
    <mergeCell ref="E11:H11"/>
    <mergeCell ref="I11:L11"/>
    <mergeCell ref="E8:H10"/>
    <mergeCell ref="I48:L48"/>
    <mergeCell ref="I38:L38"/>
    <mergeCell ref="I39:L39"/>
    <mergeCell ref="I40:L40"/>
    <mergeCell ref="I41:L41"/>
    <mergeCell ref="I47:L47"/>
    <mergeCell ref="I42:L42"/>
    <mergeCell ref="I43:L43"/>
    <mergeCell ref="I44:L44"/>
    <mergeCell ref="I45:L45"/>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sheetPr codeName="Sheet13">
    <tabColor rgb="FFFFC000"/>
  </sheetPr>
  <dimension ref="C1:X38"/>
  <sheetViews>
    <sheetView workbookViewId="0">
      <selection activeCell="J11" sqref="J11"/>
    </sheetView>
  </sheetViews>
  <sheetFormatPr defaultRowHeight="15"/>
  <cols>
    <col min="1" max="1" width="2.85546875" style="347" customWidth="1"/>
    <col min="2" max="2" width="30.28515625" style="347" customWidth="1"/>
    <col min="3" max="3" width="5" style="347" customWidth="1"/>
    <col min="4" max="4" width="6.85546875" style="347" customWidth="1"/>
    <col min="5" max="5" width="9.140625" style="347"/>
    <col min="6" max="6" width="32.7109375" style="347" customWidth="1"/>
    <col min="7" max="12" width="15.140625" style="347" customWidth="1"/>
    <col min="13" max="13" width="25.28515625" style="347" customWidth="1"/>
    <col min="14" max="14" width="6.85546875" style="347" customWidth="1"/>
    <col min="15" max="15" width="2.42578125" style="347" customWidth="1"/>
    <col min="16" max="16" width="3.140625" style="347" customWidth="1"/>
    <col min="17" max="16384" width="9.140625" style="347"/>
  </cols>
  <sheetData>
    <row r="1" spans="3:24" ht="15.75" thickBot="1"/>
    <row r="2" spans="3:24" ht="24" customHeight="1" thickBot="1">
      <c r="C2" s="1489" t="s">
        <v>1267</v>
      </c>
      <c r="D2" s="1490"/>
      <c r="E2" s="1490"/>
      <c r="F2" s="1490"/>
      <c r="G2" s="1490"/>
      <c r="H2" s="1490"/>
      <c r="I2" s="1490"/>
      <c r="J2" s="1490"/>
      <c r="K2" s="1490"/>
      <c r="L2" s="1490"/>
      <c r="M2" s="1490"/>
      <c r="N2" s="1490"/>
      <c r="O2" s="1490"/>
      <c r="P2" s="1491"/>
      <c r="R2" s="762"/>
      <c r="S2" s="763"/>
      <c r="T2" s="763"/>
      <c r="U2" s="763"/>
      <c r="V2" s="763"/>
      <c r="W2" s="763"/>
      <c r="X2" s="764"/>
    </row>
    <row r="3" spans="3:24" ht="19.5" thickBot="1">
      <c r="C3" s="1437" t="s">
        <v>1297</v>
      </c>
      <c r="D3" s="1438"/>
      <c r="E3" s="1438"/>
      <c r="F3" s="1438"/>
      <c r="G3" s="1438"/>
      <c r="H3" s="1438"/>
      <c r="I3" s="1438"/>
      <c r="J3" s="1438"/>
      <c r="K3" s="1438"/>
      <c r="L3" s="1438"/>
      <c r="M3" s="1438"/>
      <c r="N3" s="1438"/>
      <c r="O3" s="1438"/>
      <c r="P3" s="1439"/>
      <c r="R3" s="1461" t="s">
        <v>1102</v>
      </c>
      <c r="S3" s="1462"/>
      <c r="T3" s="1462"/>
      <c r="U3" s="1462"/>
      <c r="V3" s="1462"/>
      <c r="W3" s="1462"/>
      <c r="X3" s="1463"/>
    </row>
    <row r="4" spans="3:24" ht="15" customHeight="1" thickBot="1">
      <c r="C4" s="898"/>
      <c r="D4" s="899"/>
      <c r="E4" s="900"/>
      <c r="F4" s="899"/>
      <c r="G4" s="899"/>
      <c r="H4" s="899"/>
      <c r="I4" s="899"/>
      <c r="J4" s="899"/>
      <c r="K4" s="899"/>
      <c r="L4" s="899"/>
      <c r="M4" s="899"/>
      <c r="N4" s="899"/>
      <c r="O4" s="899"/>
      <c r="P4" s="901"/>
      <c r="R4" s="1461"/>
      <c r="S4" s="1462"/>
      <c r="T4" s="1462"/>
      <c r="U4" s="1462"/>
      <c r="V4" s="1462"/>
      <c r="W4" s="1462"/>
      <c r="X4" s="1463"/>
    </row>
    <row r="5" spans="3:24" ht="45.75" customHeight="1" thickBot="1">
      <c r="C5" s="367" t="s">
        <v>367</v>
      </c>
      <c r="D5" s="355"/>
      <c r="E5" s="1492" t="s">
        <v>1651</v>
      </c>
      <c r="F5" s="1493"/>
      <c r="G5" s="1493"/>
      <c r="H5" s="1493"/>
      <c r="I5" s="1493"/>
      <c r="J5" s="1493"/>
      <c r="K5" s="1493"/>
      <c r="L5" s="1493"/>
      <c r="M5" s="1493"/>
      <c r="N5" s="1493"/>
      <c r="O5" s="1494"/>
      <c r="P5" s="352"/>
      <c r="R5" s="1464" t="s">
        <v>1101</v>
      </c>
      <c r="S5" s="1394"/>
      <c r="T5" s="1394"/>
      <c r="U5" s="1394"/>
      <c r="V5" s="1394"/>
      <c r="W5" s="1394"/>
      <c r="X5" s="1459"/>
    </row>
    <row r="6" spans="3:24" ht="30.75" customHeight="1">
      <c r="C6" s="367"/>
      <c r="D6" s="355"/>
      <c r="E6" s="365"/>
      <c r="F6" s="365"/>
      <c r="G6" s="365"/>
      <c r="H6" s="365"/>
      <c r="I6" s="365"/>
      <c r="J6" s="365"/>
      <c r="K6" s="365"/>
      <c r="L6" s="355"/>
      <c r="M6" s="355"/>
      <c r="N6" s="355"/>
      <c r="O6" s="355"/>
      <c r="P6" s="352"/>
      <c r="R6" s="1469" t="s">
        <v>1638</v>
      </c>
      <c r="S6" s="1470"/>
      <c r="T6" s="1470"/>
      <c r="U6" s="1470"/>
      <c r="V6" s="1470"/>
      <c r="W6" s="1470"/>
      <c r="X6" s="1471"/>
    </row>
    <row r="7" spans="3:24" ht="19.5" customHeight="1" thickBot="1">
      <c r="C7" s="367"/>
      <c r="D7" s="355"/>
      <c r="E7" s="365"/>
      <c r="F7" s="365"/>
      <c r="G7" s="365"/>
      <c r="H7" s="365"/>
      <c r="I7" s="365"/>
      <c r="J7" s="365"/>
      <c r="K7" s="365"/>
      <c r="L7" s="355"/>
      <c r="M7" s="355"/>
      <c r="N7" s="355"/>
      <c r="O7" s="355"/>
      <c r="P7" s="352"/>
      <c r="R7" s="1469"/>
      <c r="S7" s="1470"/>
      <c r="T7" s="1470"/>
      <c r="U7" s="1470"/>
      <c r="V7" s="1470"/>
      <c r="W7" s="1470"/>
      <c r="X7" s="1471"/>
    </row>
    <row r="8" spans="3:24" ht="26.25" customHeight="1" thickBot="1">
      <c r="C8" s="367"/>
      <c r="D8" s="355"/>
      <c r="E8" s="1486" t="s">
        <v>1099</v>
      </c>
      <c r="F8" s="1487"/>
      <c r="G8" s="1487"/>
      <c r="H8" s="1487"/>
      <c r="I8" s="1487"/>
      <c r="J8" s="1487"/>
      <c r="K8" s="1487"/>
      <c r="L8" s="1487"/>
      <c r="M8" s="1487"/>
      <c r="N8" s="1487"/>
      <c r="O8" s="1488"/>
      <c r="P8" s="352"/>
      <c r="R8" s="1469"/>
      <c r="S8" s="1470"/>
      <c r="T8" s="1470"/>
      <c r="U8" s="1470"/>
      <c r="V8" s="1470"/>
      <c r="W8" s="1470"/>
      <c r="X8" s="1471"/>
    </row>
    <row r="9" spans="3:24" ht="18" customHeight="1" thickBot="1">
      <c r="C9" s="367"/>
      <c r="D9" s="355"/>
      <c r="E9" s="365"/>
      <c r="F9" s="365"/>
      <c r="G9" s="365"/>
      <c r="H9" s="365"/>
      <c r="I9" s="365"/>
      <c r="J9" s="365"/>
      <c r="K9" s="365"/>
      <c r="L9" s="355"/>
      <c r="M9" s="355"/>
      <c r="N9" s="355"/>
      <c r="O9" s="355"/>
      <c r="P9" s="352"/>
      <c r="R9" s="1461"/>
      <c r="S9" s="1462"/>
      <c r="T9" s="1462"/>
      <c r="U9" s="1462"/>
      <c r="V9" s="1462"/>
      <c r="W9" s="1462"/>
      <c r="X9" s="1463"/>
    </row>
    <row r="10" spans="3:24" ht="51" customHeight="1" thickBot="1">
      <c r="C10" s="367"/>
      <c r="D10" s="355"/>
      <c r="E10" s="365"/>
      <c r="F10" s="755"/>
      <c r="G10" s="756" t="s">
        <v>1095</v>
      </c>
      <c r="H10" s="757" t="s">
        <v>1096</v>
      </c>
      <c r="I10" s="757" t="s">
        <v>1010</v>
      </c>
      <c r="J10" s="757" t="s">
        <v>1011</v>
      </c>
      <c r="K10" s="757" t="s">
        <v>988</v>
      </c>
      <c r="L10" s="758" t="s">
        <v>989</v>
      </c>
      <c r="M10" s="355"/>
      <c r="N10" s="355"/>
      <c r="O10" s="355"/>
      <c r="P10" s="352"/>
      <c r="R10" s="902"/>
      <c r="S10" s="1472" t="s">
        <v>1649</v>
      </c>
      <c r="T10" s="1472"/>
      <c r="U10" s="1472"/>
      <c r="V10" s="1472"/>
      <c r="W10" s="1472"/>
      <c r="X10" s="1473"/>
    </row>
    <row r="11" spans="3:24" ht="47.25" customHeight="1">
      <c r="C11" s="367"/>
      <c r="D11" s="355"/>
      <c r="E11" s="1495" t="s">
        <v>1315</v>
      </c>
      <c r="F11" s="1496"/>
      <c r="G11" s="938">
        <v>2</v>
      </c>
      <c r="H11" s="939">
        <v>2</v>
      </c>
      <c r="I11" s="939"/>
      <c r="J11" s="939">
        <v>1</v>
      </c>
      <c r="K11" s="939"/>
      <c r="L11" s="940"/>
      <c r="M11" s="355"/>
      <c r="N11" s="355"/>
      <c r="O11" s="355"/>
      <c r="P11" s="352"/>
      <c r="R11" s="902"/>
      <c r="S11" s="1467" t="s">
        <v>1639</v>
      </c>
      <c r="T11" s="1467"/>
      <c r="U11" s="1467"/>
      <c r="V11" s="1467"/>
      <c r="W11" s="1467"/>
      <c r="X11" s="1468"/>
    </row>
    <row r="12" spans="3:24" ht="45" customHeight="1" thickBot="1">
      <c r="C12" s="367"/>
      <c r="D12" s="355"/>
      <c r="E12" s="1497" t="s">
        <v>1316</v>
      </c>
      <c r="F12" s="1498"/>
      <c r="G12" s="941"/>
      <c r="H12" s="942"/>
      <c r="I12" s="942"/>
      <c r="J12" s="942"/>
      <c r="K12" s="942"/>
      <c r="L12" s="943"/>
      <c r="M12" s="355"/>
      <c r="N12" s="355"/>
      <c r="O12" s="355"/>
      <c r="P12" s="352"/>
      <c r="R12" s="902"/>
      <c r="S12" s="1467"/>
      <c r="T12" s="1467"/>
      <c r="U12" s="1467"/>
      <c r="V12" s="1467"/>
      <c r="W12" s="1467"/>
      <c r="X12" s="1468"/>
    </row>
    <row r="13" spans="3:24" ht="51" customHeight="1" thickBot="1">
      <c r="C13" s="367"/>
      <c r="D13" s="355"/>
      <c r="E13" s="1501" t="s">
        <v>1103</v>
      </c>
      <c r="F13" s="1502"/>
      <c r="G13" s="944">
        <v>1</v>
      </c>
      <c r="H13" s="759" t="s">
        <v>470</v>
      </c>
      <c r="I13" s="755"/>
      <c r="J13" s="365"/>
      <c r="K13" s="365"/>
      <c r="L13" s="355"/>
      <c r="M13" s="355"/>
      <c r="N13" s="355"/>
      <c r="O13" s="355"/>
      <c r="P13" s="352"/>
      <c r="R13" s="902"/>
      <c r="S13" s="1467"/>
      <c r="T13" s="1467"/>
      <c r="U13" s="1467"/>
      <c r="V13" s="1467"/>
      <c r="W13" s="1467"/>
      <c r="X13" s="1468"/>
    </row>
    <row r="14" spans="3:24" ht="51" customHeight="1" thickBot="1">
      <c r="C14" s="367"/>
      <c r="D14" s="355"/>
      <c r="E14" s="365"/>
      <c r="F14" s="365"/>
      <c r="G14" s="365"/>
      <c r="H14" s="365"/>
      <c r="I14" s="365"/>
      <c r="J14" s="365"/>
      <c r="K14" s="365"/>
      <c r="L14" s="355"/>
      <c r="M14" s="355"/>
      <c r="N14" s="355"/>
      <c r="O14" s="355"/>
      <c r="P14" s="352"/>
      <c r="R14" s="902"/>
      <c r="S14" s="1394" t="s">
        <v>1640</v>
      </c>
      <c r="T14" s="1394"/>
      <c r="U14" s="1394"/>
      <c r="V14" s="1394"/>
      <c r="W14" s="1394"/>
      <c r="X14" s="1459"/>
    </row>
    <row r="15" spans="3:24" ht="27.75" customHeight="1" thickBot="1">
      <c r="C15" s="367"/>
      <c r="D15" s="355"/>
      <c r="E15" s="1486" t="s">
        <v>1100</v>
      </c>
      <c r="F15" s="1487"/>
      <c r="G15" s="1487"/>
      <c r="H15" s="1487"/>
      <c r="I15" s="1487"/>
      <c r="J15" s="1487"/>
      <c r="K15" s="1487"/>
      <c r="L15" s="1487"/>
      <c r="M15" s="1487"/>
      <c r="N15" s="1487"/>
      <c r="O15" s="1488"/>
      <c r="P15" s="352"/>
      <c r="R15" s="903"/>
      <c r="S15" s="1394"/>
      <c r="T15" s="1394"/>
      <c r="U15" s="1394"/>
      <c r="V15" s="1394"/>
      <c r="W15" s="1394"/>
      <c r="X15" s="1459"/>
    </row>
    <row r="16" spans="3:24" ht="21" customHeight="1" thickBot="1">
      <c r="C16" s="367"/>
      <c r="D16" s="355"/>
      <c r="E16" s="365"/>
      <c r="F16" s="365"/>
      <c r="G16" s="365"/>
      <c r="H16" s="365"/>
      <c r="I16" s="365"/>
      <c r="J16" s="365"/>
      <c r="K16" s="365"/>
      <c r="L16" s="355"/>
      <c r="M16" s="355"/>
      <c r="N16" s="355"/>
      <c r="O16" s="355"/>
      <c r="P16" s="352"/>
      <c r="R16" s="902"/>
      <c r="S16" s="1394"/>
      <c r="T16" s="1394"/>
      <c r="U16" s="1394"/>
      <c r="V16" s="1394"/>
      <c r="W16" s="1394"/>
      <c r="X16" s="1459"/>
    </row>
    <row r="17" spans="3:24" ht="45.75" customHeight="1" thickBot="1">
      <c r="C17" s="367"/>
      <c r="D17" s="355"/>
      <c r="E17" s="365"/>
      <c r="F17" s="755"/>
      <c r="G17" s="756" t="s">
        <v>1095</v>
      </c>
      <c r="H17" s="757" t="s">
        <v>1096</v>
      </c>
      <c r="I17" s="757" t="s">
        <v>1010</v>
      </c>
      <c r="J17" s="757" t="s">
        <v>1011</v>
      </c>
      <c r="K17" s="757" t="s">
        <v>988</v>
      </c>
      <c r="L17" s="758" t="s">
        <v>989</v>
      </c>
      <c r="M17" s="355"/>
      <c r="N17" s="355"/>
      <c r="O17" s="355"/>
      <c r="P17" s="352"/>
      <c r="R17" s="902"/>
      <c r="S17" s="1465" t="s">
        <v>1641</v>
      </c>
      <c r="T17" s="1465"/>
      <c r="U17" s="1465"/>
      <c r="V17" s="1465"/>
      <c r="W17" s="1465"/>
      <c r="X17" s="1466"/>
    </row>
    <row r="18" spans="3:24" ht="51" customHeight="1" thickBot="1">
      <c r="C18" s="367"/>
      <c r="D18" s="355"/>
      <c r="E18" s="1495" t="s">
        <v>1317</v>
      </c>
      <c r="F18" s="1496"/>
      <c r="G18" s="945"/>
      <c r="H18" s="946"/>
      <c r="I18" s="947"/>
      <c r="J18" s="946"/>
      <c r="K18" s="948"/>
      <c r="L18" s="949"/>
      <c r="M18" s="355"/>
      <c r="N18" s="355"/>
      <c r="O18" s="355"/>
      <c r="P18" s="352"/>
      <c r="R18" s="904"/>
      <c r="S18" s="1465"/>
      <c r="T18" s="1465"/>
      <c r="U18" s="1465"/>
      <c r="V18" s="1465"/>
      <c r="W18" s="1465"/>
      <c r="X18" s="1466"/>
    </row>
    <row r="19" spans="3:24" ht="51" customHeight="1" thickBot="1">
      <c r="C19" s="367"/>
      <c r="D19" s="355"/>
      <c r="E19" s="1505" t="s">
        <v>1104</v>
      </c>
      <c r="F19" s="1506"/>
      <c r="G19" s="950"/>
      <c r="H19" s="760" t="s">
        <v>1097</v>
      </c>
      <c r="I19" s="951"/>
      <c r="J19" s="760" t="s">
        <v>1098</v>
      </c>
      <c r="K19" s="365"/>
      <c r="L19" s="355"/>
      <c r="M19" s="355"/>
      <c r="N19" s="355"/>
      <c r="O19" s="355"/>
      <c r="P19" s="352"/>
      <c r="R19" s="1464" t="s">
        <v>1645</v>
      </c>
      <c r="S19" s="1394"/>
      <c r="T19" s="1394"/>
      <c r="U19" s="1394"/>
      <c r="V19" s="1394"/>
      <c r="W19" s="1394"/>
      <c r="X19" s="1459"/>
    </row>
    <row r="20" spans="3:24" ht="18.75" customHeight="1">
      <c r="C20" s="367"/>
      <c r="D20" s="355"/>
      <c r="E20" s="365"/>
      <c r="F20" s="365"/>
      <c r="G20" s="365"/>
      <c r="H20" s="365"/>
      <c r="I20" s="365"/>
      <c r="J20" s="365"/>
      <c r="K20" s="365"/>
      <c r="L20" s="355"/>
      <c r="M20" s="355"/>
      <c r="N20" s="355"/>
      <c r="O20" s="355"/>
      <c r="P20" s="352"/>
      <c r="R20" s="905"/>
      <c r="S20" s="1394" t="s">
        <v>1650</v>
      </c>
      <c r="T20" s="1394"/>
      <c r="U20" s="1394"/>
      <c r="V20" s="1394"/>
      <c r="W20" s="1394"/>
      <c r="X20" s="1459"/>
    </row>
    <row r="21" spans="3:24" ht="12.75" customHeight="1">
      <c r="C21" s="367"/>
      <c r="D21" s="355"/>
      <c r="E21" s="365"/>
      <c r="F21" s="365"/>
      <c r="G21" s="365"/>
      <c r="H21" s="365"/>
      <c r="I21" s="365"/>
      <c r="J21" s="365"/>
      <c r="K21" s="365"/>
      <c r="L21" s="355"/>
      <c r="M21" s="355"/>
      <c r="N21" s="355"/>
      <c r="O21" s="355"/>
      <c r="P21" s="352"/>
      <c r="R21" s="905"/>
      <c r="S21" s="1394"/>
      <c r="T21" s="1394"/>
      <c r="U21" s="1394"/>
      <c r="V21" s="1394"/>
      <c r="W21" s="1394"/>
      <c r="X21" s="1459"/>
    </row>
    <row r="22" spans="3:24" ht="15.75" customHeight="1" thickBot="1">
      <c r="C22" s="357"/>
      <c r="D22" s="355"/>
      <c r="E22" s="355"/>
      <c r="F22" s="355"/>
      <c r="G22" s="355"/>
      <c r="H22" s="355"/>
      <c r="I22" s="355"/>
      <c r="J22" s="355"/>
      <c r="K22" s="355"/>
      <c r="L22" s="355"/>
      <c r="M22" s="355"/>
      <c r="N22" s="355"/>
      <c r="O22" s="355"/>
      <c r="P22" s="352"/>
      <c r="R22" s="905"/>
      <c r="S22" s="1394"/>
      <c r="T22" s="1394"/>
      <c r="U22" s="1394"/>
      <c r="V22" s="1394"/>
      <c r="W22" s="1394"/>
      <c r="X22" s="1459"/>
    </row>
    <row r="23" spans="3:24" ht="82.5" customHeight="1" thickBot="1">
      <c r="C23" s="357"/>
      <c r="D23" s="364"/>
      <c r="E23" s="1513" t="s">
        <v>587</v>
      </c>
      <c r="F23" s="1514"/>
      <c r="G23" s="1483" t="s">
        <v>1642</v>
      </c>
      <c r="H23" s="1484"/>
      <c r="I23" s="1483" t="s">
        <v>1643</v>
      </c>
      <c r="J23" s="1484"/>
      <c r="K23" s="1483" t="s">
        <v>1644</v>
      </c>
      <c r="L23" s="1503"/>
      <c r="M23" s="1499" t="s">
        <v>1738</v>
      </c>
      <c r="N23" s="1500"/>
      <c r="O23" s="355"/>
      <c r="P23" s="352"/>
      <c r="R23" s="905"/>
      <c r="S23" s="1394" t="s">
        <v>1647</v>
      </c>
      <c r="T23" s="1394"/>
      <c r="U23" s="1394"/>
      <c r="V23" s="1394"/>
      <c r="W23" s="1394"/>
      <c r="X23" s="1459"/>
    </row>
    <row r="24" spans="3:24" ht="85.5" customHeight="1" thickBot="1">
      <c r="C24" s="423" t="s">
        <v>607</v>
      </c>
      <c r="D24" s="364"/>
      <c r="E24" s="1507" t="s">
        <v>1336</v>
      </c>
      <c r="F24" s="1508"/>
      <c r="G24" s="1485" t="s">
        <v>611</v>
      </c>
      <c r="H24" s="1485"/>
      <c r="I24" s="1485" t="s">
        <v>1337</v>
      </c>
      <c r="J24" s="1485"/>
      <c r="K24" s="1485" t="s">
        <v>1338</v>
      </c>
      <c r="L24" s="1504"/>
      <c r="M24" s="761" t="s">
        <v>610</v>
      </c>
      <c r="N24" s="1033" t="s">
        <v>634</v>
      </c>
      <c r="O24" s="355"/>
      <c r="P24" s="352"/>
      <c r="R24" s="908"/>
      <c r="S24" s="1394" t="s">
        <v>1648</v>
      </c>
      <c r="T24" s="1394"/>
      <c r="U24" s="1394"/>
      <c r="V24" s="1394"/>
      <c r="W24" s="1394"/>
      <c r="X24" s="1459"/>
    </row>
    <row r="25" spans="3:24" ht="45" customHeight="1">
      <c r="C25" s="357"/>
      <c r="D25" s="353">
        <v>1</v>
      </c>
      <c r="E25" s="1515" t="str">
        <f>IF(ISBLANK('3. Goals &amp; Objectives'!G8),"",'3. Goals &amp; Objectives'!G8)</f>
        <v/>
      </c>
      <c r="F25" s="1516"/>
      <c r="G25" s="1478"/>
      <c r="H25" s="1479"/>
      <c r="I25" s="1478"/>
      <c r="J25" s="1479"/>
      <c r="K25" s="1478"/>
      <c r="L25" s="1479"/>
      <c r="M25" s="1518" t="str">
        <f>IF(ISBLANK('3. Goals &amp; Objectives'!G7),"",'3. Goals &amp; Objectives'!G7)</f>
        <v/>
      </c>
      <c r="N25" s="1474" t="s">
        <v>588</v>
      </c>
      <c r="O25" s="355"/>
      <c r="P25" s="352"/>
      <c r="R25" s="905"/>
      <c r="S25" s="1394" t="s">
        <v>1646</v>
      </c>
      <c r="T25" s="1394"/>
      <c r="U25" s="1394"/>
      <c r="V25" s="1394"/>
      <c r="W25" s="1394"/>
      <c r="X25" s="1459"/>
    </row>
    <row r="26" spans="3:24" ht="45" customHeight="1">
      <c r="C26" s="357"/>
      <c r="D26" s="353">
        <v>1.2</v>
      </c>
      <c r="E26" s="1509" t="str">
        <f>IF(ISBLANK('3. Goals &amp; Objectives'!G9),"",'3. Goals &amp; Objectives'!G9)</f>
        <v/>
      </c>
      <c r="F26" s="1510"/>
      <c r="G26" s="1456"/>
      <c r="H26" s="1457"/>
      <c r="I26" s="1456"/>
      <c r="J26" s="1457"/>
      <c r="K26" s="1456"/>
      <c r="L26" s="1457"/>
      <c r="M26" s="1519"/>
      <c r="N26" s="1475"/>
      <c r="O26" s="355"/>
      <c r="P26" s="352"/>
      <c r="R26" s="907"/>
      <c r="S26" s="1397"/>
      <c r="T26" s="1397"/>
      <c r="U26" s="1397"/>
      <c r="V26" s="1397"/>
      <c r="W26" s="1397"/>
      <c r="X26" s="1460"/>
    </row>
    <row r="27" spans="3:24" ht="45" customHeight="1">
      <c r="C27" s="357"/>
      <c r="D27" s="353">
        <v>1.3</v>
      </c>
      <c r="E27" s="1509" t="str">
        <f>IF(ISBLANK('3. Goals &amp; Objectives'!G10),"",'3. Goals &amp; Objectives'!G10)</f>
        <v/>
      </c>
      <c r="F27" s="1510"/>
      <c r="G27" s="1456"/>
      <c r="H27" s="1457"/>
      <c r="I27" s="1456"/>
      <c r="J27" s="1457"/>
      <c r="K27" s="1456"/>
      <c r="L27" s="1457"/>
      <c r="M27" s="1519"/>
      <c r="N27" s="1475"/>
      <c r="O27" s="355"/>
      <c r="P27" s="352"/>
      <c r="R27" s="1458"/>
      <c r="S27" s="1458"/>
      <c r="T27" s="1458"/>
      <c r="U27" s="1458"/>
      <c r="V27" s="1458"/>
      <c r="W27" s="1458"/>
      <c r="X27" s="1458"/>
    </row>
    <row r="28" spans="3:24" ht="45" customHeight="1" thickBot="1">
      <c r="C28" s="357"/>
      <c r="D28" s="353">
        <v>1.4</v>
      </c>
      <c r="E28" s="1511" t="str">
        <f>IF(ISBLANK('3. Goals &amp; Objectives'!G11),"",'3. Goals &amp; Objectives'!G11)</f>
        <v/>
      </c>
      <c r="F28" s="1512"/>
      <c r="G28" s="1476"/>
      <c r="H28" s="1477"/>
      <c r="I28" s="1476"/>
      <c r="J28" s="1477"/>
      <c r="K28" s="1476"/>
      <c r="L28" s="1477"/>
      <c r="M28" s="1520"/>
      <c r="N28" s="1475"/>
      <c r="O28" s="355"/>
      <c r="P28" s="352"/>
      <c r="R28" s="1458"/>
      <c r="S28" s="1458"/>
      <c r="T28" s="1458"/>
      <c r="U28" s="1458"/>
      <c r="V28" s="1458"/>
      <c r="W28" s="1458"/>
      <c r="X28" s="1458"/>
    </row>
    <row r="29" spans="3:24" ht="45" customHeight="1">
      <c r="C29" s="357"/>
      <c r="D29" s="353">
        <v>2.1</v>
      </c>
      <c r="E29" s="1515" t="str">
        <f>IF(ISBLANK('3. Goals &amp; Objectives'!G13),"",'3. Goals &amp; Objectives'!G13)</f>
        <v/>
      </c>
      <c r="F29" s="1516"/>
      <c r="G29" s="1478"/>
      <c r="H29" s="1479"/>
      <c r="I29" s="1478"/>
      <c r="J29" s="1479"/>
      <c r="K29" s="1478"/>
      <c r="L29" s="1479"/>
      <c r="M29" s="1521" t="str">
        <f>IF(ISBLANK('3. Goals &amp; Objectives'!G12),"",'3. Goals &amp; Objectives'!G12)</f>
        <v/>
      </c>
      <c r="N29" s="1480" t="s">
        <v>589</v>
      </c>
      <c r="O29" s="355"/>
      <c r="P29" s="352"/>
    </row>
    <row r="30" spans="3:24" ht="45" customHeight="1">
      <c r="C30" s="357"/>
      <c r="D30" s="353">
        <v>2.2000000000000002</v>
      </c>
      <c r="E30" s="1509" t="str">
        <f>IF(ISBLANK('3. Goals &amp; Objectives'!G14),"",'3. Goals &amp; Objectives'!G14)</f>
        <v/>
      </c>
      <c r="F30" s="1510"/>
      <c r="G30" s="1456"/>
      <c r="H30" s="1457"/>
      <c r="I30" s="1456"/>
      <c r="J30" s="1457"/>
      <c r="K30" s="1456"/>
      <c r="L30" s="1457"/>
      <c r="M30" s="1521"/>
      <c r="N30" s="1481"/>
      <c r="O30" s="355"/>
      <c r="P30" s="352"/>
    </row>
    <row r="31" spans="3:24" ht="45" customHeight="1">
      <c r="C31" s="357"/>
      <c r="D31" s="353">
        <v>2.2999999999999998</v>
      </c>
      <c r="E31" s="1509" t="str">
        <f>IF(ISBLANK('3. Goals &amp; Objectives'!G15),"",'3. Goals &amp; Objectives'!G15)</f>
        <v/>
      </c>
      <c r="F31" s="1510"/>
      <c r="G31" s="1456"/>
      <c r="H31" s="1457"/>
      <c r="I31" s="1456"/>
      <c r="J31" s="1457"/>
      <c r="K31" s="1456"/>
      <c r="L31" s="1457"/>
      <c r="M31" s="1521"/>
      <c r="N31" s="1481"/>
      <c r="O31" s="355"/>
      <c r="P31" s="352"/>
    </row>
    <row r="32" spans="3:24" ht="45" customHeight="1" thickBot="1">
      <c r="C32" s="357"/>
      <c r="D32" s="353">
        <v>2.4</v>
      </c>
      <c r="E32" s="1511" t="str">
        <f>IF(ISBLANK('3. Goals &amp; Objectives'!G16),"",'3. Goals &amp; Objectives'!G16)</f>
        <v/>
      </c>
      <c r="F32" s="1512"/>
      <c r="G32" s="1476"/>
      <c r="H32" s="1477"/>
      <c r="I32" s="1476"/>
      <c r="J32" s="1477"/>
      <c r="K32" s="1476"/>
      <c r="L32" s="1477"/>
      <c r="M32" s="1522"/>
      <c r="N32" s="1482"/>
      <c r="O32" s="355"/>
      <c r="P32" s="352"/>
    </row>
    <row r="33" spans="3:16" ht="45" customHeight="1">
      <c r="C33" s="357"/>
      <c r="D33" s="353">
        <v>3.1</v>
      </c>
      <c r="E33" s="1515" t="str">
        <f>IF(ISBLANK('3. Goals &amp; Objectives'!G18),"",'3. Goals &amp; Objectives'!G18)</f>
        <v/>
      </c>
      <c r="F33" s="1516"/>
      <c r="G33" s="1478"/>
      <c r="H33" s="1479"/>
      <c r="I33" s="1478"/>
      <c r="J33" s="1479"/>
      <c r="K33" s="1478"/>
      <c r="L33" s="1479"/>
      <c r="M33" s="1518" t="str">
        <f>IF(ISBLANK('3. Goals &amp; Objectives'!G17),"",'3. Goals &amp; Objectives'!G17)</f>
        <v/>
      </c>
      <c r="N33" s="1475" t="s">
        <v>590</v>
      </c>
      <c r="O33" s="355"/>
      <c r="P33" s="352"/>
    </row>
    <row r="34" spans="3:16" ht="45" customHeight="1">
      <c r="C34" s="357"/>
      <c r="D34" s="353">
        <v>3.2</v>
      </c>
      <c r="E34" s="1509" t="str">
        <f>IF(ISBLANK('3. Goals &amp; Objectives'!G19),"",'3. Goals &amp; Objectives'!G19)</f>
        <v/>
      </c>
      <c r="F34" s="1510"/>
      <c r="G34" s="1456"/>
      <c r="H34" s="1457"/>
      <c r="I34" s="1456"/>
      <c r="J34" s="1457"/>
      <c r="K34" s="1456"/>
      <c r="L34" s="1457"/>
      <c r="M34" s="1519"/>
      <c r="N34" s="1475"/>
      <c r="O34" s="355"/>
      <c r="P34" s="352"/>
    </row>
    <row r="35" spans="3:16" ht="45" customHeight="1">
      <c r="C35" s="357"/>
      <c r="D35" s="353">
        <v>3.3</v>
      </c>
      <c r="E35" s="1509" t="str">
        <f>IF(ISBLANK('3. Goals &amp; Objectives'!G20),"",'3. Goals &amp; Objectives'!G20)</f>
        <v/>
      </c>
      <c r="F35" s="1510"/>
      <c r="G35" s="1456"/>
      <c r="H35" s="1457"/>
      <c r="I35" s="1456"/>
      <c r="J35" s="1457"/>
      <c r="K35" s="1456"/>
      <c r="L35" s="1457"/>
      <c r="M35" s="1519"/>
      <c r="N35" s="1475"/>
      <c r="O35" s="355"/>
      <c r="P35" s="352"/>
    </row>
    <row r="36" spans="3:16" ht="45" customHeight="1" thickBot="1">
      <c r="C36" s="357"/>
      <c r="D36" s="353">
        <v>3.4</v>
      </c>
      <c r="E36" s="1511" t="str">
        <f>IF(ISBLANK('3. Goals &amp; Objectives'!G21),"",'3. Goals &amp; Objectives'!G21)</f>
        <v/>
      </c>
      <c r="F36" s="1512"/>
      <c r="G36" s="1476"/>
      <c r="H36" s="1477"/>
      <c r="I36" s="1476"/>
      <c r="J36" s="1477"/>
      <c r="K36" s="1476"/>
      <c r="L36" s="1477"/>
      <c r="M36" s="1520"/>
      <c r="N36" s="1517"/>
      <c r="O36" s="355"/>
      <c r="P36" s="352"/>
    </row>
    <row r="37" spans="3:16" ht="15" customHeight="1">
      <c r="C37" s="357"/>
      <c r="D37" s="355"/>
      <c r="E37" s="355"/>
      <c r="F37" s="355"/>
      <c r="G37" s="355"/>
      <c r="H37" s="355"/>
      <c r="I37" s="355"/>
      <c r="J37" s="355"/>
      <c r="K37" s="355"/>
      <c r="L37" s="355"/>
      <c r="M37" s="355"/>
      <c r="N37" s="355"/>
      <c r="O37" s="355"/>
      <c r="P37" s="352"/>
    </row>
    <row r="38" spans="3:16" ht="15" customHeight="1" thickBot="1">
      <c r="C38" s="368"/>
      <c r="D38" s="349"/>
      <c r="E38" s="349"/>
      <c r="F38" s="349"/>
      <c r="G38" s="349"/>
      <c r="H38" s="349"/>
      <c r="I38" s="349"/>
      <c r="J38" s="349"/>
      <c r="K38" s="349"/>
      <c r="L38" s="349"/>
      <c r="M38" s="349"/>
      <c r="N38" s="349"/>
      <c r="O38" s="349"/>
      <c r="P38" s="348"/>
    </row>
  </sheetData>
  <sheetProtection password="D69D" sheet="1" formatCells="0" formatColumns="0" formatRows="0" selectLockedCells="1"/>
  <mergeCells count="88">
    <mergeCell ref="E36:F36"/>
    <mergeCell ref="E31:F31"/>
    <mergeCell ref="E35:F35"/>
    <mergeCell ref="G26:H26"/>
    <mergeCell ref="N33:N36"/>
    <mergeCell ref="M25:M28"/>
    <mergeCell ref="M29:M32"/>
    <mergeCell ref="G34:H34"/>
    <mergeCell ref="G35:H35"/>
    <mergeCell ref="M33:M36"/>
    <mergeCell ref="E33:F33"/>
    <mergeCell ref="G28:H28"/>
    <mergeCell ref="G29:H29"/>
    <mergeCell ref="G32:H32"/>
    <mergeCell ref="G31:H31"/>
    <mergeCell ref="G27:H27"/>
    <mergeCell ref="K24:L24"/>
    <mergeCell ref="K25:L25"/>
    <mergeCell ref="E19:F19"/>
    <mergeCell ref="E24:F24"/>
    <mergeCell ref="E34:F34"/>
    <mergeCell ref="E27:F27"/>
    <mergeCell ref="E30:F30"/>
    <mergeCell ref="E28:F28"/>
    <mergeCell ref="E23:F23"/>
    <mergeCell ref="E26:F26"/>
    <mergeCell ref="E32:F32"/>
    <mergeCell ref="E25:F25"/>
    <mergeCell ref="E29:F29"/>
    <mergeCell ref="K26:L26"/>
    <mergeCell ref="K27:L27"/>
    <mergeCell ref="K30:L30"/>
    <mergeCell ref="E8:O8"/>
    <mergeCell ref="E15:O15"/>
    <mergeCell ref="C2:P2"/>
    <mergeCell ref="C3:P3"/>
    <mergeCell ref="G23:H23"/>
    <mergeCell ref="E5:O5"/>
    <mergeCell ref="E11:F11"/>
    <mergeCell ref="E12:F12"/>
    <mergeCell ref="E18:F18"/>
    <mergeCell ref="M23:N23"/>
    <mergeCell ref="E13:F13"/>
    <mergeCell ref="K23:L23"/>
    <mergeCell ref="G36:H36"/>
    <mergeCell ref="I23:J23"/>
    <mergeCell ref="I24:J24"/>
    <mergeCell ref="I25:J25"/>
    <mergeCell ref="I26:J26"/>
    <mergeCell ref="I27:J27"/>
    <mergeCell ref="I29:J29"/>
    <mergeCell ref="G24:H24"/>
    <mergeCell ref="I28:J28"/>
    <mergeCell ref="G33:H33"/>
    <mergeCell ref="G25:H25"/>
    <mergeCell ref="G30:H30"/>
    <mergeCell ref="N25:N28"/>
    <mergeCell ref="I36:J36"/>
    <mergeCell ref="I33:J33"/>
    <mergeCell ref="I34:J34"/>
    <mergeCell ref="I35:J35"/>
    <mergeCell ref="K28:L28"/>
    <mergeCell ref="I30:J30"/>
    <mergeCell ref="I31:J31"/>
    <mergeCell ref="I32:J32"/>
    <mergeCell ref="K32:L32"/>
    <mergeCell ref="N29:N32"/>
    <mergeCell ref="K33:L33"/>
    <mergeCell ref="K34:L34"/>
    <mergeCell ref="K35:L35"/>
    <mergeCell ref="K36:L36"/>
    <mergeCell ref="K29:L29"/>
    <mergeCell ref="K31:L31"/>
    <mergeCell ref="R27:X28"/>
    <mergeCell ref="S24:X24"/>
    <mergeCell ref="S25:X26"/>
    <mergeCell ref="R3:X3"/>
    <mergeCell ref="R19:X19"/>
    <mergeCell ref="S20:X22"/>
    <mergeCell ref="R4:X4"/>
    <mergeCell ref="S17:X18"/>
    <mergeCell ref="S14:X16"/>
    <mergeCell ref="S11:X13"/>
    <mergeCell ref="R9:X9"/>
    <mergeCell ref="S23:X23"/>
    <mergeCell ref="R5:X5"/>
    <mergeCell ref="R6:X8"/>
    <mergeCell ref="S10:X10"/>
  </mergeCells>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sheetPr codeName="Sheet15">
    <tabColor rgb="FFFFC000"/>
  </sheetPr>
  <dimension ref="C1:T12"/>
  <sheetViews>
    <sheetView topLeftCell="A7" zoomScaleSheetLayoutView="90" workbookViewId="0">
      <selection activeCell="G9" sqref="G9:P9"/>
    </sheetView>
  </sheetViews>
  <sheetFormatPr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41"/>
      <c r="D2" s="1523" t="s">
        <v>1267</v>
      </c>
      <c r="E2" s="1523"/>
      <c r="F2" s="1523"/>
      <c r="G2" s="1523"/>
      <c r="H2" s="1523"/>
      <c r="I2" s="1523"/>
      <c r="J2" s="1523"/>
      <c r="K2" s="1523"/>
      <c r="L2" s="1523"/>
      <c r="M2" s="1523"/>
      <c r="N2" s="1523"/>
      <c r="O2" s="1523"/>
      <c r="P2" s="1523"/>
      <c r="Q2" s="542"/>
    </row>
    <row r="3" spans="3:20" ht="17.25" customHeight="1" thickBot="1">
      <c r="C3" s="1524" t="s">
        <v>644</v>
      </c>
      <c r="D3" s="1525"/>
      <c r="E3" s="1525"/>
      <c r="F3" s="1525"/>
      <c r="G3" s="1525"/>
      <c r="H3" s="1525"/>
      <c r="I3" s="1525"/>
      <c r="J3" s="1525"/>
      <c r="K3" s="1525"/>
      <c r="L3" s="1525"/>
      <c r="M3" s="1525"/>
      <c r="N3" s="1525"/>
      <c r="O3" s="1525"/>
      <c r="P3" s="1525"/>
      <c r="Q3" s="1526"/>
    </row>
    <row r="4" spans="3:20" ht="17.25" thickBot="1">
      <c r="C4" s="324"/>
      <c r="D4" s="28"/>
      <c r="E4" s="28"/>
      <c r="F4" s="536"/>
      <c r="G4" s="536"/>
      <c r="H4" s="536"/>
      <c r="I4" s="536"/>
      <c r="J4" s="210"/>
      <c r="K4" s="28"/>
      <c r="L4" s="28"/>
      <c r="M4" s="28"/>
      <c r="N4" s="28"/>
      <c r="O4" s="28"/>
      <c r="P4" s="28"/>
      <c r="Q4" s="29"/>
    </row>
    <row r="5" spans="3:20" ht="46.5" customHeight="1">
      <c r="C5" s="1527" t="s">
        <v>367</v>
      </c>
      <c r="D5" s="1528" t="s">
        <v>1318</v>
      </c>
      <c r="E5" s="1529"/>
      <c r="F5" s="1529"/>
      <c r="G5" s="1529"/>
      <c r="H5" s="1529"/>
      <c r="I5" s="1529"/>
      <c r="J5" s="1529"/>
      <c r="K5" s="1529"/>
      <c r="L5" s="1529"/>
      <c r="M5" s="1529"/>
      <c r="N5" s="1529"/>
      <c r="O5" s="1529"/>
      <c r="P5" s="1530"/>
      <c r="Q5" s="29"/>
    </row>
    <row r="6" spans="3:20" ht="51.75" customHeight="1" thickBot="1">
      <c r="C6" s="1527"/>
      <c r="D6" s="1531"/>
      <c r="E6" s="1532"/>
      <c r="F6" s="1532"/>
      <c r="G6" s="1532"/>
      <c r="H6" s="1532"/>
      <c r="I6" s="1532"/>
      <c r="J6" s="1532"/>
      <c r="K6" s="1532"/>
      <c r="L6" s="1532"/>
      <c r="M6" s="1532"/>
      <c r="N6" s="1532"/>
      <c r="O6" s="1532"/>
      <c r="P6" s="1533"/>
      <c r="Q6" s="29"/>
    </row>
    <row r="7" spans="3:20" ht="16.5" thickBot="1">
      <c r="C7" s="324"/>
      <c r="D7" s="28"/>
      <c r="E7" s="28"/>
      <c r="F7" s="60"/>
      <c r="G7" s="60"/>
      <c r="H7" s="60"/>
      <c r="I7" s="60"/>
      <c r="J7" s="60"/>
      <c r="K7" s="28"/>
      <c r="L7" s="28"/>
      <c r="M7" s="28"/>
      <c r="N7" s="28"/>
      <c r="O7" s="28"/>
      <c r="P7" s="28"/>
      <c r="Q7" s="29"/>
    </row>
    <row r="8" spans="3:20" ht="129.75" customHeight="1" thickBot="1">
      <c r="C8" s="330" t="s">
        <v>645</v>
      </c>
      <c r="D8" s="1536" t="s">
        <v>1319</v>
      </c>
      <c r="E8" s="1536"/>
      <c r="F8" s="1536"/>
      <c r="G8" s="1535" t="s">
        <v>1889</v>
      </c>
      <c r="H8" s="1535"/>
      <c r="I8" s="1535"/>
      <c r="J8" s="1535"/>
      <c r="K8" s="1535"/>
      <c r="L8" s="1535"/>
      <c r="M8" s="1535"/>
      <c r="N8" s="1535"/>
      <c r="O8" s="1535"/>
      <c r="P8" s="1535"/>
      <c r="Q8" s="29"/>
    </row>
    <row r="9" spans="3:20" ht="150" customHeight="1" thickBot="1">
      <c r="C9" s="330" t="s">
        <v>646</v>
      </c>
      <c r="D9" s="1534" t="s">
        <v>1320</v>
      </c>
      <c r="E9" s="1534"/>
      <c r="F9" s="1534"/>
      <c r="G9" s="1535" t="s">
        <v>1890</v>
      </c>
      <c r="H9" s="1535"/>
      <c r="I9" s="1535"/>
      <c r="J9" s="1535"/>
      <c r="K9" s="1535"/>
      <c r="L9" s="1535"/>
      <c r="M9" s="1535"/>
      <c r="N9" s="1535"/>
      <c r="O9" s="1535"/>
      <c r="P9" s="1535"/>
      <c r="Q9" s="539"/>
      <c r="R9" s="537"/>
      <c r="S9" s="537"/>
      <c r="T9" s="537"/>
    </row>
    <row r="10" spans="3:20" ht="134.25" customHeight="1" thickBot="1">
      <c r="C10" s="543" t="s">
        <v>647</v>
      </c>
      <c r="D10" s="1534" t="s">
        <v>1321</v>
      </c>
      <c r="E10" s="1534"/>
      <c r="F10" s="1534"/>
      <c r="G10" s="1535"/>
      <c r="H10" s="1535"/>
      <c r="I10" s="1535"/>
      <c r="J10" s="1535"/>
      <c r="K10" s="1535"/>
      <c r="L10" s="1535"/>
      <c r="M10" s="1535"/>
      <c r="N10" s="1535"/>
      <c r="O10" s="1535"/>
      <c r="P10" s="1535"/>
      <c r="Q10" s="540"/>
      <c r="R10" s="538"/>
      <c r="S10" s="538"/>
      <c r="T10" s="538"/>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10:F10"/>
    <mergeCell ref="G9:P9"/>
    <mergeCell ref="G10:P10"/>
    <mergeCell ref="D8:F8"/>
    <mergeCell ref="G8:P8"/>
    <mergeCell ref="D2:P2"/>
    <mergeCell ref="C3:Q3"/>
    <mergeCell ref="C5:C6"/>
    <mergeCell ref="D5:P6"/>
    <mergeCell ref="D9:F9"/>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sheetPr codeName="Sheet14">
    <tabColor rgb="FFFFC000"/>
  </sheetPr>
  <dimension ref="A1:AH488"/>
  <sheetViews>
    <sheetView showGridLines="0" zoomScale="70" zoomScaleNormal="70" workbookViewId="0"/>
  </sheetViews>
  <sheetFormatPr defaultRowHeight="12.75"/>
  <cols>
    <col min="1" max="1" width="2.85546875" style="12" customWidth="1"/>
    <col min="2" max="2" width="43.425781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70"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06"/>
      <c r="F1" s="1606"/>
      <c r="G1" s="1606"/>
      <c r="H1" s="1606"/>
      <c r="I1" s="1606"/>
      <c r="J1" s="1606"/>
      <c r="K1" s="1606"/>
      <c r="L1" s="1606"/>
      <c r="M1" s="1606"/>
    </row>
    <row r="2" spans="3:34" ht="27" customHeight="1" thickBot="1">
      <c r="C2" s="1609" t="s">
        <v>1267</v>
      </c>
      <c r="D2" s="1610"/>
      <c r="E2" s="1610"/>
      <c r="F2" s="1610"/>
      <c r="G2" s="1610"/>
      <c r="H2" s="1610"/>
      <c r="I2" s="1610"/>
      <c r="J2" s="1610"/>
      <c r="K2" s="1610"/>
      <c r="L2" s="1610"/>
      <c r="M2" s="1610"/>
      <c r="N2" s="1610"/>
      <c r="O2" s="1610"/>
      <c r="P2" s="1610"/>
      <c r="Q2" s="1610"/>
      <c r="R2" s="1610"/>
      <c r="S2" s="1611"/>
      <c r="U2" s="1551" t="s">
        <v>1667</v>
      </c>
      <c r="V2" s="1552"/>
      <c r="W2" s="1552"/>
      <c r="X2" s="1552"/>
      <c r="Y2" s="1553"/>
      <c r="Z2" s="204"/>
      <c r="AA2" s="1551" t="s">
        <v>1669</v>
      </c>
      <c r="AB2" s="1552"/>
      <c r="AC2" s="1552"/>
      <c r="AD2" s="1552"/>
      <c r="AE2" s="1552"/>
      <c r="AF2" s="1553"/>
    </row>
    <row r="3" spans="3:34" ht="23.25" customHeight="1" thickBot="1">
      <c r="C3" s="1618" t="s">
        <v>650</v>
      </c>
      <c r="D3" s="1619"/>
      <c r="E3" s="1619"/>
      <c r="F3" s="1619"/>
      <c r="G3" s="1619"/>
      <c r="H3" s="1619"/>
      <c r="I3" s="1619"/>
      <c r="J3" s="1619"/>
      <c r="K3" s="1619"/>
      <c r="L3" s="1619"/>
      <c r="M3" s="1619"/>
      <c r="N3" s="1619"/>
      <c r="O3" s="1619"/>
      <c r="P3" s="1619"/>
      <c r="Q3" s="1619"/>
      <c r="R3" s="1619"/>
      <c r="S3" s="493"/>
      <c r="U3" s="1573" t="s">
        <v>1666</v>
      </c>
      <c r="V3" s="1574"/>
      <c r="W3" s="1574"/>
      <c r="X3" s="1574"/>
      <c r="Y3" s="1575"/>
      <c r="Z3" s="204"/>
      <c r="AA3" s="1554" t="s">
        <v>1670</v>
      </c>
      <c r="AB3" s="1555"/>
      <c r="AC3" s="1555"/>
      <c r="AD3" s="1555"/>
      <c r="AE3" s="1555"/>
      <c r="AF3" s="1556"/>
    </row>
    <row r="4" spans="3:34" ht="36" customHeight="1" thickBot="1">
      <c r="C4" s="494"/>
      <c r="D4" s="203"/>
      <c r="E4" s="492"/>
      <c r="F4" s="471"/>
      <c r="G4" s="471"/>
      <c r="H4" s="203"/>
      <c r="I4" s="203"/>
      <c r="J4" s="203"/>
      <c r="K4" s="203"/>
      <c r="L4" s="203"/>
      <c r="M4" s="203"/>
      <c r="N4" s="203"/>
      <c r="O4" s="203"/>
      <c r="P4" s="203"/>
      <c r="Q4" s="203"/>
      <c r="R4" s="471"/>
      <c r="S4" s="495"/>
      <c r="U4" s="1576"/>
      <c r="V4" s="1577"/>
      <c r="W4" s="1577"/>
      <c r="X4" s="1577"/>
      <c r="Y4" s="1578"/>
      <c r="Z4" s="204"/>
      <c r="AA4" s="1557"/>
      <c r="AB4" s="1558"/>
      <c r="AC4" s="1558"/>
      <c r="AD4" s="1558"/>
      <c r="AE4" s="1558"/>
      <c r="AF4" s="1559"/>
    </row>
    <row r="5" spans="3:34" ht="51" customHeight="1" thickBot="1">
      <c r="C5" s="494"/>
      <c r="D5" s="1620" t="s">
        <v>367</v>
      </c>
      <c r="E5" s="487">
        <v>1</v>
      </c>
      <c r="F5" s="1613" t="s">
        <v>1699</v>
      </c>
      <c r="G5" s="1614"/>
      <c r="H5" s="1614"/>
      <c r="I5" s="1614"/>
      <c r="J5" s="1614"/>
      <c r="K5" s="1614"/>
      <c r="L5" s="1614"/>
      <c r="M5" s="1614"/>
      <c r="N5" s="1614"/>
      <c r="O5" s="1614"/>
      <c r="P5" s="1614"/>
      <c r="Q5" s="1614"/>
      <c r="R5" s="1615"/>
      <c r="S5" s="510"/>
      <c r="U5" s="1579"/>
      <c r="V5" s="1580"/>
      <c r="W5" s="1580"/>
      <c r="X5" s="1580"/>
      <c r="Y5" s="1581"/>
      <c r="Z5" s="204"/>
      <c r="AA5" s="1560"/>
      <c r="AB5" s="1561"/>
      <c r="AC5" s="1561"/>
      <c r="AD5" s="1561"/>
      <c r="AE5" s="1561"/>
      <c r="AF5" s="1562"/>
    </row>
    <row r="6" spans="3:34" ht="12" customHeight="1" thickBot="1">
      <c r="C6" s="494"/>
      <c r="D6" s="1620"/>
      <c r="E6" s="488"/>
      <c r="F6" s="486"/>
      <c r="G6" s="486"/>
      <c r="H6" s="486"/>
      <c r="I6" s="486"/>
      <c r="J6" s="486"/>
      <c r="K6" s="486"/>
      <c r="L6" s="486"/>
      <c r="M6" s="486"/>
      <c r="N6" s="486"/>
      <c r="O6" s="486"/>
      <c r="P6" s="486"/>
      <c r="Q6" s="486"/>
      <c r="R6" s="509"/>
      <c r="S6" s="510"/>
      <c r="T6" s="13"/>
      <c r="U6" s="389"/>
      <c r="V6" s="389"/>
      <c r="W6" s="389"/>
      <c r="X6" s="389"/>
      <c r="Y6" s="204"/>
      <c r="Z6" s="204"/>
      <c r="AA6" s="916"/>
      <c r="AB6" s="917"/>
      <c r="AC6" s="917"/>
      <c r="AD6" s="917"/>
      <c r="AE6" s="917"/>
      <c r="AF6" s="918"/>
    </row>
    <row r="7" spans="3:34" ht="16.5" customHeight="1">
      <c r="C7" s="494"/>
      <c r="D7" s="1620"/>
      <c r="E7" s="489"/>
      <c r="F7" s="437"/>
      <c r="G7" s="437"/>
      <c r="H7" s="437"/>
      <c r="I7" s="437"/>
      <c r="J7" s="437"/>
      <c r="K7" s="437"/>
      <c r="L7" s="437"/>
      <c r="M7" s="437"/>
      <c r="N7" s="437"/>
      <c r="O7" s="437"/>
      <c r="P7" s="437"/>
      <c r="Q7" s="437"/>
      <c r="R7" s="490"/>
      <c r="S7" s="511"/>
      <c r="U7" s="1582" t="s">
        <v>1668</v>
      </c>
      <c r="V7" s="1583"/>
      <c r="W7" s="1583"/>
      <c r="X7" s="1583"/>
      <c r="Y7" s="1584"/>
      <c r="Z7" s="204"/>
      <c r="AA7" s="1563" t="s">
        <v>1684</v>
      </c>
      <c r="AB7" s="1564"/>
      <c r="AC7" s="1564"/>
      <c r="AD7" s="1564"/>
      <c r="AE7" s="1564"/>
      <c r="AF7" s="1565"/>
    </row>
    <row r="8" spans="3:34" ht="31.5" customHeight="1" thickBot="1">
      <c r="C8" s="494"/>
      <c r="D8" s="1620"/>
      <c r="E8" s="488">
        <v>2</v>
      </c>
      <c r="F8" s="1616" t="s">
        <v>639</v>
      </c>
      <c r="G8" s="1616"/>
      <c r="H8" s="1616"/>
      <c r="I8" s="1616"/>
      <c r="J8" s="1616"/>
      <c r="K8" s="1616"/>
      <c r="L8" s="1616"/>
      <c r="M8" s="1616"/>
      <c r="N8" s="1616"/>
      <c r="O8" s="1616"/>
      <c r="P8" s="1616"/>
      <c r="Q8" s="1616"/>
      <c r="R8" s="1617"/>
      <c r="S8" s="510"/>
      <c r="U8" s="1585"/>
      <c r="V8" s="1586"/>
      <c r="W8" s="1586"/>
      <c r="X8" s="1586"/>
      <c r="Y8" s="1587"/>
      <c r="Z8" s="919"/>
      <c r="AA8" s="1563"/>
      <c r="AB8" s="1564"/>
      <c r="AC8" s="1564"/>
      <c r="AD8" s="1564"/>
      <c r="AE8" s="1564"/>
      <c r="AF8" s="1565"/>
    </row>
    <row r="9" spans="3:34" ht="14.25" customHeight="1">
      <c r="C9" s="494"/>
      <c r="D9" s="1620"/>
      <c r="E9" s="489"/>
      <c r="F9" s="437"/>
      <c r="G9" s="437"/>
      <c r="H9" s="437"/>
      <c r="I9" s="437"/>
      <c r="J9" s="437"/>
      <c r="K9" s="437"/>
      <c r="L9" s="437"/>
      <c r="M9" s="437"/>
      <c r="N9" s="437"/>
      <c r="O9" s="437"/>
      <c r="P9" s="437"/>
      <c r="Q9" s="437"/>
      <c r="R9" s="490"/>
      <c r="S9" s="511"/>
      <c r="U9" s="1588" t="s">
        <v>1672</v>
      </c>
      <c r="V9" s="1589"/>
      <c r="W9" s="1589"/>
      <c r="X9" s="1589"/>
      <c r="Y9" s="1590"/>
      <c r="Z9" s="919"/>
      <c r="AA9" s="1563"/>
      <c r="AB9" s="1564"/>
      <c r="AC9" s="1564"/>
      <c r="AD9" s="1564"/>
      <c r="AE9" s="1564"/>
      <c r="AF9" s="1565"/>
    </row>
    <row r="10" spans="3:34" ht="69" customHeight="1">
      <c r="C10" s="494"/>
      <c r="D10" s="1620"/>
      <c r="E10" s="488">
        <v>3</v>
      </c>
      <c r="F10" s="1616" t="s">
        <v>1322</v>
      </c>
      <c r="G10" s="1616"/>
      <c r="H10" s="1616"/>
      <c r="I10" s="1616"/>
      <c r="J10" s="1616"/>
      <c r="K10" s="1616"/>
      <c r="L10" s="1616"/>
      <c r="M10" s="1616"/>
      <c r="N10" s="1616"/>
      <c r="O10" s="1616"/>
      <c r="P10" s="1616"/>
      <c r="Q10" s="1616"/>
      <c r="R10" s="1617"/>
      <c r="S10" s="510"/>
      <c r="U10" s="1570"/>
      <c r="V10" s="1571"/>
      <c r="W10" s="1571"/>
      <c r="X10" s="1571"/>
      <c r="Y10" s="1572"/>
      <c r="Z10" s="919"/>
      <c r="AA10" s="1563"/>
      <c r="AB10" s="1564"/>
      <c r="AC10" s="1564"/>
      <c r="AD10" s="1564"/>
      <c r="AE10" s="1564"/>
      <c r="AF10" s="1565"/>
    </row>
    <row r="11" spans="3:34" ht="15" customHeight="1">
      <c r="C11" s="494"/>
      <c r="D11" s="1620"/>
      <c r="E11" s="489"/>
      <c r="F11" s="437"/>
      <c r="G11" s="437"/>
      <c r="H11" s="437"/>
      <c r="I11" s="437"/>
      <c r="J11" s="437"/>
      <c r="K11" s="437"/>
      <c r="L11" s="437"/>
      <c r="M11" s="437"/>
      <c r="N11" s="437"/>
      <c r="O11" s="437"/>
      <c r="P11" s="437"/>
      <c r="Q11" s="437"/>
      <c r="R11" s="490"/>
      <c r="S11" s="511"/>
      <c r="U11" s="1570"/>
      <c r="V11" s="1571"/>
      <c r="W11" s="1571"/>
      <c r="X11" s="1571"/>
      <c r="Y11" s="1572"/>
      <c r="Z11" s="919"/>
      <c r="AA11" s="1570" t="s">
        <v>1685</v>
      </c>
      <c r="AB11" s="1571"/>
      <c r="AC11" s="1571"/>
      <c r="AD11" s="1571"/>
      <c r="AE11" s="1571"/>
      <c r="AF11" s="1572"/>
    </row>
    <row r="12" spans="3:34" ht="32.25" customHeight="1" thickBot="1">
      <c r="C12" s="494"/>
      <c r="D12" s="1620"/>
      <c r="E12" s="491">
        <v>4</v>
      </c>
      <c r="F12" s="1622" t="s">
        <v>368</v>
      </c>
      <c r="G12" s="1622"/>
      <c r="H12" s="1622"/>
      <c r="I12" s="1622"/>
      <c r="J12" s="1622"/>
      <c r="K12" s="1622"/>
      <c r="L12" s="1622"/>
      <c r="M12" s="1622"/>
      <c r="N12" s="1622"/>
      <c r="O12" s="1622"/>
      <c r="P12" s="1622"/>
      <c r="Q12" s="1622"/>
      <c r="R12" s="1623"/>
      <c r="S12" s="510"/>
      <c r="U12" s="1570"/>
      <c r="V12" s="1571"/>
      <c r="W12" s="1571"/>
      <c r="X12" s="1571"/>
      <c r="Y12" s="1572"/>
      <c r="Z12" s="204"/>
      <c r="AA12" s="1570"/>
      <c r="AB12" s="1571"/>
      <c r="AC12" s="1571"/>
      <c r="AD12" s="1571"/>
      <c r="AE12" s="1571"/>
      <c r="AF12" s="1572"/>
    </row>
    <row r="13" spans="3:34" ht="20.25" customHeight="1">
      <c r="C13" s="494"/>
      <c r="D13" s="256"/>
      <c r="E13" s="203"/>
      <c r="F13" s="203"/>
      <c r="G13" s="203"/>
      <c r="H13" s="203"/>
      <c r="I13" s="203"/>
      <c r="J13" s="203"/>
      <c r="K13" s="203"/>
      <c r="L13" s="203"/>
      <c r="M13" s="203"/>
      <c r="N13" s="203"/>
      <c r="O13" s="203"/>
      <c r="P13" s="203"/>
      <c r="Q13" s="203"/>
      <c r="R13" s="471"/>
      <c r="S13" s="495"/>
      <c r="U13" s="1570"/>
      <c r="V13" s="1571"/>
      <c r="W13" s="1571"/>
      <c r="X13" s="1571"/>
      <c r="Y13" s="1572"/>
      <c r="Z13" s="204"/>
      <c r="AA13" s="1570"/>
      <c r="AB13" s="1571"/>
      <c r="AC13" s="1571"/>
      <c r="AD13" s="1571"/>
      <c r="AE13" s="1571"/>
      <c r="AF13" s="1572"/>
    </row>
    <row r="14" spans="3:34" ht="19.5" customHeight="1">
      <c r="C14" s="494"/>
      <c r="D14" s="256"/>
      <c r="E14" s="203"/>
      <c r="F14" s="203"/>
      <c r="G14" s="203"/>
      <c r="H14" s="203"/>
      <c r="I14" s="203"/>
      <c r="J14" s="203"/>
      <c r="K14" s="203"/>
      <c r="L14" s="203"/>
      <c r="M14" s="203"/>
      <c r="N14" s="203"/>
      <c r="O14" s="203"/>
      <c r="P14" s="203"/>
      <c r="Q14" s="203"/>
      <c r="R14" s="471"/>
      <c r="S14" s="495"/>
      <c r="U14" s="1566" t="s">
        <v>1673</v>
      </c>
      <c r="V14" s="1549"/>
      <c r="W14" s="1549"/>
      <c r="X14" s="1549"/>
      <c r="Y14" s="1550"/>
      <c r="Z14" s="204"/>
      <c r="AA14" s="1570"/>
      <c r="AB14" s="1571"/>
      <c r="AC14" s="1571"/>
      <c r="AD14" s="1571"/>
      <c r="AE14" s="1571"/>
      <c r="AF14" s="1572"/>
      <c r="AG14" s="13"/>
      <c r="AH14" s="13"/>
    </row>
    <row r="15" spans="3:34" ht="38.25" customHeight="1">
      <c r="C15" s="494"/>
      <c r="D15" s="256"/>
      <c r="E15" s="203"/>
      <c r="F15" s="203"/>
      <c r="G15" s="203"/>
      <c r="H15" s="203"/>
      <c r="I15" s="203"/>
      <c r="J15" s="203"/>
      <c r="K15" s="203"/>
      <c r="L15" s="203"/>
      <c r="M15" s="203"/>
      <c r="N15" s="203"/>
      <c r="O15" s="203"/>
      <c r="P15" s="203"/>
      <c r="Q15" s="203"/>
      <c r="R15" s="471"/>
      <c r="S15" s="495"/>
      <c r="U15" s="1566"/>
      <c r="V15" s="1549"/>
      <c r="W15" s="1549"/>
      <c r="X15" s="1549"/>
      <c r="Y15" s="1550"/>
      <c r="Z15" s="204"/>
      <c r="AA15" s="1570"/>
      <c r="AB15" s="1571"/>
      <c r="AC15" s="1571"/>
      <c r="AD15" s="1571"/>
      <c r="AE15" s="1571"/>
      <c r="AF15" s="1572"/>
      <c r="AG15" s="13"/>
      <c r="AH15" s="13"/>
    </row>
    <row r="16" spans="3:34" ht="51.75" customHeight="1" thickBot="1">
      <c r="C16" s="496"/>
      <c r="D16" s="223"/>
      <c r="E16" s="458"/>
      <c r="F16" s="1612"/>
      <c r="G16" s="1612"/>
      <c r="H16" s="1612"/>
      <c r="I16" s="1612"/>
      <c r="J16" s="459"/>
      <c r="K16" s="460"/>
      <c r="L16" s="461"/>
      <c r="M16" s="461"/>
      <c r="N16" s="13"/>
      <c r="O16" s="13"/>
      <c r="P16" s="13"/>
      <c r="Q16" s="13"/>
      <c r="R16" s="15"/>
      <c r="S16" s="497"/>
      <c r="U16" s="1566"/>
      <c r="V16" s="1549"/>
      <c r="W16" s="1549"/>
      <c r="X16" s="1549"/>
      <c r="Y16" s="1550"/>
      <c r="Z16" s="204"/>
      <c r="AA16" s="1537" t="s">
        <v>1686</v>
      </c>
      <c r="AB16" s="1538"/>
      <c r="AC16" s="1538"/>
      <c r="AD16" s="1538"/>
      <c r="AE16" s="1538"/>
      <c r="AF16" s="1539"/>
      <c r="AG16" s="915"/>
      <c r="AH16" s="915"/>
    </row>
    <row r="17" spans="3:34" ht="41.25" customHeight="1">
      <c r="C17" s="496"/>
      <c r="D17" s="1621" t="s">
        <v>166</v>
      </c>
      <c r="E17" s="372"/>
      <c r="F17" s="465" t="s">
        <v>167</v>
      </c>
      <c r="G17" s="1607" t="str">
        <f>IF(ISBLANK('1. Classification &amp; Budget'!H9),"",'1. Classification &amp; Budget'!H9)</f>
        <v xml:space="preserve">Cottage Model Housing Program </v>
      </c>
      <c r="H17" s="1608"/>
      <c r="I17" s="13"/>
      <c r="J17" s="1591" t="s">
        <v>196</v>
      </c>
      <c r="K17" s="1592"/>
      <c r="L17" s="1595" t="str">
        <f>'1. Classification &amp; Budget'!Q7&amp;" - "&amp;'1. Classification &amp; Budget'!R7&amp;" - "&amp;'1. Classification &amp; Budget'!S7&amp;" - "&amp;'1. Classification &amp; Budget'!T7</f>
        <v xml:space="preserve">PP - 13 - 492 - </v>
      </c>
      <c r="M17" s="1596"/>
      <c r="N17" s="13"/>
      <c r="O17" s="13"/>
      <c r="P17" s="13"/>
      <c r="Q17" s="13"/>
      <c r="R17" s="15"/>
      <c r="S17" s="497"/>
      <c r="U17" s="1537" t="s">
        <v>1674</v>
      </c>
      <c r="V17" s="1538"/>
      <c r="W17" s="1538"/>
      <c r="X17" s="1538"/>
      <c r="Y17" s="1539"/>
      <c r="Z17" s="204"/>
      <c r="AA17" s="1537"/>
      <c r="AB17" s="1538"/>
      <c r="AC17" s="1538"/>
      <c r="AD17" s="1538"/>
      <c r="AE17" s="1538"/>
      <c r="AF17" s="1539"/>
      <c r="AG17" s="915"/>
      <c r="AH17" s="915"/>
    </row>
    <row r="18" spans="3:34" ht="35.25" customHeight="1">
      <c r="C18" s="496"/>
      <c r="D18" s="1621"/>
      <c r="E18" s="18"/>
      <c r="F18" s="466" t="s">
        <v>168</v>
      </c>
      <c r="G18" s="1626" t="str">
        <f>IF(ISBLANK('1. Classification &amp; Budget'!H14),"",'1. Classification &amp; Budget'!H14)</f>
        <v xml:space="preserve">DSWD Region-V Haven for Women &amp; Girls </v>
      </c>
      <c r="H18" s="1627"/>
      <c r="I18" s="13"/>
      <c r="J18" s="1593" t="s">
        <v>84</v>
      </c>
      <c r="K18" s="1594"/>
      <c r="L18" s="1597">
        <f>IF(ISBLANK('1. Classification &amp; Budget'!H18),"",'1. Classification &amp; Budget'!H18)</f>
        <v>41609</v>
      </c>
      <c r="M18" s="1598"/>
      <c r="N18" s="13"/>
      <c r="O18" s="13"/>
      <c r="P18" s="13"/>
      <c r="Q18" s="13"/>
      <c r="R18" s="15"/>
      <c r="S18" s="497"/>
      <c r="U18" s="1537"/>
      <c r="V18" s="1538"/>
      <c r="W18" s="1538"/>
      <c r="X18" s="1538"/>
      <c r="Y18" s="1539"/>
      <c r="Z18" s="204"/>
      <c r="AA18" s="1537"/>
      <c r="AB18" s="1538"/>
      <c r="AC18" s="1538"/>
      <c r="AD18" s="1538"/>
      <c r="AE18" s="1538"/>
      <c r="AF18" s="1539"/>
      <c r="AG18" s="915"/>
      <c r="AH18" s="915"/>
    </row>
    <row r="19" spans="3:34" ht="36.75" customHeight="1">
      <c r="C19" s="496"/>
      <c r="D19" s="1621"/>
      <c r="E19" s="18"/>
      <c r="F19" s="466" t="s">
        <v>169</v>
      </c>
      <c r="G19" s="1628" t="str">
        <f>IF(ISBLANK('1. Classification &amp; Budget'!I27),"",'1. Classification &amp; Budget'!I27)</f>
        <v>Ambet Yangco/ Joji Bonilla</v>
      </c>
      <c r="H19" s="1629"/>
      <c r="I19" s="13"/>
      <c r="J19" s="1593" t="s">
        <v>170</v>
      </c>
      <c r="K19" s="1594"/>
      <c r="L19" s="1597">
        <f>IF(ISBLANK('1. Classification &amp; Budget'!N18),"",'1. Classification &amp; Budget'!N18)</f>
        <v>41759</v>
      </c>
      <c r="M19" s="1598"/>
      <c r="N19" s="13"/>
      <c r="O19" s="13"/>
      <c r="P19" s="13"/>
      <c r="Q19" s="13"/>
      <c r="R19" s="15"/>
      <c r="S19" s="497"/>
      <c r="U19" s="1537"/>
      <c r="V19" s="1538"/>
      <c r="W19" s="1538"/>
      <c r="X19" s="1538"/>
      <c r="Y19" s="1539"/>
      <c r="Z19" s="204"/>
      <c r="AA19" s="1537" t="s">
        <v>1687</v>
      </c>
      <c r="AB19" s="1538"/>
      <c r="AC19" s="1538"/>
      <c r="AD19" s="1538"/>
      <c r="AE19" s="1538"/>
      <c r="AF19" s="1539"/>
      <c r="AG19" s="915"/>
      <c r="AH19" s="915"/>
    </row>
    <row r="20" spans="3:34" ht="75" customHeight="1" thickBot="1">
      <c r="C20" s="496"/>
      <c r="D20" s="1621"/>
      <c r="E20" s="18"/>
      <c r="F20" s="466" t="s">
        <v>636</v>
      </c>
      <c r="G20" s="2302">
        <v>189773</v>
      </c>
      <c r="H20" s="1625"/>
      <c r="I20" s="18"/>
      <c r="J20" s="1643" t="s">
        <v>374</v>
      </c>
      <c r="K20" s="1644"/>
      <c r="L20" s="1646">
        <f>IF(SUM(K33+M33)=0,"",SUM(K33+M33)/SUM(I33+K33+M33+O33+Q33))</f>
        <v>0.30808719779198102</v>
      </c>
      <c r="M20" s="1647"/>
      <c r="N20" s="13"/>
      <c r="O20" s="13"/>
      <c r="P20" s="13"/>
      <c r="Q20" s="13"/>
      <c r="R20" s="15"/>
      <c r="S20" s="497"/>
      <c r="U20" s="1566" t="s">
        <v>1675</v>
      </c>
      <c r="V20" s="1549"/>
      <c r="W20" s="1549"/>
      <c r="X20" s="1549"/>
      <c r="Y20" s="1550"/>
      <c r="AA20" s="1537"/>
      <c r="AB20" s="1538"/>
      <c r="AC20" s="1538"/>
      <c r="AD20" s="1538"/>
      <c r="AE20" s="1538"/>
      <c r="AF20" s="1539"/>
      <c r="AG20" s="915"/>
      <c r="AH20" s="915"/>
    </row>
    <row r="21" spans="3:34" ht="36" customHeight="1" thickBot="1">
      <c r="C21" s="496"/>
      <c r="D21" s="1621"/>
      <c r="E21" s="18"/>
      <c r="F21" s="467" t="s">
        <v>171</v>
      </c>
      <c r="G21" s="1648">
        <v>44</v>
      </c>
      <c r="H21" s="1649"/>
      <c r="I21" s="18"/>
      <c r="J21" s="1643" t="s">
        <v>1700</v>
      </c>
      <c r="K21" s="1653"/>
      <c r="L21" s="1654">
        <f>SUM(I33+K33+M33+O33+Q33)</f>
        <v>6233.4772727272721</v>
      </c>
      <c r="M21" s="1655"/>
      <c r="N21" s="13"/>
      <c r="O21" s="13"/>
      <c r="P21" s="13"/>
      <c r="Q21" s="13"/>
      <c r="R21" s="15"/>
      <c r="S21" s="497"/>
      <c r="U21" s="1566"/>
      <c r="V21" s="1549"/>
      <c r="W21" s="1549"/>
      <c r="X21" s="1549"/>
      <c r="Y21" s="1550"/>
      <c r="AA21" s="1537"/>
      <c r="AB21" s="1538"/>
      <c r="AC21" s="1538"/>
      <c r="AD21" s="1538"/>
      <c r="AE21" s="1538"/>
      <c r="AF21" s="1539"/>
      <c r="AG21" s="915"/>
      <c r="AH21" s="915"/>
    </row>
    <row r="22" spans="3:34" ht="21.75" customHeight="1" thickBot="1">
      <c r="C22" s="496"/>
      <c r="D22" s="457"/>
      <c r="E22" s="18"/>
      <c r="F22" s="463"/>
      <c r="G22" s="464"/>
      <c r="H22" s="464"/>
      <c r="I22" s="18"/>
      <c r="J22" s="18"/>
      <c r="K22" s="18"/>
      <c r="L22" s="371"/>
      <c r="M22" s="14"/>
      <c r="N22" s="13"/>
      <c r="O22" s="13"/>
      <c r="P22" s="13"/>
      <c r="Q22" s="13"/>
      <c r="R22" s="15"/>
      <c r="S22" s="497"/>
      <c r="U22" s="1566" t="s">
        <v>1676</v>
      </c>
      <c r="V22" s="1549"/>
      <c r="W22" s="1549"/>
      <c r="X22" s="1549"/>
      <c r="Y22" s="1550"/>
      <c r="AA22" s="1537"/>
      <c r="AB22" s="1538"/>
      <c r="AC22" s="1538"/>
      <c r="AD22" s="1538"/>
      <c r="AE22" s="1538"/>
      <c r="AF22" s="1539"/>
      <c r="AG22" s="915"/>
      <c r="AH22" s="915"/>
    </row>
    <row r="23" spans="3:34" ht="20.100000000000001" customHeight="1">
      <c r="C23" s="496"/>
      <c r="D23" s="223"/>
      <c r="E23" s="18"/>
      <c r="F23" s="462"/>
      <c r="G23" s="1030"/>
      <c r="H23" s="1599" t="s">
        <v>197</v>
      </c>
      <c r="I23" s="1600"/>
      <c r="J23" s="1603" t="s">
        <v>178</v>
      </c>
      <c r="K23" s="1604"/>
      <c r="L23" s="1604"/>
      <c r="M23" s="1605"/>
      <c r="N23" s="1624" t="s">
        <v>1323</v>
      </c>
      <c r="O23" s="1624"/>
      <c r="P23" s="1624"/>
      <c r="Q23" s="1600"/>
      <c r="R23" s="482"/>
      <c r="S23" s="498"/>
      <c r="U23" s="1566"/>
      <c r="V23" s="1549"/>
      <c r="W23" s="1549"/>
      <c r="X23" s="1549"/>
      <c r="Y23" s="1550"/>
      <c r="AA23" s="1537"/>
      <c r="AB23" s="1538"/>
      <c r="AC23" s="1538"/>
      <c r="AD23" s="1538"/>
      <c r="AE23" s="1538"/>
      <c r="AF23" s="1539"/>
      <c r="AG23" s="915"/>
      <c r="AH23" s="915"/>
    </row>
    <row r="24" spans="3:34" ht="20.100000000000001" customHeight="1" thickBot="1">
      <c r="C24" s="496"/>
      <c r="D24" s="223"/>
      <c r="E24" s="13"/>
      <c r="F24" s="468"/>
      <c r="G24" s="468"/>
      <c r="H24" s="1601"/>
      <c r="I24" s="1602"/>
      <c r="J24" s="1656" t="s">
        <v>65</v>
      </c>
      <c r="K24" s="1650"/>
      <c r="L24" s="1650" t="s">
        <v>1324</v>
      </c>
      <c r="M24" s="1651"/>
      <c r="N24" s="1027" t="s">
        <v>65</v>
      </c>
      <c r="O24" s="1027"/>
      <c r="P24" s="1027" t="s">
        <v>1324</v>
      </c>
      <c r="Q24" s="1028"/>
      <c r="R24" s="483"/>
      <c r="S24" s="499"/>
      <c r="U24" s="913"/>
      <c r="V24" s="13"/>
      <c r="W24" s="13"/>
      <c r="X24" s="13"/>
      <c r="Y24" s="914"/>
      <c r="AA24" s="1537"/>
      <c r="AB24" s="1538"/>
      <c r="AC24" s="1538"/>
      <c r="AD24" s="1538"/>
      <c r="AE24" s="1538"/>
      <c r="AF24" s="1539"/>
      <c r="AG24" s="915"/>
      <c r="AH24" s="915"/>
    </row>
    <row r="25" spans="3:34" ht="36.75" customHeight="1" thickBot="1">
      <c r="C25" s="496"/>
      <c r="D25" s="1620" t="s">
        <v>637</v>
      </c>
      <c r="E25" s="13"/>
      <c r="F25" s="1638" t="s">
        <v>72</v>
      </c>
      <c r="G25" s="1639"/>
      <c r="H25" s="469" t="s">
        <v>176</v>
      </c>
      <c r="I25" s="469" t="s">
        <v>177</v>
      </c>
      <c r="J25" s="469" t="s">
        <v>176</v>
      </c>
      <c r="K25" s="469" t="s">
        <v>177</v>
      </c>
      <c r="L25" s="469" t="s">
        <v>176</v>
      </c>
      <c r="M25" s="469" t="s">
        <v>177</v>
      </c>
      <c r="N25" s="469" t="s">
        <v>176</v>
      </c>
      <c r="O25" s="469" t="s">
        <v>177</v>
      </c>
      <c r="P25" s="469" t="s">
        <v>176</v>
      </c>
      <c r="Q25" s="469" t="s">
        <v>177</v>
      </c>
      <c r="R25" s="484"/>
      <c r="S25" s="500"/>
      <c r="U25" s="1537" t="s">
        <v>1677</v>
      </c>
      <c r="V25" s="1538"/>
      <c r="W25" s="1538"/>
      <c r="X25" s="1538"/>
      <c r="Y25" s="1539"/>
      <c r="AA25" s="1537"/>
      <c r="AB25" s="1538"/>
      <c r="AC25" s="1538"/>
      <c r="AD25" s="1538"/>
      <c r="AE25" s="1538"/>
      <c r="AF25" s="1539"/>
      <c r="AG25" s="915"/>
      <c r="AH25" s="915"/>
    </row>
    <row r="26" spans="3:34" ht="20.100000000000001" customHeight="1" thickBot="1">
      <c r="C26" s="496"/>
      <c r="D26" s="1620"/>
      <c r="E26" s="13"/>
      <c r="F26" s="1633" t="s">
        <v>73</v>
      </c>
      <c r="G26" s="1634"/>
      <c r="H26" s="426">
        <f>SUMIF($I$39:$I$237,"Labor",$M$39:$M$237)</f>
        <v>56400</v>
      </c>
      <c r="I26" s="427">
        <f>H26/G$21</f>
        <v>1281.8181818181818</v>
      </c>
      <c r="J26" s="426">
        <f>SUMIF($I$39:$I$237,"Labor",$N$39:$N$237)</f>
        <v>0</v>
      </c>
      <c r="K26" s="427">
        <f t="shared" ref="K26:K32" si="0">J26/G$21</f>
        <v>0</v>
      </c>
      <c r="L26" s="426">
        <f>SUMIF($I$39:$I$237,"Labor",$O$39:$O$237)</f>
        <v>26500</v>
      </c>
      <c r="M26" s="427">
        <f t="shared" ref="M26:M32" si="1">L26/G$21</f>
        <v>602.27272727272725</v>
      </c>
      <c r="N26" s="426">
        <f>SUMIF($I$39:$I$237,"Labor",$P$39:$P$237)</f>
        <v>0</v>
      </c>
      <c r="O26" s="427">
        <f t="shared" ref="O26:O32" si="2">N26/G$21</f>
        <v>0</v>
      </c>
      <c r="P26" s="426">
        <f>SUMIF($I$39:$I$237,"Labor",$Q$39:$Q$237)</f>
        <v>0</v>
      </c>
      <c r="Q26" s="427">
        <f t="shared" ref="Q26:Q32" si="3">P26/G$21</f>
        <v>0</v>
      </c>
      <c r="R26" s="485"/>
      <c r="S26" s="501"/>
      <c r="U26" s="1537"/>
      <c r="V26" s="1538"/>
      <c r="W26" s="1538"/>
      <c r="X26" s="1538"/>
      <c r="Y26" s="1539"/>
      <c r="AA26" s="1537"/>
      <c r="AB26" s="1538"/>
      <c r="AC26" s="1538"/>
      <c r="AD26" s="1538"/>
      <c r="AE26" s="1538"/>
      <c r="AF26" s="1539"/>
      <c r="AG26" s="915"/>
      <c r="AH26" s="915"/>
    </row>
    <row r="27" spans="3:34" ht="20.100000000000001" customHeight="1" thickBot="1">
      <c r="C27" s="496"/>
      <c r="D27" s="1620"/>
      <c r="E27" s="13"/>
      <c r="F27" s="1633" t="s">
        <v>67</v>
      </c>
      <c r="G27" s="1634"/>
      <c r="H27" s="426">
        <f>SUMIF($I$39:$I$237,"Equipment",$M$39:$M$237)</f>
        <v>0</v>
      </c>
      <c r="I27" s="427">
        <f t="shared" ref="I27:I32" si="4">H27/G$21</f>
        <v>0</v>
      </c>
      <c r="J27" s="426">
        <f>SUMIF($I$39:$I$237,"Equipment",$N$39:$N$237)</f>
        <v>0</v>
      </c>
      <c r="K27" s="427">
        <f t="shared" si="0"/>
        <v>0</v>
      </c>
      <c r="L27" s="426">
        <f>SUMIF($I$39:$I$237,"Equipment",$O$39:$O$237)</f>
        <v>2000</v>
      </c>
      <c r="M27" s="427">
        <f t="shared" si="1"/>
        <v>45.454545454545453</v>
      </c>
      <c r="N27" s="426">
        <f>SUMIF($I$39:$I$237,"Equipment",$P$39:$P$237)</f>
        <v>0</v>
      </c>
      <c r="O27" s="427">
        <f t="shared" si="2"/>
        <v>0</v>
      </c>
      <c r="P27" s="426">
        <f>SUMIF($I$39:$I$237,"Equipment",$Q$39:$Q$237)</f>
        <v>0</v>
      </c>
      <c r="Q27" s="427">
        <f t="shared" si="3"/>
        <v>0</v>
      </c>
      <c r="R27" s="485"/>
      <c r="S27" s="501"/>
      <c r="U27" s="1537"/>
      <c r="V27" s="1538"/>
      <c r="W27" s="1538"/>
      <c r="X27" s="1538"/>
      <c r="Y27" s="1539"/>
      <c r="AA27" s="1537"/>
      <c r="AB27" s="1538"/>
      <c r="AC27" s="1538"/>
      <c r="AD27" s="1538"/>
      <c r="AE27" s="1538"/>
      <c r="AF27" s="1539"/>
      <c r="AG27" s="915"/>
      <c r="AH27" s="915"/>
    </row>
    <row r="28" spans="3:34" ht="20.100000000000001" customHeight="1" thickBot="1">
      <c r="C28" s="496"/>
      <c r="D28" s="1620"/>
      <c r="E28" s="13"/>
      <c r="F28" s="1633" t="s">
        <v>68</v>
      </c>
      <c r="G28" s="1634"/>
      <c r="H28" s="426">
        <f>SUMIF($I$39:$I$237,"Materials/Supplies",$M$39:$M$237)</f>
        <v>133373</v>
      </c>
      <c r="I28" s="427">
        <f t="shared" si="4"/>
        <v>3031.2045454545455</v>
      </c>
      <c r="J28" s="426">
        <f>SUMIF($I$39:$I$237,"Materials/Supplies",$N$39:$N$237)</f>
        <v>0</v>
      </c>
      <c r="K28" s="427">
        <f t="shared" si="0"/>
        <v>0</v>
      </c>
      <c r="L28" s="426">
        <f>SUMIF($I$39:$I$237,"Materials/Supplies",$O$39:$O$237)</f>
        <v>30000</v>
      </c>
      <c r="M28" s="427">
        <f t="shared" si="1"/>
        <v>681.81818181818187</v>
      </c>
      <c r="N28" s="426">
        <f>SUMIF($I$39:$I$237,"Materials/Supplies",$P$39:$P$237)</f>
        <v>0</v>
      </c>
      <c r="O28" s="427">
        <f t="shared" si="2"/>
        <v>0</v>
      </c>
      <c r="P28" s="426">
        <f>SUMIF($I$39:$I$237,"Materials/Supplies",$Q$39:$Q$237)</f>
        <v>0</v>
      </c>
      <c r="Q28" s="427">
        <f t="shared" si="3"/>
        <v>0</v>
      </c>
      <c r="R28" s="485"/>
      <c r="S28" s="501"/>
      <c r="U28" s="1537"/>
      <c r="V28" s="1538"/>
      <c r="W28" s="1538"/>
      <c r="X28" s="1538"/>
      <c r="Y28" s="1539"/>
      <c r="AA28" s="1537"/>
      <c r="AB28" s="1538"/>
      <c r="AC28" s="1538"/>
      <c r="AD28" s="1538"/>
      <c r="AE28" s="1538"/>
      <c r="AF28" s="1539"/>
      <c r="AG28" s="915"/>
      <c r="AH28" s="915"/>
    </row>
    <row r="29" spans="3:34" ht="20.100000000000001" customHeight="1" thickBot="1">
      <c r="C29" s="496"/>
      <c r="D29" s="1620"/>
      <c r="E29" s="13"/>
      <c r="F29" s="1633" t="s">
        <v>69</v>
      </c>
      <c r="G29" s="1634"/>
      <c r="H29" s="426">
        <f>SUMIF($I$39:$I$237,"Land/Venue Rental",$M$39:$M$237)</f>
        <v>0</v>
      </c>
      <c r="I29" s="427">
        <f t="shared" si="4"/>
        <v>0</v>
      </c>
      <c r="J29" s="426">
        <f>SUMIF($I$39:$I$237,"Land/Venue Rental",$N$39:$N$237)</f>
        <v>0</v>
      </c>
      <c r="K29" s="427">
        <f t="shared" si="0"/>
        <v>0</v>
      </c>
      <c r="L29" s="426">
        <f>SUMIF($I$39:$I$237,"Land/Venue Rental",$O$39:$O$237)</f>
        <v>21000</v>
      </c>
      <c r="M29" s="427">
        <f t="shared" si="1"/>
        <v>477.27272727272725</v>
      </c>
      <c r="N29" s="426">
        <f>SUMIF($I$39:$I$237,"Land/Venue Rental",$P$39:$P$237)</f>
        <v>0</v>
      </c>
      <c r="O29" s="427">
        <f t="shared" si="2"/>
        <v>0</v>
      </c>
      <c r="P29" s="426">
        <f>SUMIF($I$39:$I$237,"Land/Venue Rental",$Q$39:$Q$237)</f>
        <v>0</v>
      </c>
      <c r="Q29" s="427">
        <f t="shared" si="3"/>
        <v>0</v>
      </c>
      <c r="R29" s="485"/>
      <c r="S29" s="501"/>
      <c r="U29" s="1567"/>
      <c r="V29" s="1568"/>
      <c r="W29" s="1568"/>
      <c r="X29" s="1568"/>
      <c r="Y29" s="1569"/>
      <c r="AA29" s="1537"/>
      <c r="AB29" s="1538"/>
      <c r="AC29" s="1538"/>
      <c r="AD29" s="1538"/>
      <c r="AE29" s="1538"/>
      <c r="AF29" s="1539"/>
      <c r="AG29" s="915"/>
      <c r="AH29" s="915"/>
    </row>
    <row r="30" spans="3:34" ht="20.100000000000001" customHeight="1" thickBot="1">
      <c r="C30" s="496"/>
      <c r="D30" s="1620"/>
      <c r="E30" s="13"/>
      <c r="F30" s="1633" t="s">
        <v>635</v>
      </c>
      <c r="G30" s="1634"/>
      <c r="H30" s="426">
        <f>SUMIF($I$39:$I$237,"Travel/Per Diem/Food/Lodging",$M$39:$M$237)</f>
        <v>0</v>
      </c>
      <c r="I30" s="427">
        <f t="shared" si="4"/>
        <v>0</v>
      </c>
      <c r="J30" s="426">
        <f>SUMIF($I$39:$I$237,"Travel/Per Diem/Food/Lodging",$N$39:$N$237)</f>
        <v>0</v>
      </c>
      <c r="K30" s="427">
        <f t="shared" si="0"/>
        <v>0</v>
      </c>
      <c r="L30" s="426">
        <f>SUMIF($I$39:$I$237,"Travel/Per Diem/Food/Lodging",$O$39:$O$237)</f>
        <v>0</v>
      </c>
      <c r="M30" s="427">
        <f t="shared" si="1"/>
        <v>0</v>
      </c>
      <c r="N30" s="426">
        <f>SUMIF($I$39:$I$237,"Travel/Per Diem/Food/Lodging",$P$39:$P$237)</f>
        <v>0</v>
      </c>
      <c r="O30" s="427">
        <f t="shared" si="2"/>
        <v>0</v>
      </c>
      <c r="P30" s="426">
        <f>SUMIF($I$39:$I$237,"Travel/Per Diem/Food/Lodging",$Q$39:$Q$237)</f>
        <v>0</v>
      </c>
      <c r="Q30" s="427">
        <f t="shared" si="3"/>
        <v>0</v>
      </c>
      <c r="R30" s="485"/>
      <c r="S30" s="501"/>
      <c r="AA30" s="1537"/>
      <c r="AB30" s="1538"/>
      <c r="AC30" s="1538"/>
      <c r="AD30" s="1538"/>
      <c r="AE30" s="1538"/>
      <c r="AF30" s="1539"/>
      <c r="AG30" s="915"/>
      <c r="AH30" s="915"/>
    </row>
    <row r="31" spans="3:34" ht="20.100000000000001" customHeight="1" thickBot="1">
      <c r="C31" s="496"/>
      <c r="D31" s="1620"/>
      <c r="E31" s="13"/>
      <c r="F31" s="1633" t="s">
        <v>648</v>
      </c>
      <c r="G31" s="1634"/>
      <c r="H31" s="426">
        <f>SUMIF($I$39:$I$237,"Materials transport",$M$39:$M$237)</f>
        <v>0</v>
      </c>
      <c r="I31" s="427">
        <f t="shared" si="4"/>
        <v>0</v>
      </c>
      <c r="J31" s="426">
        <f>SUMIF($I$39:$I$237,"Materials transport",$N$39:$N$237)</f>
        <v>0</v>
      </c>
      <c r="K31" s="427">
        <f t="shared" si="0"/>
        <v>0</v>
      </c>
      <c r="L31" s="426">
        <f>SUMIF($I$39:$I$237,"Materials transport",$O$39:$O$237)</f>
        <v>5000</v>
      </c>
      <c r="M31" s="427">
        <f t="shared" si="1"/>
        <v>113.63636363636364</v>
      </c>
      <c r="N31" s="426">
        <f>SUMIF($I$39:$I$237,"Materials transport",$P$39:$P$237)</f>
        <v>0</v>
      </c>
      <c r="O31" s="427">
        <f t="shared" si="2"/>
        <v>0</v>
      </c>
      <c r="P31" s="426">
        <f>SUMIF($I$39:$I$237,"Materials transport",$Q$39:$Q$237)</f>
        <v>0</v>
      </c>
      <c r="Q31" s="427">
        <f t="shared" si="3"/>
        <v>0</v>
      </c>
      <c r="R31" s="485"/>
      <c r="S31" s="501"/>
      <c r="U31" s="1543" t="s">
        <v>1671</v>
      </c>
      <c r="V31" s="1544"/>
      <c r="W31" s="1544"/>
      <c r="X31" s="1544"/>
      <c r="Y31" s="1545"/>
      <c r="AA31" s="1537"/>
      <c r="AB31" s="1538"/>
      <c r="AC31" s="1538"/>
      <c r="AD31" s="1538"/>
      <c r="AE31" s="1538"/>
      <c r="AF31" s="1539"/>
      <c r="AG31" s="915"/>
      <c r="AH31" s="915"/>
    </row>
    <row r="32" spans="3:34" ht="20.100000000000001" customHeight="1" thickBot="1">
      <c r="C32" s="496"/>
      <c r="D32" s="1620"/>
      <c r="E32" s="13"/>
      <c r="F32" s="1633" t="s">
        <v>147</v>
      </c>
      <c r="G32" s="1634"/>
      <c r="H32" s="426">
        <f>SUMIF($I$39:$I$237,"Other",$M$39:$M$237)</f>
        <v>0</v>
      </c>
      <c r="I32" s="438">
        <f t="shared" si="4"/>
        <v>0</v>
      </c>
      <c r="J32" s="426">
        <f>SUMIF($I$39:$I$237,"Other",$N$39:$N$237)</f>
        <v>0</v>
      </c>
      <c r="K32" s="438">
        <f t="shared" si="0"/>
        <v>0</v>
      </c>
      <c r="L32" s="426">
        <f>SUMIF($I$39:$I$237,"Other",$O$39:$O$237)</f>
        <v>0</v>
      </c>
      <c r="M32" s="438">
        <f t="shared" si="1"/>
        <v>0</v>
      </c>
      <c r="N32" s="426">
        <f>SUMIF($I$39:$I$237,"Other",$P$39:$P$237)</f>
        <v>0</v>
      </c>
      <c r="O32" s="438">
        <f t="shared" si="2"/>
        <v>0</v>
      </c>
      <c r="P32" s="426">
        <f>SUMIF($I$39:$I$237,"Other",$Q$39:$Q$237)</f>
        <v>0</v>
      </c>
      <c r="Q32" s="438">
        <f t="shared" si="3"/>
        <v>0</v>
      </c>
      <c r="R32" s="485"/>
      <c r="S32" s="501"/>
      <c r="U32" s="1546"/>
      <c r="V32" s="1547"/>
      <c r="W32" s="1547"/>
      <c r="X32" s="1547"/>
      <c r="Y32" s="1548"/>
      <c r="AA32" s="1537"/>
      <c r="AB32" s="1538"/>
      <c r="AC32" s="1538"/>
      <c r="AD32" s="1538"/>
      <c r="AE32" s="1538"/>
      <c r="AF32" s="1539"/>
      <c r="AG32" s="915"/>
      <c r="AH32" s="915"/>
    </row>
    <row r="33" spans="1:34" ht="20.100000000000001" customHeight="1" thickBot="1">
      <c r="C33" s="496"/>
      <c r="D33" s="223"/>
      <c r="E33" s="13"/>
      <c r="F33" s="1657" t="s">
        <v>64</v>
      </c>
      <c r="G33" s="1657"/>
      <c r="H33" s="441">
        <f t="shared" ref="H33:Q33" si="5">SUM(H26:H32)</f>
        <v>189773</v>
      </c>
      <c r="I33" s="442">
        <f t="shared" si="5"/>
        <v>4313.022727272727</v>
      </c>
      <c r="J33" s="439">
        <f t="shared" si="5"/>
        <v>0</v>
      </c>
      <c r="K33" s="440">
        <f t="shared" si="5"/>
        <v>0</v>
      </c>
      <c r="L33" s="439">
        <f t="shared" si="5"/>
        <v>84500</v>
      </c>
      <c r="M33" s="440">
        <f t="shared" si="5"/>
        <v>1920.4545454545455</v>
      </c>
      <c r="N33" s="439">
        <f t="shared" si="5"/>
        <v>0</v>
      </c>
      <c r="O33" s="440">
        <f t="shared" si="5"/>
        <v>0</v>
      </c>
      <c r="P33" s="439">
        <f t="shared" si="5"/>
        <v>0</v>
      </c>
      <c r="Q33" s="440">
        <f t="shared" si="5"/>
        <v>0</v>
      </c>
      <c r="R33" s="478"/>
      <c r="S33" s="502"/>
      <c r="U33" s="927"/>
      <c r="V33" s="392"/>
      <c r="W33" s="392"/>
      <c r="X33" s="392"/>
      <c r="Y33" s="928"/>
      <c r="AA33" s="1537"/>
      <c r="AB33" s="1538"/>
      <c r="AC33" s="1538"/>
      <c r="AD33" s="1538"/>
      <c r="AE33" s="1538"/>
      <c r="AF33" s="1539"/>
      <c r="AG33" s="915"/>
      <c r="AH33" s="915"/>
    </row>
    <row r="34" spans="1:34" ht="20.100000000000001" customHeight="1" thickBot="1">
      <c r="C34" s="496"/>
      <c r="D34" s="223"/>
      <c r="E34" s="13"/>
      <c r="F34" s="477"/>
      <c r="G34" s="477"/>
      <c r="H34" s="479"/>
      <c r="I34" s="480"/>
      <c r="J34" s="481"/>
      <c r="K34" s="478"/>
      <c r="L34" s="481"/>
      <c r="M34" s="478"/>
      <c r="N34" s="481"/>
      <c r="O34" s="478"/>
      <c r="P34" s="481"/>
      <c r="Q34" s="478"/>
      <c r="R34" s="478"/>
      <c r="S34" s="502"/>
      <c r="U34" s="1537" t="s">
        <v>1688</v>
      </c>
      <c r="V34" s="1538"/>
      <c r="W34" s="1538"/>
      <c r="X34" s="1538"/>
      <c r="Y34" s="1539"/>
      <c r="AA34" s="1567"/>
      <c r="AB34" s="1568"/>
      <c r="AC34" s="1568"/>
      <c r="AD34" s="1568"/>
      <c r="AE34" s="1568"/>
      <c r="AF34" s="1569"/>
      <c r="AG34" s="915"/>
      <c r="AH34" s="915"/>
    </row>
    <row r="35" spans="1:34" ht="20.100000000000001" customHeight="1">
      <c r="C35" s="496"/>
      <c r="D35" s="223"/>
      <c r="E35" s="13"/>
      <c r="F35" s="477"/>
      <c r="G35" s="477"/>
      <c r="H35" s="479"/>
      <c r="I35" s="480"/>
      <c r="J35" s="481"/>
      <c r="K35" s="478"/>
      <c r="L35" s="481"/>
      <c r="M35" s="478"/>
      <c r="N35" s="481"/>
      <c r="O35" s="478"/>
      <c r="P35" s="481"/>
      <c r="Q35" s="478"/>
      <c r="R35" s="478"/>
      <c r="S35" s="502"/>
      <c r="U35" s="1537"/>
      <c r="V35" s="1538"/>
      <c r="W35" s="1538"/>
      <c r="X35" s="1538"/>
      <c r="Y35" s="1539"/>
      <c r="Z35" s="13"/>
      <c r="AA35" s="925"/>
      <c r="AB35" s="925"/>
      <c r="AC35" s="925"/>
      <c r="AD35" s="925"/>
      <c r="AE35" s="925"/>
      <c r="AF35" s="925"/>
      <c r="AG35" s="915"/>
      <c r="AH35" s="915"/>
    </row>
    <row r="36" spans="1:34" ht="19.5" customHeight="1" thickBot="1">
      <c r="C36" s="496"/>
      <c r="D36" s="223"/>
      <c r="E36" s="13"/>
      <c r="F36" s="13"/>
      <c r="G36" s="13"/>
      <c r="H36" s="13"/>
      <c r="I36" s="13"/>
      <c r="J36" s="13"/>
      <c r="K36" s="13"/>
      <c r="L36" s="13"/>
      <c r="M36" s="13"/>
      <c r="N36" s="13"/>
      <c r="O36" s="13"/>
      <c r="P36" s="13"/>
      <c r="Q36" s="13"/>
      <c r="R36" s="15"/>
      <c r="S36" s="497"/>
      <c r="U36" s="1537"/>
      <c r="V36" s="1538"/>
      <c r="W36" s="1538"/>
      <c r="X36" s="1538"/>
      <c r="Y36" s="1539"/>
      <c r="Z36" s="13"/>
      <c r="AA36" s="925"/>
      <c r="AB36" s="925"/>
      <c r="AC36" s="925"/>
      <c r="AD36" s="925"/>
      <c r="AE36" s="925"/>
      <c r="AF36" s="925"/>
      <c r="AG36" s="915"/>
      <c r="AH36" s="915"/>
    </row>
    <row r="37" spans="1:34" ht="42" customHeight="1" thickBot="1">
      <c r="A37" s="1018"/>
      <c r="B37" s="1018"/>
      <c r="C37" s="1019"/>
      <c r="D37" s="1620" t="s">
        <v>638</v>
      </c>
      <c r="E37" s="1020"/>
      <c r="F37" s="1630" t="s">
        <v>180</v>
      </c>
      <c r="G37" s="1640" t="s">
        <v>172</v>
      </c>
      <c r="H37" s="1640"/>
      <c r="I37" s="1645" t="s">
        <v>173</v>
      </c>
      <c r="J37" s="1645" t="s">
        <v>597</v>
      </c>
      <c r="K37" s="1645" t="s">
        <v>174</v>
      </c>
      <c r="L37" s="1652" t="s">
        <v>598</v>
      </c>
      <c r="M37" s="452" t="s">
        <v>197</v>
      </c>
      <c r="N37" s="1637" t="s">
        <v>178</v>
      </c>
      <c r="O37" s="1637"/>
      <c r="P37" s="1641" t="s">
        <v>1323</v>
      </c>
      <c r="Q37" s="1642"/>
      <c r="R37" s="472"/>
      <c r="S37" s="503"/>
      <c r="U37" s="1537"/>
      <c r="V37" s="1538"/>
      <c r="W37" s="1538"/>
      <c r="X37" s="1538"/>
      <c r="Y37" s="1539"/>
      <c r="Z37" s="13"/>
      <c r="AA37" s="925"/>
      <c r="AB37" s="925"/>
      <c r="AC37" s="925"/>
      <c r="AD37" s="925"/>
      <c r="AE37" s="925"/>
      <c r="AF37" s="925"/>
      <c r="AG37" s="915"/>
      <c r="AH37" s="915"/>
    </row>
    <row r="38" spans="1:34" ht="20.100000000000001" customHeight="1" thickBot="1">
      <c r="A38" s="1018"/>
      <c r="B38" s="1018"/>
      <c r="C38" s="1019"/>
      <c r="D38" s="1620"/>
      <c r="E38" s="1020"/>
      <c r="F38" s="1630"/>
      <c r="G38" s="1640"/>
      <c r="H38" s="1640"/>
      <c r="I38" s="1645"/>
      <c r="J38" s="1645"/>
      <c r="K38" s="1645"/>
      <c r="L38" s="1652"/>
      <c r="M38" s="453"/>
      <c r="N38" s="451" t="s">
        <v>65</v>
      </c>
      <c r="O38" s="454" t="s">
        <v>1324</v>
      </c>
      <c r="P38" s="455" t="s">
        <v>65</v>
      </c>
      <c r="Q38" s="456" t="s">
        <v>1324</v>
      </c>
      <c r="R38" s="473"/>
      <c r="S38" s="504"/>
      <c r="U38" s="924"/>
      <c r="V38" s="1538" t="s">
        <v>1679</v>
      </c>
      <c r="W38" s="1538"/>
      <c r="X38" s="1538"/>
      <c r="Y38" s="1539"/>
      <c r="Z38" s="13"/>
      <c r="AA38" s="925"/>
      <c r="AB38" s="925"/>
      <c r="AC38" s="925"/>
      <c r="AD38" s="925"/>
      <c r="AE38" s="925"/>
      <c r="AF38" s="925"/>
      <c r="AG38" s="915"/>
      <c r="AH38" s="915"/>
    </row>
    <row r="39" spans="1:34" ht="20.100000000000001" customHeight="1" thickBot="1">
      <c r="A39" s="1018"/>
      <c r="B39" s="1018"/>
      <c r="C39" s="1019"/>
      <c r="D39" s="1620"/>
      <c r="E39" s="1020"/>
      <c r="F39" s="1021">
        <v>1</v>
      </c>
      <c r="G39" s="1635" t="s">
        <v>1757</v>
      </c>
      <c r="H39" s="1636"/>
      <c r="I39" s="703" t="s">
        <v>68</v>
      </c>
      <c r="J39" s="428">
        <v>70</v>
      </c>
      <c r="K39" s="429">
        <v>10</v>
      </c>
      <c r="L39" s="430">
        <f>J39*K39</f>
        <v>700</v>
      </c>
      <c r="M39" s="431">
        <v>700</v>
      </c>
      <c r="N39" s="431"/>
      <c r="O39" s="431"/>
      <c r="P39" s="431"/>
      <c r="Q39" s="443"/>
      <c r="R39" s="474"/>
      <c r="S39" s="505"/>
      <c r="U39" s="924"/>
      <c r="V39" s="1538"/>
      <c r="W39" s="1538"/>
      <c r="X39" s="1538"/>
      <c r="Y39" s="1539"/>
      <c r="Z39" s="13"/>
      <c r="AA39" s="925"/>
      <c r="AB39" s="925"/>
      <c r="AC39" s="925"/>
      <c r="AD39" s="925"/>
      <c r="AE39" s="925"/>
      <c r="AF39" s="925"/>
      <c r="AG39" s="915"/>
      <c r="AH39" s="915"/>
    </row>
    <row r="40" spans="1:34" ht="20.100000000000001" customHeight="1" thickBot="1">
      <c r="A40" s="1018"/>
      <c r="B40" s="1018"/>
      <c r="C40" s="1019"/>
      <c r="D40" s="1620"/>
      <c r="E40" s="1020"/>
      <c r="F40" s="1017">
        <v>2</v>
      </c>
      <c r="G40" s="1631" t="s">
        <v>1758</v>
      </c>
      <c r="H40" s="1632"/>
      <c r="I40" s="702" t="s">
        <v>68</v>
      </c>
      <c r="J40" s="432">
        <v>50</v>
      </c>
      <c r="K40" s="433">
        <v>2</v>
      </c>
      <c r="L40" s="434">
        <f>J40*K40</f>
        <v>100</v>
      </c>
      <c r="M40" s="435">
        <v>100</v>
      </c>
      <c r="N40" s="435"/>
      <c r="O40" s="435"/>
      <c r="P40" s="435"/>
      <c r="Q40" s="444"/>
      <c r="R40" s="474"/>
      <c r="S40" s="505"/>
      <c r="U40" s="924"/>
      <c r="V40" s="1538"/>
      <c r="W40" s="1538"/>
      <c r="X40" s="1538"/>
      <c r="Y40" s="1539"/>
      <c r="Z40" s="13"/>
      <c r="AA40" s="925"/>
      <c r="AB40" s="925"/>
      <c r="AC40" s="925"/>
      <c r="AD40" s="925"/>
      <c r="AE40" s="925"/>
      <c r="AF40" s="925"/>
      <c r="AG40" s="915"/>
      <c r="AH40" s="915"/>
    </row>
    <row r="41" spans="1:34" ht="24.75" customHeight="1" thickBot="1">
      <c r="A41" s="1018"/>
      <c r="B41" s="1018"/>
      <c r="C41" s="1019"/>
      <c r="D41" s="1620"/>
      <c r="E41" s="1020"/>
      <c r="F41" s="1017">
        <v>3</v>
      </c>
      <c r="G41" s="1631" t="s">
        <v>1759</v>
      </c>
      <c r="H41" s="1632"/>
      <c r="I41" s="702" t="s">
        <v>68</v>
      </c>
      <c r="J41" s="432">
        <v>54</v>
      </c>
      <c r="K41" s="433">
        <v>1</v>
      </c>
      <c r="L41" s="434">
        <f t="shared" ref="L41:L104" si="6">J41*K41</f>
        <v>54</v>
      </c>
      <c r="M41" s="435">
        <v>54</v>
      </c>
      <c r="N41" s="435"/>
      <c r="O41" s="435"/>
      <c r="P41" s="435"/>
      <c r="Q41" s="444"/>
      <c r="R41" s="474"/>
      <c r="S41" s="505"/>
      <c r="U41" s="924"/>
      <c r="V41" s="1538"/>
      <c r="W41" s="1538"/>
      <c r="X41" s="1538"/>
      <c r="Y41" s="1539"/>
      <c r="Z41" s="13"/>
      <c r="AA41" s="925"/>
      <c r="AB41" s="925"/>
      <c r="AC41" s="925"/>
      <c r="AD41" s="925"/>
      <c r="AE41" s="925"/>
      <c r="AF41" s="925"/>
      <c r="AG41" s="915"/>
      <c r="AH41" s="915"/>
    </row>
    <row r="42" spans="1:34" ht="18" customHeight="1" thickBot="1">
      <c r="A42" s="1018"/>
      <c r="B42" s="1018"/>
      <c r="C42" s="1019"/>
      <c r="D42" s="1620"/>
      <c r="E42" s="1020"/>
      <c r="F42" s="1017">
        <v>4</v>
      </c>
      <c r="G42" s="1631" t="s">
        <v>1760</v>
      </c>
      <c r="H42" s="1632"/>
      <c r="I42" s="702" t="s">
        <v>68</v>
      </c>
      <c r="J42" s="432">
        <v>1</v>
      </c>
      <c r="K42" s="433">
        <v>50</v>
      </c>
      <c r="L42" s="434">
        <f t="shared" si="6"/>
        <v>50</v>
      </c>
      <c r="M42" s="435">
        <v>50</v>
      </c>
      <c r="N42" s="435"/>
      <c r="O42" s="435"/>
      <c r="P42" s="435"/>
      <c r="Q42" s="444"/>
      <c r="R42" s="474"/>
      <c r="S42" s="505"/>
      <c r="U42" s="924"/>
      <c r="V42" s="1538" t="s">
        <v>1678</v>
      </c>
      <c r="W42" s="1538"/>
      <c r="X42" s="1538"/>
      <c r="Y42" s="1539"/>
      <c r="Z42" s="13"/>
      <c r="AA42" s="925"/>
      <c r="AB42" s="925"/>
      <c r="AC42" s="925"/>
      <c r="AD42" s="925"/>
      <c r="AE42" s="925"/>
      <c r="AF42" s="925"/>
      <c r="AG42" s="915"/>
      <c r="AH42" s="915"/>
    </row>
    <row r="43" spans="1:34" ht="20.100000000000001" customHeight="1" thickBot="1">
      <c r="A43" s="1018"/>
      <c r="B43" s="1018"/>
      <c r="C43" s="1019"/>
      <c r="D43" s="1620"/>
      <c r="E43" s="1020"/>
      <c r="F43" s="1017">
        <v>5</v>
      </c>
      <c r="G43" s="1631" t="s">
        <v>1761</v>
      </c>
      <c r="H43" s="1632"/>
      <c r="I43" s="702" t="s">
        <v>73</v>
      </c>
      <c r="J43" s="432">
        <v>300</v>
      </c>
      <c r="K43" s="433">
        <v>1</v>
      </c>
      <c r="L43" s="434">
        <f t="shared" si="6"/>
        <v>300</v>
      </c>
      <c r="M43" s="435">
        <v>300</v>
      </c>
      <c r="N43" s="435"/>
      <c r="O43" s="435"/>
      <c r="P43" s="435"/>
      <c r="Q43" s="444"/>
      <c r="R43" s="474"/>
      <c r="S43" s="505"/>
      <c r="U43" s="924"/>
      <c r="V43" s="1538"/>
      <c r="W43" s="1538"/>
      <c r="X43" s="1538"/>
      <c r="Y43" s="1539"/>
      <c r="Z43" s="13"/>
      <c r="AA43" s="925"/>
      <c r="AB43" s="925"/>
      <c r="AC43" s="925"/>
      <c r="AD43" s="925"/>
      <c r="AE43" s="925"/>
      <c r="AF43" s="925"/>
      <c r="AG43" s="915"/>
      <c r="AH43" s="915"/>
    </row>
    <row r="44" spans="1:34" ht="20.100000000000001" customHeight="1" thickBot="1">
      <c r="A44" s="1018"/>
      <c r="B44" s="1018"/>
      <c r="C44" s="1019"/>
      <c r="D44" s="1620"/>
      <c r="E44" s="1020"/>
      <c r="F44" s="1017">
        <v>6</v>
      </c>
      <c r="G44" s="1631" t="s">
        <v>1762</v>
      </c>
      <c r="H44" s="1632"/>
      <c r="I44" s="702" t="s">
        <v>73</v>
      </c>
      <c r="J44" s="432">
        <v>200</v>
      </c>
      <c r="K44" s="433">
        <v>1</v>
      </c>
      <c r="L44" s="434">
        <f>J44*K44</f>
        <v>200</v>
      </c>
      <c r="M44" s="435">
        <v>200</v>
      </c>
      <c r="N44" s="435"/>
      <c r="O44" s="435"/>
      <c r="P44" s="435"/>
      <c r="Q44" s="444"/>
      <c r="R44" s="474"/>
      <c r="S44" s="505"/>
      <c r="U44" s="924"/>
      <c r="V44" s="1538" t="s">
        <v>1680</v>
      </c>
      <c r="W44" s="1538"/>
      <c r="X44" s="1538"/>
      <c r="Y44" s="1539"/>
      <c r="Z44" s="13"/>
      <c r="AA44" s="925"/>
      <c r="AB44" s="925"/>
      <c r="AC44" s="925"/>
      <c r="AD44" s="925"/>
      <c r="AE44" s="925"/>
      <c r="AF44" s="925"/>
      <c r="AG44" s="915"/>
      <c r="AH44" s="915"/>
    </row>
    <row r="45" spans="1:34" ht="20.100000000000001" customHeight="1" thickBot="1">
      <c r="A45" s="1018"/>
      <c r="B45" s="1018"/>
      <c r="C45" s="1019"/>
      <c r="D45" s="1022"/>
      <c r="E45" s="1020"/>
      <c r="F45" s="1017">
        <v>7</v>
      </c>
      <c r="G45" s="1631" t="s">
        <v>1763</v>
      </c>
      <c r="H45" s="1632"/>
      <c r="I45" s="702" t="s">
        <v>73</v>
      </c>
      <c r="J45" s="432">
        <v>200</v>
      </c>
      <c r="K45" s="433">
        <v>2</v>
      </c>
      <c r="L45" s="434">
        <f t="shared" si="6"/>
        <v>400</v>
      </c>
      <c r="M45" s="435">
        <v>400</v>
      </c>
      <c r="N45" s="435"/>
      <c r="O45" s="435"/>
      <c r="P45" s="435"/>
      <c r="Q45" s="444"/>
      <c r="R45" s="474"/>
      <c r="S45" s="505"/>
      <c r="U45" s="924"/>
      <c r="V45" s="1538"/>
      <c r="W45" s="1538"/>
      <c r="X45" s="1538"/>
      <c r="Y45" s="1539"/>
      <c r="Z45" s="13"/>
      <c r="AA45" s="925"/>
      <c r="AB45" s="925"/>
      <c r="AC45" s="925"/>
      <c r="AD45" s="925"/>
      <c r="AE45" s="925"/>
      <c r="AF45" s="925"/>
      <c r="AG45" s="915"/>
      <c r="AH45" s="915"/>
    </row>
    <row r="46" spans="1:34" ht="20.100000000000001" customHeight="1" thickBot="1">
      <c r="A46" s="1018"/>
      <c r="B46" s="1018"/>
      <c r="C46" s="1019"/>
      <c r="D46" s="1022"/>
      <c r="E46" s="1020"/>
      <c r="F46" s="1017">
        <v>8</v>
      </c>
      <c r="G46" s="1631" t="s">
        <v>1764</v>
      </c>
      <c r="H46" s="1632"/>
      <c r="I46" s="702" t="s">
        <v>73</v>
      </c>
      <c r="J46" s="436">
        <v>200</v>
      </c>
      <c r="K46" s="433">
        <v>2</v>
      </c>
      <c r="L46" s="434">
        <f t="shared" si="6"/>
        <v>400</v>
      </c>
      <c r="M46" s="435">
        <v>400</v>
      </c>
      <c r="N46" s="435"/>
      <c r="O46" s="435"/>
      <c r="P46" s="435"/>
      <c r="Q46" s="444"/>
      <c r="R46" s="474"/>
      <c r="S46" s="505"/>
      <c r="U46" s="924"/>
      <c r="V46" s="1538"/>
      <c r="W46" s="1538"/>
      <c r="X46" s="1538"/>
      <c r="Y46" s="1539"/>
      <c r="Z46" s="13"/>
      <c r="AA46" s="925"/>
      <c r="AB46" s="925"/>
      <c r="AC46" s="925"/>
      <c r="AD46" s="925"/>
      <c r="AE46" s="925"/>
      <c r="AF46" s="925"/>
      <c r="AG46" s="915"/>
      <c r="AH46" s="915"/>
    </row>
    <row r="47" spans="1:34" ht="20.100000000000001" customHeight="1" thickBot="1">
      <c r="A47" s="1018"/>
      <c r="B47" s="1018"/>
      <c r="C47" s="1019"/>
      <c r="D47" s="1022"/>
      <c r="E47" s="1020"/>
      <c r="F47" s="1017">
        <v>9</v>
      </c>
      <c r="G47" s="1631" t="s">
        <v>1765</v>
      </c>
      <c r="H47" s="1632"/>
      <c r="I47" s="702" t="s">
        <v>73</v>
      </c>
      <c r="J47" s="432">
        <v>200</v>
      </c>
      <c r="K47" s="433">
        <v>2</v>
      </c>
      <c r="L47" s="434">
        <f t="shared" si="6"/>
        <v>400</v>
      </c>
      <c r="M47" s="435">
        <v>400</v>
      </c>
      <c r="N47" s="435"/>
      <c r="O47" s="435"/>
      <c r="P47" s="435"/>
      <c r="Q47" s="444"/>
      <c r="R47" s="474"/>
      <c r="S47" s="505"/>
      <c r="U47" s="924"/>
      <c r="V47" s="1538"/>
      <c r="W47" s="1538"/>
      <c r="X47" s="1538"/>
      <c r="Y47" s="1539"/>
      <c r="Z47" s="390"/>
      <c r="AA47" s="925"/>
      <c r="AB47" s="925"/>
      <c r="AC47" s="925"/>
      <c r="AD47" s="925"/>
      <c r="AE47" s="925"/>
      <c r="AF47" s="925"/>
      <c r="AG47" s="915"/>
      <c r="AH47" s="915"/>
    </row>
    <row r="48" spans="1:34" ht="20.100000000000001" customHeight="1" thickBot="1">
      <c r="A48" s="1018"/>
      <c r="B48" s="1018"/>
      <c r="C48" s="1019"/>
      <c r="D48" s="1022"/>
      <c r="E48" s="1020"/>
      <c r="F48" s="1017">
        <v>10</v>
      </c>
      <c r="G48" s="1631" t="s">
        <v>1757</v>
      </c>
      <c r="H48" s="1632"/>
      <c r="I48" s="702" t="s">
        <v>68</v>
      </c>
      <c r="J48" s="432">
        <v>70</v>
      </c>
      <c r="K48" s="433">
        <v>30</v>
      </c>
      <c r="L48" s="434">
        <f t="shared" si="6"/>
        <v>2100</v>
      </c>
      <c r="M48" s="435">
        <v>2100</v>
      </c>
      <c r="N48" s="435"/>
      <c r="O48" s="435"/>
      <c r="P48" s="435"/>
      <c r="Q48" s="444"/>
      <c r="R48" s="474"/>
      <c r="S48" s="505"/>
      <c r="U48" s="924"/>
      <c r="V48" s="925"/>
      <c r="W48" s="925"/>
      <c r="X48" s="925"/>
      <c r="Y48" s="926"/>
      <c r="Z48" s="390"/>
      <c r="AA48" s="925"/>
      <c r="AB48" s="925"/>
      <c r="AC48" s="925"/>
      <c r="AD48" s="925"/>
      <c r="AE48" s="925"/>
      <c r="AF48" s="925"/>
      <c r="AG48" s="915"/>
      <c r="AH48" s="915"/>
    </row>
    <row r="49" spans="1:34" ht="20.100000000000001" customHeight="1" thickBot="1">
      <c r="A49" s="1018"/>
      <c r="B49" s="1018"/>
      <c r="C49" s="1019"/>
      <c r="D49" s="1022"/>
      <c r="E49" s="1020"/>
      <c r="F49" s="1017">
        <v>11</v>
      </c>
      <c r="G49" s="1631" t="s">
        <v>1758</v>
      </c>
      <c r="H49" s="1632"/>
      <c r="I49" s="702" t="s">
        <v>68</v>
      </c>
      <c r="J49" s="432">
        <v>50</v>
      </c>
      <c r="K49" s="433">
        <v>6</v>
      </c>
      <c r="L49" s="434">
        <f>J49*K49</f>
        <v>300</v>
      </c>
      <c r="M49" s="435">
        <v>300</v>
      </c>
      <c r="N49" s="435"/>
      <c r="O49" s="435"/>
      <c r="P49" s="435"/>
      <c r="Q49" s="444"/>
      <c r="R49" s="474"/>
      <c r="S49" s="505"/>
      <c r="U49" s="924"/>
      <c r="V49" s="1538" t="s">
        <v>1681</v>
      </c>
      <c r="W49" s="1538"/>
      <c r="X49" s="1538"/>
      <c r="Y49" s="1539"/>
      <c r="Z49" s="390"/>
      <c r="AA49" s="925"/>
      <c r="AB49" s="925"/>
      <c r="AC49" s="925"/>
      <c r="AD49" s="925"/>
      <c r="AE49" s="925"/>
      <c r="AF49" s="925"/>
      <c r="AG49" s="915"/>
      <c r="AH49" s="915"/>
    </row>
    <row r="50" spans="1:34" ht="20.100000000000001" customHeight="1" thickBot="1">
      <c r="A50" s="1018"/>
      <c r="B50" s="1018"/>
      <c r="C50" s="1019"/>
      <c r="D50" s="1022"/>
      <c r="E50" s="1020"/>
      <c r="F50" s="1017">
        <v>12</v>
      </c>
      <c r="G50" s="1631" t="s">
        <v>1766</v>
      </c>
      <c r="H50" s="1632"/>
      <c r="I50" s="702" t="s">
        <v>68</v>
      </c>
      <c r="J50" s="432">
        <v>52</v>
      </c>
      <c r="K50" s="433">
        <v>3</v>
      </c>
      <c r="L50" s="434">
        <f>J50*K50</f>
        <v>156</v>
      </c>
      <c r="M50" s="435">
        <v>156</v>
      </c>
      <c r="N50" s="435"/>
      <c r="O50" s="435"/>
      <c r="P50" s="435"/>
      <c r="Q50" s="444"/>
      <c r="R50" s="474"/>
      <c r="S50" s="505"/>
      <c r="U50" s="924"/>
      <c r="V50" s="1538"/>
      <c r="W50" s="1538"/>
      <c r="X50" s="1538"/>
      <c r="Y50" s="1539"/>
      <c r="Z50" s="390"/>
      <c r="AA50" s="13"/>
      <c r="AB50" s="920"/>
      <c r="AC50" s="920"/>
      <c r="AD50" s="920"/>
      <c r="AE50" s="920"/>
      <c r="AF50" s="920"/>
      <c r="AG50" s="915"/>
      <c r="AH50" s="915"/>
    </row>
    <row r="51" spans="1:34" ht="20.100000000000001" customHeight="1" thickBot="1">
      <c r="A51" s="1018"/>
      <c r="B51" s="1018"/>
      <c r="C51" s="1019"/>
      <c r="D51" s="1022"/>
      <c r="E51" s="1020"/>
      <c r="F51" s="1017">
        <v>13</v>
      </c>
      <c r="G51" s="1631" t="s">
        <v>1759</v>
      </c>
      <c r="H51" s="1632"/>
      <c r="I51" s="702" t="s">
        <v>68</v>
      </c>
      <c r="J51" s="432">
        <v>54</v>
      </c>
      <c r="K51" s="433">
        <v>1</v>
      </c>
      <c r="L51" s="434">
        <f>J51*K51</f>
        <v>54</v>
      </c>
      <c r="M51" s="435">
        <v>54</v>
      </c>
      <c r="N51" s="435"/>
      <c r="O51" s="435"/>
      <c r="P51" s="435"/>
      <c r="Q51" s="444"/>
      <c r="R51" s="474"/>
      <c r="S51" s="505"/>
      <c r="U51" s="924"/>
      <c r="V51" s="1538"/>
      <c r="W51" s="1538"/>
      <c r="X51" s="1538"/>
      <c r="Y51" s="1539"/>
      <c r="AA51" s="920"/>
      <c r="AB51" s="920"/>
      <c r="AC51" s="920"/>
      <c r="AD51" s="920"/>
      <c r="AE51" s="920"/>
      <c r="AF51" s="920"/>
      <c r="AG51" s="13"/>
      <c r="AH51" s="13"/>
    </row>
    <row r="52" spans="1:34" ht="24.75" customHeight="1" thickBot="1">
      <c r="A52" s="1018"/>
      <c r="B52" s="1018"/>
      <c r="C52" s="1019"/>
      <c r="D52" s="1022"/>
      <c r="E52" s="1020"/>
      <c r="F52" s="1017">
        <v>14</v>
      </c>
      <c r="G52" s="1631" t="s">
        <v>1767</v>
      </c>
      <c r="H52" s="1632"/>
      <c r="I52" s="702" t="s">
        <v>68</v>
      </c>
      <c r="J52" s="432">
        <v>310</v>
      </c>
      <c r="K52" s="433">
        <v>6</v>
      </c>
      <c r="L52" s="434">
        <f>J52*K52</f>
        <v>1860</v>
      </c>
      <c r="M52" s="435">
        <v>1860</v>
      </c>
      <c r="N52" s="435"/>
      <c r="O52" s="435"/>
      <c r="P52" s="435"/>
      <c r="Q52" s="444"/>
      <c r="R52" s="474"/>
      <c r="S52" s="505"/>
      <c r="U52" s="924"/>
      <c r="V52" s="1538"/>
      <c r="W52" s="1538"/>
      <c r="X52" s="1538"/>
      <c r="Y52" s="1539"/>
      <c r="AA52" s="920"/>
      <c r="AB52" s="920"/>
      <c r="AC52" s="920"/>
      <c r="AD52" s="920"/>
      <c r="AE52" s="920"/>
      <c r="AF52" s="920"/>
    </row>
    <row r="53" spans="1:34" ht="20.100000000000001" customHeight="1" thickBot="1">
      <c r="A53" s="1018"/>
      <c r="B53" s="1018"/>
      <c r="C53" s="1019"/>
      <c r="D53" s="1022"/>
      <c r="E53" s="1020"/>
      <c r="F53" s="1017">
        <v>15</v>
      </c>
      <c r="G53" s="1631" t="s">
        <v>1768</v>
      </c>
      <c r="H53" s="1632"/>
      <c r="I53" s="702" t="s">
        <v>73</v>
      </c>
      <c r="J53" s="432">
        <v>300</v>
      </c>
      <c r="K53" s="433">
        <v>5</v>
      </c>
      <c r="L53" s="434">
        <f t="shared" si="6"/>
        <v>1500</v>
      </c>
      <c r="M53" s="435">
        <v>1500</v>
      </c>
      <c r="N53" s="435"/>
      <c r="O53" s="435"/>
      <c r="P53" s="435"/>
      <c r="Q53" s="444"/>
      <c r="R53" s="474"/>
      <c r="S53" s="505"/>
      <c r="U53" s="924"/>
      <c r="V53" s="1549" t="s">
        <v>1682</v>
      </c>
      <c r="W53" s="1549"/>
      <c r="X53" s="1549"/>
      <c r="Y53" s="1550"/>
    </row>
    <row r="54" spans="1:34" ht="20.100000000000001" customHeight="1" thickBot="1">
      <c r="A54" s="1018"/>
      <c r="B54" s="1018"/>
      <c r="C54" s="1019"/>
      <c r="D54" s="1022"/>
      <c r="E54" s="1020"/>
      <c r="F54" s="1017">
        <v>16</v>
      </c>
      <c r="G54" s="1631" t="s">
        <v>1769</v>
      </c>
      <c r="H54" s="1632"/>
      <c r="I54" s="702" t="s">
        <v>73</v>
      </c>
      <c r="J54" s="432">
        <v>300</v>
      </c>
      <c r="K54" s="433">
        <v>5</v>
      </c>
      <c r="L54" s="434">
        <f t="shared" si="6"/>
        <v>1500</v>
      </c>
      <c r="M54" s="435">
        <v>1500</v>
      </c>
      <c r="N54" s="435"/>
      <c r="O54" s="435"/>
      <c r="P54" s="435"/>
      <c r="Q54" s="444"/>
      <c r="R54" s="474"/>
      <c r="S54" s="505"/>
      <c r="U54" s="924"/>
      <c r="V54" s="1549"/>
      <c r="W54" s="1549"/>
      <c r="X54" s="1549"/>
      <c r="Y54" s="1550"/>
      <c r="Z54" s="391"/>
      <c r="AA54" s="391"/>
      <c r="AB54" s="391"/>
      <c r="AC54" s="391"/>
    </row>
    <row r="55" spans="1:34" ht="20.100000000000001" customHeight="1" thickBot="1">
      <c r="A55" s="1018"/>
      <c r="B55" s="1018"/>
      <c r="C55" s="1019"/>
      <c r="D55" s="1022"/>
      <c r="E55" s="1020"/>
      <c r="F55" s="1017">
        <v>17</v>
      </c>
      <c r="G55" s="1631" t="s">
        <v>1770</v>
      </c>
      <c r="H55" s="1632"/>
      <c r="I55" s="702" t="s">
        <v>68</v>
      </c>
      <c r="J55" s="432">
        <v>226</v>
      </c>
      <c r="K55" s="433">
        <v>40</v>
      </c>
      <c r="L55" s="434">
        <f t="shared" si="6"/>
        <v>9040</v>
      </c>
      <c r="M55" s="435">
        <v>9040</v>
      </c>
      <c r="N55" s="435"/>
      <c r="O55" s="435"/>
      <c r="P55" s="435"/>
      <c r="Q55" s="444"/>
      <c r="R55" s="474"/>
      <c r="S55" s="505"/>
      <c r="U55" s="924"/>
      <c r="V55" s="1538" t="s">
        <v>1683</v>
      </c>
      <c r="W55" s="1538"/>
      <c r="X55" s="1538"/>
      <c r="Y55" s="1539"/>
      <c r="Z55" s="391"/>
      <c r="AA55" s="923"/>
      <c r="AB55" s="391"/>
      <c r="AC55" s="391"/>
    </row>
    <row r="56" spans="1:34" ht="20.100000000000001" customHeight="1" thickBot="1">
      <c r="A56" s="1018"/>
      <c r="B56" s="1018"/>
      <c r="C56" s="1019"/>
      <c r="D56" s="1022"/>
      <c r="E56" s="1020"/>
      <c r="F56" s="1017">
        <v>18</v>
      </c>
      <c r="G56" s="1631" t="s">
        <v>1771</v>
      </c>
      <c r="H56" s="1632"/>
      <c r="I56" s="702" t="s">
        <v>68</v>
      </c>
      <c r="J56" s="432">
        <v>100</v>
      </c>
      <c r="K56" s="433">
        <v>3</v>
      </c>
      <c r="L56" s="434">
        <f t="shared" si="6"/>
        <v>300</v>
      </c>
      <c r="M56" s="435">
        <v>300</v>
      </c>
      <c r="N56" s="435"/>
      <c r="O56" s="435"/>
      <c r="P56" s="435"/>
      <c r="Q56" s="444"/>
      <c r="R56" s="474"/>
      <c r="S56" s="505"/>
      <c r="U56" s="924"/>
      <c r="V56" s="1538"/>
      <c r="W56" s="1538"/>
      <c r="X56" s="1538"/>
      <c r="Y56" s="1539"/>
      <c r="Z56" s="391"/>
      <c r="AA56" s="923"/>
      <c r="AB56" s="391"/>
      <c r="AC56" s="391"/>
    </row>
    <row r="57" spans="1:34" ht="20.100000000000001" customHeight="1" thickBot="1">
      <c r="A57" s="1018"/>
      <c r="B57" s="1018"/>
      <c r="C57" s="1019"/>
      <c r="D57" s="1022"/>
      <c r="E57" s="1020"/>
      <c r="F57" s="1017">
        <v>19</v>
      </c>
      <c r="G57" s="1631" t="s">
        <v>1772</v>
      </c>
      <c r="H57" s="1632"/>
      <c r="I57" s="702" t="s">
        <v>68</v>
      </c>
      <c r="J57" s="432">
        <v>200</v>
      </c>
      <c r="K57" s="433">
        <v>6</v>
      </c>
      <c r="L57" s="434">
        <f t="shared" si="6"/>
        <v>1200</v>
      </c>
      <c r="M57" s="435">
        <v>1200</v>
      </c>
      <c r="N57" s="435"/>
      <c r="O57" s="435"/>
      <c r="P57" s="435"/>
      <c r="Q57" s="444"/>
      <c r="R57" s="474"/>
      <c r="S57" s="505"/>
      <c r="U57" s="924"/>
      <c r="V57" s="1538"/>
      <c r="W57" s="1538"/>
      <c r="X57" s="1538"/>
      <c r="Y57" s="1539"/>
      <c r="Z57" s="391"/>
      <c r="AA57" s="391"/>
      <c r="AB57" s="391"/>
      <c r="AC57" s="391"/>
    </row>
    <row r="58" spans="1:34" ht="19.5" customHeight="1" thickBot="1">
      <c r="A58" s="1018"/>
      <c r="B58" s="1018"/>
      <c r="C58" s="1019"/>
      <c r="D58" s="1022"/>
      <c r="E58" s="1020"/>
      <c r="F58" s="1017">
        <v>20</v>
      </c>
      <c r="G58" s="1631" t="s">
        <v>1773</v>
      </c>
      <c r="H58" s="1632"/>
      <c r="I58" s="702" t="s">
        <v>68</v>
      </c>
      <c r="J58" s="432">
        <v>340</v>
      </c>
      <c r="K58" s="433">
        <v>32</v>
      </c>
      <c r="L58" s="434">
        <f t="shared" si="6"/>
        <v>10880</v>
      </c>
      <c r="M58" s="435">
        <v>10880</v>
      </c>
      <c r="N58" s="435"/>
      <c r="O58" s="435"/>
      <c r="P58" s="435"/>
      <c r="Q58" s="444"/>
      <c r="R58" s="474"/>
      <c r="S58" s="505"/>
      <c r="U58" s="924"/>
      <c r="V58" s="1538"/>
      <c r="W58" s="1538"/>
      <c r="X58" s="1538"/>
      <c r="Y58" s="1539"/>
      <c r="Z58" s="391"/>
      <c r="AA58" s="923"/>
      <c r="AB58" s="391"/>
      <c r="AC58" s="391"/>
    </row>
    <row r="59" spans="1:34" ht="20.100000000000001" customHeight="1" thickBot="1">
      <c r="A59" s="1018"/>
      <c r="B59" s="1018"/>
      <c r="C59" s="1019"/>
      <c r="D59" s="1022"/>
      <c r="E59" s="1020"/>
      <c r="F59" s="1017">
        <v>21</v>
      </c>
      <c r="G59" s="1631" t="s">
        <v>1774</v>
      </c>
      <c r="H59" s="1632"/>
      <c r="I59" s="702" t="s">
        <v>68</v>
      </c>
      <c r="J59" s="432">
        <v>120</v>
      </c>
      <c r="K59" s="433">
        <v>40</v>
      </c>
      <c r="L59" s="434">
        <f t="shared" si="6"/>
        <v>4800</v>
      </c>
      <c r="M59" s="435">
        <v>4800</v>
      </c>
      <c r="N59" s="435"/>
      <c r="O59" s="435"/>
      <c r="P59" s="435"/>
      <c r="Q59" s="444"/>
      <c r="R59" s="474"/>
      <c r="S59" s="505"/>
      <c r="U59" s="924"/>
      <c r="V59" s="1538" t="s">
        <v>1691</v>
      </c>
      <c r="W59" s="1538"/>
      <c r="X59" s="1538"/>
      <c r="Y59" s="1539"/>
      <c r="Z59" s="391"/>
      <c r="AA59" s="923"/>
      <c r="AB59" s="391"/>
      <c r="AC59" s="391"/>
    </row>
    <row r="60" spans="1:34" ht="20.100000000000001" customHeight="1" thickBot="1">
      <c r="A60" s="1018"/>
      <c r="B60" s="1018"/>
      <c r="C60" s="1019"/>
      <c r="D60" s="1022"/>
      <c r="E60" s="1020"/>
      <c r="F60" s="1017">
        <v>22</v>
      </c>
      <c r="G60" s="1631" t="s">
        <v>1775</v>
      </c>
      <c r="H60" s="1632"/>
      <c r="I60" s="702" t="s">
        <v>68</v>
      </c>
      <c r="J60" s="432">
        <v>60</v>
      </c>
      <c r="K60" s="433">
        <v>8</v>
      </c>
      <c r="L60" s="434">
        <f t="shared" si="6"/>
        <v>480</v>
      </c>
      <c r="M60" s="435">
        <v>480</v>
      </c>
      <c r="N60" s="435"/>
      <c r="O60" s="435"/>
      <c r="P60" s="435"/>
      <c r="Q60" s="444"/>
      <c r="R60" s="474"/>
      <c r="S60" s="505"/>
      <c r="U60" s="924"/>
      <c r="V60" s="1538"/>
      <c r="W60" s="1538"/>
      <c r="X60" s="1538"/>
      <c r="Y60" s="1539"/>
      <c r="Z60" s="391"/>
      <c r="AA60" s="923"/>
      <c r="AB60" s="391"/>
      <c r="AC60" s="391"/>
    </row>
    <row r="61" spans="1:34" ht="20.100000000000001" customHeight="1" thickBot="1">
      <c r="A61" s="1018"/>
      <c r="B61" s="1018"/>
      <c r="C61" s="1019"/>
      <c r="D61" s="1022"/>
      <c r="E61" s="1020"/>
      <c r="F61" s="1017">
        <v>23</v>
      </c>
      <c r="G61" s="1631" t="s">
        <v>1776</v>
      </c>
      <c r="H61" s="1632"/>
      <c r="I61" s="702" t="s">
        <v>68</v>
      </c>
      <c r="J61" s="432">
        <v>20</v>
      </c>
      <c r="K61" s="433">
        <v>10</v>
      </c>
      <c r="L61" s="434">
        <f t="shared" si="6"/>
        <v>200</v>
      </c>
      <c r="M61" s="435">
        <v>200</v>
      </c>
      <c r="N61" s="435"/>
      <c r="O61" s="435"/>
      <c r="P61" s="435"/>
      <c r="Q61" s="444"/>
      <c r="R61" s="474"/>
      <c r="S61" s="505"/>
      <c r="U61" s="924"/>
      <c r="V61" s="1538"/>
      <c r="W61" s="1538"/>
      <c r="X61" s="1538"/>
      <c r="Y61" s="1539"/>
      <c r="Z61" s="391"/>
      <c r="AA61" s="391"/>
      <c r="AB61" s="391"/>
      <c r="AC61" s="391"/>
    </row>
    <row r="62" spans="1:34" ht="20.100000000000001" customHeight="1" thickBot="1">
      <c r="A62" s="1018"/>
      <c r="B62" s="1018"/>
      <c r="C62" s="1019"/>
      <c r="D62" s="1022"/>
      <c r="E62" s="1020"/>
      <c r="F62" s="1017">
        <v>24</v>
      </c>
      <c r="G62" s="1631" t="s">
        <v>1777</v>
      </c>
      <c r="H62" s="1632"/>
      <c r="I62" s="702" t="s">
        <v>73</v>
      </c>
      <c r="J62" s="432">
        <v>300</v>
      </c>
      <c r="K62" s="433">
        <v>13</v>
      </c>
      <c r="L62" s="434">
        <f t="shared" si="6"/>
        <v>3900</v>
      </c>
      <c r="M62" s="435">
        <v>3900</v>
      </c>
      <c r="N62" s="435"/>
      <c r="O62" s="435"/>
      <c r="P62" s="435"/>
      <c r="Q62" s="444"/>
      <c r="R62" s="474"/>
      <c r="S62" s="505"/>
      <c r="U62" s="924"/>
      <c r="V62" s="1538"/>
      <c r="W62" s="1538"/>
      <c r="X62" s="1538"/>
      <c r="Y62" s="1539"/>
      <c r="Z62" s="391"/>
      <c r="AA62" s="391"/>
      <c r="AB62" s="391"/>
      <c r="AC62" s="391"/>
    </row>
    <row r="63" spans="1:34" ht="20.100000000000001" customHeight="1" thickBot="1">
      <c r="A63" s="1018"/>
      <c r="B63" s="1018"/>
      <c r="C63" s="1019"/>
      <c r="D63" s="1022"/>
      <c r="E63" s="1020"/>
      <c r="F63" s="1017">
        <v>25</v>
      </c>
      <c r="G63" s="1631" t="s">
        <v>1778</v>
      </c>
      <c r="H63" s="1632"/>
      <c r="I63" s="702" t="s">
        <v>73</v>
      </c>
      <c r="J63" s="432">
        <v>200</v>
      </c>
      <c r="K63" s="433">
        <v>13</v>
      </c>
      <c r="L63" s="434">
        <f t="shared" si="6"/>
        <v>2600</v>
      </c>
      <c r="M63" s="435">
        <v>2600</v>
      </c>
      <c r="N63" s="435"/>
      <c r="O63" s="435"/>
      <c r="P63" s="435"/>
      <c r="Q63" s="444"/>
      <c r="R63" s="474"/>
      <c r="S63" s="505"/>
      <c r="U63" s="924"/>
      <c r="V63" s="1538" t="s">
        <v>1692</v>
      </c>
      <c r="W63" s="1538"/>
      <c r="X63" s="1538"/>
      <c r="Y63" s="1539"/>
      <c r="Z63" s="391"/>
      <c r="AA63" s="391"/>
      <c r="AB63" s="391"/>
      <c r="AC63" s="391"/>
    </row>
    <row r="64" spans="1:34" ht="20.100000000000001" customHeight="1" thickBot="1">
      <c r="A64" s="1018"/>
      <c r="B64" s="1018"/>
      <c r="C64" s="1019"/>
      <c r="D64" s="1022"/>
      <c r="E64" s="1020"/>
      <c r="F64" s="1017">
        <v>26</v>
      </c>
      <c r="G64" s="1631" t="s">
        <v>1779</v>
      </c>
      <c r="H64" s="1632"/>
      <c r="I64" s="702" t="s">
        <v>73</v>
      </c>
      <c r="J64" s="432">
        <v>200</v>
      </c>
      <c r="K64" s="433">
        <v>13</v>
      </c>
      <c r="L64" s="434">
        <f t="shared" si="6"/>
        <v>2600</v>
      </c>
      <c r="M64" s="435">
        <v>2600</v>
      </c>
      <c r="N64" s="435"/>
      <c r="O64" s="435"/>
      <c r="P64" s="435"/>
      <c r="Q64" s="444"/>
      <c r="R64" s="474"/>
      <c r="S64" s="505"/>
      <c r="U64" s="924"/>
      <c r="V64" s="1538"/>
      <c r="W64" s="1538"/>
      <c r="X64" s="1538"/>
      <c r="Y64" s="1539"/>
      <c r="Z64" s="391"/>
      <c r="AA64" s="391"/>
      <c r="AB64" s="391"/>
      <c r="AC64" s="391"/>
    </row>
    <row r="65" spans="1:29" ht="20.100000000000001" customHeight="1" thickBot="1">
      <c r="A65" s="1018"/>
      <c r="B65" s="1018"/>
      <c r="C65" s="1019"/>
      <c r="D65" s="1022"/>
      <c r="E65" s="1020"/>
      <c r="F65" s="1017">
        <v>27</v>
      </c>
      <c r="G65" s="1631" t="s">
        <v>1780</v>
      </c>
      <c r="H65" s="1632"/>
      <c r="I65" s="702" t="s">
        <v>68</v>
      </c>
      <c r="J65" s="432">
        <v>6</v>
      </c>
      <c r="K65" s="433">
        <v>720</v>
      </c>
      <c r="L65" s="434">
        <f t="shared" si="6"/>
        <v>4320</v>
      </c>
      <c r="M65" s="435">
        <v>4320</v>
      </c>
      <c r="N65" s="435"/>
      <c r="O65" s="435"/>
      <c r="P65" s="435"/>
      <c r="Q65" s="444"/>
      <c r="R65" s="474"/>
      <c r="S65" s="505"/>
      <c r="U65" s="929"/>
      <c r="V65" s="1538"/>
      <c r="W65" s="1538"/>
      <c r="X65" s="1538"/>
      <c r="Y65" s="1539"/>
      <c r="Z65" s="391"/>
      <c r="AA65" s="391"/>
      <c r="AB65" s="391"/>
      <c r="AC65" s="391"/>
    </row>
    <row r="66" spans="1:29" ht="20.100000000000001" customHeight="1" thickBot="1">
      <c r="A66" s="1018"/>
      <c r="B66" s="1018"/>
      <c r="C66" s="1019"/>
      <c r="D66" s="1022"/>
      <c r="E66" s="1020"/>
      <c r="F66" s="1017">
        <v>28</v>
      </c>
      <c r="G66" s="1631" t="s">
        <v>1770</v>
      </c>
      <c r="H66" s="1632"/>
      <c r="I66" s="702" t="s">
        <v>68</v>
      </c>
      <c r="J66" s="432">
        <v>226</v>
      </c>
      <c r="K66" s="433">
        <v>46</v>
      </c>
      <c r="L66" s="434">
        <f t="shared" si="6"/>
        <v>10396</v>
      </c>
      <c r="M66" s="435">
        <v>10396</v>
      </c>
      <c r="N66" s="435"/>
      <c r="O66" s="435"/>
      <c r="P66" s="435"/>
      <c r="Q66" s="444"/>
      <c r="R66" s="474"/>
      <c r="S66" s="505"/>
      <c r="U66" s="924"/>
      <c r="V66" s="1538"/>
      <c r="W66" s="1538"/>
      <c r="X66" s="1538"/>
      <c r="Y66" s="1539"/>
      <c r="Z66" s="391"/>
      <c r="AA66" s="391"/>
      <c r="AB66" s="391"/>
      <c r="AC66" s="391"/>
    </row>
    <row r="67" spans="1:29" ht="20.100000000000001" customHeight="1" thickBot="1">
      <c r="A67" s="1018"/>
      <c r="B67" s="1018"/>
      <c r="C67" s="1019"/>
      <c r="D67" s="1022"/>
      <c r="E67" s="1020"/>
      <c r="F67" s="1017">
        <v>29</v>
      </c>
      <c r="G67" s="1631" t="s">
        <v>1771</v>
      </c>
      <c r="H67" s="1632"/>
      <c r="I67" s="702" t="s">
        <v>68</v>
      </c>
      <c r="J67" s="432">
        <v>100</v>
      </c>
      <c r="K67" s="433">
        <v>6</v>
      </c>
      <c r="L67" s="434">
        <f t="shared" si="6"/>
        <v>600</v>
      </c>
      <c r="M67" s="435">
        <v>600</v>
      </c>
      <c r="N67" s="435"/>
      <c r="O67" s="435"/>
      <c r="P67" s="435"/>
      <c r="Q67" s="444"/>
      <c r="R67" s="474"/>
      <c r="S67" s="505"/>
      <c r="U67" s="930"/>
      <c r="V67" s="1538"/>
      <c r="W67" s="1538"/>
      <c r="X67" s="1538"/>
      <c r="Y67" s="1539"/>
      <c r="Z67" s="391"/>
      <c r="AA67" s="391"/>
      <c r="AB67" s="391"/>
      <c r="AC67" s="391"/>
    </row>
    <row r="68" spans="1:29" ht="20.100000000000001" customHeight="1" thickBot="1">
      <c r="A68" s="1018"/>
      <c r="B68" s="1018"/>
      <c r="C68" s="1019"/>
      <c r="D68" s="1022"/>
      <c r="E68" s="1020"/>
      <c r="F68" s="1017">
        <v>30</v>
      </c>
      <c r="G68" s="1631" t="s">
        <v>1781</v>
      </c>
      <c r="H68" s="1632"/>
      <c r="I68" s="702" t="s">
        <v>68</v>
      </c>
      <c r="J68" s="432">
        <v>120</v>
      </c>
      <c r="K68" s="433">
        <v>20</v>
      </c>
      <c r="L68" s="434">
        <f t="shared" si="6"/>
        <v>2400</v>
      </c>
      <c r="M68" s="435">
        <v>2400</v>
      </c>
      <c r="N68" s="435"/>
      <c r="O68" s="435"/>
      <c r="P68" s="435"/>
      <c r="Q68" s="444"/>
      <c r="R68" s="474"/>
      <c r="S68" s="505"/>
      <c r="U68" s="930"/>
      <c r="V68" s="931"/>
      <c r="W68" s="931"/>
      <c r="X68" s="931"/>
      <c r="Y68" s="933"/>
      <c r="Z68" s="391"/>
      <c r="AA68" s="391"/>
      <c r="AB68" s="391"/>
      <c r="AC68" s="391"/>
    </row>
    <row r="69" spans="1:29" ht="20.100000000000001" customHeight="1" thickBot="1">
      <c r="A69" s="1018"/>
      <c r="B69" s="1018"/>
      <c r="C69" s="1019"/>
      <c r="D69" s="1022"/>
      <c r="E69" s="1020"/>
      <c r="F69" s="1017">
        <v>31</v>
      </c>
      <c r="G69" s="1631" t="s">
        <v>1775</v>
      </c>
      <c r="H69" s="1632"/>
      <c r="I69" s="702" t="s">
        <v>68</v>
      </c>
      <c r="J69" s="432">
        <v>60</v>
      </c>
      <c r="K69" s="433">
        <v>1</v>
      </c>
      <c r="L69" s="434">
        <f t="shared" si="6"/>
        <v>60</v>
      </c>
      <c r="M69" s="435">
        <v>60</v>
      </c>
      <c r="N69" s="435"/>
      <c r="O69" s="435"/>
      <c r="P69" s="435"/>
      <c r="Q69" s="444"/>
      <c r="R69" s="474"/>
      <c r="S69" s="505"/>
      <c r="U69" s="1540" t="s">
        <v>1693</v>
      </c>
      <c r="V69" s="1541"/>
      <c r="W69" s="1541"/>
      <c r="X69" s="1541"/>
      <c r="Y69" s="1542"/>
      <c r="Z69" s="391"/>
      <c r="AA69" s="391"/>
      <c r="AB69" s="391"/>
      <c r="AC69" s="391"/>
    </row>
    <row r="70" spans="1:29" ht="20.100000000000001" customHeight="1" thickBot="1">
      <c r="A70" s="1018"/>
      <c r="B70" s="1018"/>
      <c r="C70" s="1019"/>
      <c r="D70" s="1022"/>
      <c r="E70" s="1020"/>
      <c r="F70" s="1017">
        <v>32</v>
      </c>
      <c r="G70" s="1631" t="s">
        <v>1782</v>
      </c>
      <c r="H70" s="1632"/>
      <c r="I70" s="702" t="s">
        <v>73</v>
      </c>
      <c r="J70" s="432">
        <v>300</v>
      </c>
      <c r="K70" s="433">
        <v>9</v>
      </c>
      <c r="L70" s="434">
        <f t="shared" si="6"/>
        <v>2700</v>
      </c>
      <c r="M70" s="435">
        <v>2700</v>
      </c>
      <c r="N70" s="435"/>
      <c r="O70" s="435"/>
      <c r="P70" s="435"/>
      <c r="Q70" s="444"/>
      <c r="R70" s="474"/>
      <c r="S70" s="505"/>
      <c r="U70" s="1540"/>
      <c r="V70" s="1541"/>
      <c r="W70" s="1541"/>
      <c r="X70" s="1541"/>
      <c r="Y70" s="1542"/>
      <c r="Z70" s="391"/>
      <c r="AA70" s="391"/>
      <c r="AB70" s="391"/>
      <c r="AC70" s="391"/>
    </row>
    <row r="71" spans="1:29" ht="20.100000000000001" customHeight="1" thickBot="1">
      <c r="A71" s="1018"/>
      <c r="B71" s="1018"/>
      <c r="C71" s="1019"/>
      <c r="D71" s="1022"/>
      <c r="E71" s="1020"/>
      <c r="F71" s="1017">
        <v>33</v>
      </c>
      <c r="G71" s="1631" t="s">
        <v>1783</v>
      </c>
      <c r="H71" s="1632"/>
      <c r="I71" s="702" t="s">
        <v>73</v>
      </c>
      <c r="J71" s="432">
        <v>300</v>
      </c>
      <c r="K71" s="433">
        <v>9</v>
      </c>
      <c r="L71" s="434">
        <f t="shared" si="6"/>
        <v>2700</v>
      </c>
      <c r="M71" s="435">
        <v>2700</v>
      </c>
      <c r="N71" s="435"/>
      <c r="O71" s="435"/>
      <c r="P71" s="435"/>
      <c r="Q71" s="444"/>
      <c r="R71" s="474"/>
      <c r="S71" s="505"/>
      <c r="U71" s="1540"/>
      <c r="V71" s="1541"/>
      <c r="W71" s="1541"/>
      <c r="X71" s="1541"/>
      <c r="Y71" s="1542"/>
      <c r="Z71" s="391"/>
      <c r="AA71" s="391"/>
      <c r="AB71" s="391"/>
      <c r="AC71" s="391"/>
    </row>
    <row r="72" spans="1:29" ht="20.100000000000001" customHeight="1" thickBot="1">
      <c r="A72" s="1018"/>
      <c r="B72" s="1018"/>
      <c r="C72" s="1019"/>
      <c r="D72" s="1022"/>
      <c r="E72" s="1020"/>
      <c r="F72" s="1017">
        <v>34</v>
      </c>
      <c r="G72" s="1631" t="s">
        <v>1778</v>
      </c>
      <c r="H72" s="1632"/>
      <c r="I72" s="702" t="s">
        <v>73</v>
      </c>
      <c r="J72" s="432">
        <v>200</v>
      </c>
      <c r="K72" s="433">
        <v>9</v>
      </c>
      <c r="L72" s="434">
        <f t="shared" si="6"/>
        <v>1800</v>
      </c>
      <c r="M72" s="435">
        <v>1800</v>
      </c>
      <c r="N72" s="435"/>
      <c r="O72" s="435"/>
      <c r="P72" s="435"/>
      <c r="Q72" s="444"/>
      <c r="R72" s="474"/>
      <c r="S72" s="505"/>
      <c r="U72" s="1540"/>
      <c r="V72" s="1541"/>
      <c r="W72" s="1541"/>
      <c r="X72" s="1541"/>
      <c r="Y72" s="1542"/>
      <c r="Z72" s="391"/>
      <c r="AA72" s="391"/>
      <c r="AB72" s="391"/>
      <c r="AC72" s="391"/>
    </row>
    <row r="73" spans="1:29" ht="20.100000000000001" customHeight="1" thickBot="1">
      <c r="A73" s="1018"/>
      <c r="B73" s="1018"/>
      <c r="C73" s="1019"/>
      <c r="D73" s="1022"/>
      <c r="E73" s="1020"/>
      <c r="F73" s="1017">
        <v>35</v>
      </c>
      <c r="G73" s="1631" t="s">
        <v>1779</v>
      </c>
      <c r="H73" s="1632"/>
      <c r="I73" s="702" t="s">
        <v>73</v>
      </c>
      <c r="J73" s="432">
        <v>200</v>
      </c>
      <c r="K73" s="433">
        <v>9</v>
      </c>
      <c r="L73" s="434">
        <f t="shared" si="6"/>
        <v>1800</v>
      </c>
      <c r="M73" s="435">
        <v>1800</v>
      </c>
      <c r="N73" s="435"/>
      <c r="O73" s="435"/>
      <c r="P73" s="435"/>
      <c r="Q73" s="444"/>
      <c r="R73" s="474"/>
      <c r="S73" s="505"/>
      <c r="U73" s="1540"/>
      <c r="V73" s="1541"/>
      <c r="W73" s="1541"/>
      <c r="X73" s="1541"/>
      <c r="Y73" s="1542"/>
      <c r="Z73" s="391"/>
      <c r="AA73" s="391"/>
      <c r="AB73" s="391"/>
      <c r="AC73" s="391"/>
    </row>
    <row r="74" spans="1:29" ht="20.100000000000001" customHeight="1" thickBot="1">
      <c r="A74" s="1018"/>
      <c r="B74" s="1018"/>
      <c r="C74" s="1019"/>
      <c r="D74" s="1022"/>
      <c r="E74" s="1020"/>
      <c r="F74" s="1017">
        <v>36</v>
      </c>
      <c r="G74" s="1631" t="s">
        <v>1784</v>
      </c>
      <c r="H74" s="1632"/>
      <c r="I74" s="702" t="s">
        <v>68</v>
      </c>
      <c r="J74" s="432">
        <v>200</v>
      </c>
      <c r="K74" s="433">
        <v>24</v>
      </c>
      <c r="L74" s="434">
        <f t="shared" si="6"/>
        <v>4800</v>
      </c>
      <c r="M74" s="435">
        <v>4800</v>
      </c>
      <c r="N74" s="435"/>
      <c r="O74" s="435"/>
      <c r="P74" s="435"/>
      <c r="Q74" s="444"/>
      <c r="R74" s="474"/>
      <c r="S74" s="505"/>
      <c r="U74" s="922"/>
      <c r="V74" s="13"/>
      <c r="W74" s="13"/>
      <c r="X74" s="13"/>
      <c r="Y74" s="914"/>
      <c r="Z74" s="391"/>
      <c r="AA74" s="391"/>
      <c r="AB74" s="391"/>
      <c r="AC74" s="391"/>
    </row>
    <row r="75" spans="1:29" ht="20.100000000000001" customHeight="1" thickBot="1">
      <c r="A75" s="1018"/>
      <c r="B75" s="1018"/>
      <c r="C75" s="1019"/>
      <c r="D75" s="1022"/>
      <c r="E75" s="1020"/>
      <c r="F75" s="1017">
        <v>37</v>
      </c>
      <c r="G75" s="1631" t="s">
        <v>1785</v>
      </c>
      <c r="H75" s="1632"/>
      <c r="I75" s="702" t="s">
        <v>68</v>
      </c>
      <c r="J75" s="432">
        <v>100</v>
      </c>
      <c r="K75" s="433">
        <v>27</v>
      </c>
      <c r="L75" s="434">
        <f t="shared" si="6"/>
        <v>2700</v>
      </c>
      <c r="M75" s="435">
        <v>2700</v>
      </c>
      <c r="N75" s="435"/>
      <c r="O75" s="435"/>
      <c r="P75" s="435"/>
      <c r="Q75" s="444"/>
      <c r="R75" s="474"/>
      <c r="S75" s="505"/>
      <c r="U75" s="1537" t="s">
        <v>1689</v>
      </c>
      <c r="V75" s="1538"/>
      <c r="W75" s="1538"/>
      <c r="X75" s="1538"/>
      <c r="Y75" s="1539"/>
      <c r="Z75" s="391"/>
      <c r="AA75" s="391"/>
      <c r="AB75" s="391"/>
      <c r="AC75" s="391"/>
    </row>
    <row r="76" spans="1:29" ht="20.100000000000001" customHeight="1" thickBot="1">
      <c r="A76" s="1018"/>
      <c r="B76" s="1018"/>
      <c r="C76" s="1019"/>
      <c r="D76" s="1022"/>
      <c r="E76" s="1020"/>
      <c r="F76" s="1017">
        <v>38</v>
      </c>
      <c r="G76" s="1631" t="s">
        <v>1786</v>
      </c>
      <c r="H76" s="1632"/>
      <c r="I76" s="702" t="s">
        <v>68</v>
      </c>
      <c r="J76" s="432">
        <v>330</v>
      </c>
      <c r="K76" s="433">
        <v>8</v>
      </c>
      <c r="L76" s="434">
        <f t="shared" si="6"/>
        <v>2640</v>
      </c>
      <c r="M76" s="435">
        <v>2640</v>
      </c>
      <c r="N76" s="435"/>
      <c r="O76" s="435"/>
      <c r="P76" s="435"/>
      <c r="Q76" s="444"/>
      <c r="R76" s="474"/>
      <c r="S76" s="505"/>
      <c r="U76" s="922"/>
      <c r="V76" s="13"/>
      <c r="W76" s="13"/>
      <c r="X76" s="13"/>
      <c r="Y76" s="914"/>
      <c r="Z76" s="391"/>
      <c r="AA76" s="391"/>
      <c r="AB76" s="391"/>
      <c r="AC76" s="391"/>
    </row>
    <row r="77" spans="1:29" ht="20.100000000000001" customHeight="1" thickBot="1">
      <c r="A77" s="1018"/>
      <c r="B77" s="1018"/>
      <c r="C77" s="1019"/>
      <c r="D77" s="1022"/>
      <c r="E77" s="1020"/>
      <c r="F77" s="1017">
        <v>39</v>
      </c>
      <c r="G77" s="1631" t="s">
        <v>1787</v>
      </c>
      <c r="H77" s="1632"/>
      <c r="I77" s="702" t="s">
        <v>68</v>
      </c>
      <c r="J77" s="432">
        <v>450</v>
      </c>
      <c r="K77" s="433">
        <v>18</v>
      </c>
      <c r="L77" s="434">
        <f t="shared" si="6"/>
        <v>8100</v>
      </c>
      <c r="M77" s="435">
        <v>8100</v>
      </c>
      <c r="N77" s="435"/>
      <c r="O77" s="435"/>
      <c r="P77" s="435"/>
      <c r="Q77" s="444"/>
      <c r="R77" s="474"/>
      <c r="S77" s="505"/>
      <c r="U77" s="921"/>
      <c r="V77" s="1538" t="s">
        <v>1690</v>
      </c>
      <c r="W77" s="1538"/>
      <c r="X77" s="1538"/>
      <c r="Y77" s="1539"/>
      <c r="Z77" s="391"/>
      <c r="AA77" s="391"/>
      <c r="AB77" s="391"/>
      <c r="AC77" s="391"/>
    </row>
    <row r="78" spans="1:29" ht="20.100000000000001" customHeight="1" thickBot="1">
      <c r="A78" s="1018"/>
      <c r="B78" s="1018"/>
      <c r="C78" s="1019"/>
      <c r="D78" s="1022"/>
      <c r="E78" s="1020"/>
      <c r="F78" s="1017">
        <v>40</v>
      </c>
      <c r="G78" s="1631" t="s">
        <v>1788</v>
      </c>
      <c r="H78" s="1632"/>
      <c r="I78" s="702" t="s">
        <v>68</v>
      </c>
      <c r="J78" s="432">
        <v>250</v>
      </c>
      <c r="K78" s="433">
        <v>3</v>
      </c>
      <c r="L78" s="434">
        <f t="shared" si="6"/>
        <v>750</v>
      </c>
      <c r="M78" s="435">
        <v>750</v>
      </c>
      <c r="N78" s="435"/>
      <c r="O78" s="435"/>
      <c r="P78" s="435"/>
      <c r="Q78" s="444"/>
      <c r="R78" s="474"/>
      <c r="S78" s="505"/>
      <c r="U78" s="921"/>
      <c r="V78" s="1538"/>
      <c r="W78" s="1538"/>
      <c r="X78" s="1538"/>
      <c r="Y78" s="1539"/>
      <c r="Z78" s="391"/>
      <c r="AA78" s="391"/>
      <c r="AB78" s="391"/>
      <c r="AC78" s="391"/>
    </row>
    <row r="79" spans="1:29" ht="20.100000000000001" customHeight="1" thickBot="1">
      <c r="A79" s="1018"/>
      <c r="B79" s="1018"/>
      <c r="C79" s="1019"/>
      <c r="D79" s="1022"/>
      <c r="E79" s="1020"/>
      <c r="F79" s="1017">
        <v>41</v>
      </c>
      <c r="G79" s="1631" t="s">
        <v>1789</v>
      </c>
      <c r="H79" s="1632"/>
      <c r="I79" s="702" t="s">
        <v>68</v>
      </c>
      <c r="J79" s="432">
        <v>90</v>
      </c>
      <c r="K79" s="433">
        <v>6</v>
      </c>
      <c r="L79" s="434">
        <f t="shared" si="6"/>
        <v>540</v>
      </c>
      <c r="M79" s="435">
        <v>540</v>
      </c>
      <c r="N79" s="435"/>
      <c r="O79" s="435"/>
      <c r="P79" s="435"/>
      <c r="Q79" s="444"/>
      <c r="R79" s="474"/>
      <c r="S79" s="505"/>
      <c r="U79" s="921"/>
      <c r="V79" s="1538"/>
      <c r="W79" s="1538"/>
      <c r="X79" s="1538"/>
      <c r="Y79" s="1539"/>
      <c r="Z79" s="391"/>
      <c r="AA79" s="391"/>
      <c r="AB79" s="391"/>
      <c r="AC79" s="391"/>
    </row>
    <row r="80" spans="1:29" ht="20.100000000000001" customHeight="1" thickBot="1">
      <c r="A80" s="1018"/>
      <c r="B80" s="1018"/>
      <c r="C80" s="1019"/>
      <c r="D80" s="1022"/>
      <c r="E80" s="1020"/>
      <c r="F80" s="1017">
        <v>42</v>
      </c>
      <c r="G80" s="1631" t="s">
        <v>1758</v>
      </c>
      <c r="H80" s="1632"/>
      <c r="I80" s="702" t="s">
        <v>68</v>
      </c>
      <c r="J80" s="432">
        <v>50</v>
      </c>
      <c r="K80" s="433">
        <v>6</v>
      </c>
      <c r="L80" s="434">
        <f t="shared" si="6"/>
        <v>300</v>
      </c>
      <c r="M80" s="435">
        <v>300</v>
      </c>
      <c r="N80" s="435"/>
      <c r="O80" s="435"/>
      <c r="P80" s="435"/>
      <c r="Q80" s="444"/>
      <c r="R80" s="474"/>
      <c r="S80" s="505"/>
      <c r="U80" s="921"/>
      <c r="V80" s="1538"/>
      <c r="W80" s="1538"/>
      <c r="X80" s="1538"/>
      <c r="Y80" s="1539"/>
      <c r="Z80" s="391"/>
      <c r="AA80" s="391"/>
      <c r="AB80" s="391"/>
      <c r="AC80" s="391"/>
    </row>
    <row r="81" spans="1:30" ht="20.100000000000001" customHeight="1" thickBot="1">
      <c r="A81" s="1018"/>
      <c r="B81" s="1018"/>
      <c r="C81" s="1019"/>
      <c r="D81" s="1022"/>
      <c r="E81" s="1020"/>
      <c r="F81" s="1017">
        <v>43</v>
      </c>
      <c r="G81" s="1631" t="s">
        <v>1790</v>
      </c>
      <c r="H81" s="1632"/>
      <c r="I81" s="702" t="s">
        <v>68</v>
      </c>
      <c r="J81" s="432">
        <v>52</v>
      </c>
      <c r="K81" s="433">
        <v>1</v>
      </c>
      <c r="L81" s="434">
        <f t="shared" si="6"/>
        <v>52</v>
      </c>
      <c r="M81" s="435">
        <v>52</v>
      </c>
      <c r="N81" s="435"/>
      <c r="O81" s="435"/>
      <c r="P81" s="435"/>
      <c r="Q81" s="444"/>
      <c r="R81" s="474"/>
      <c r="S81" s="505"/>
      <c r="U81" s="921"/>
      <c r="V81" s="1538"/>
      <c r="W81" s="1538"/>
      <c r="X81" s="1538"/>
      <c r="Y81" s="1539"/>
      <c r="Z81" s="391"/>
      <c r="AA81" s="391"/>
      <c r="AB81" s="391"/>
      <c r="AC81" s="391"/>
    </row>
    <row r="82" spans="1:30" ht="20.100000000000001" customHeight="1" thickBot="1">
      <c r="A82" s="1018"/>
      <c r="B82" s="1018"/>
      <c r="C82" s="1019"/>
      <c r="D82" s="1022"/>
      <c r="E82" s="1020"/>
      <c r="F82" s="1017">
        <v>44</v>
      </c>
      <c r="G82" s="1631" t="s">
        <v>1791</v>
      </c>
      <c r="H82" s="1632"/>
      <c r="I82" s="702" t="s">
        <v>68</v>
      </c>
      <c r="J82" s="432">
        <v>54</v>
      </c>
      <c r="K82" s="433">
        <v>1</v>
      </c>
      <c r="L82" s="434">
        <f t="shared" si="6"/>
        <v>54</v>
      </c>
      <c r="M82" s="435">
        <v>54</v>
      </c>
      <c r="N82" s="435"/>
      <c r="O82" s="435"/>
      <c r="P82" s="435"/>
      <c r="Q82" s="444"/>
      <c r="R82" s="474"/>
      <c r="S82" s="505"/>
      <c r="U82" s="921"/>
      <c r="V82" s="1538"/>
      <c r="W82" s="1538"/>
      <c r="X82" s="1538"/>
      <c r="Y82" s="1539"/>
      <c r="Z82" s="391"/>
      <c r="AA82" s="391"/>
      <c r="AB82" s="391"/>
      <c r="AC82" s="391"/>
    </row>
    <row r="83" spans="1:30" ht="20.100000000000001" customHeight="1" thickBot="1">
      <c r="A83" s="1018"/>
      <c r="B83" s="1018"/>
      <c r="C83" s="1019"/>
      <c r="D83" s="1022"/>
      <c r="E83" s="1020"/>
      <c r="F83" s="1017">
        <v>45</v>
      </c>
      <c r="G83" s="1631" t="s">
        <v>1792</v>
      </c>
      <c r="H83" s="1632"/>
      <c r="I83" s="702" t="s">
        <v>68</v>
      </c>
      <c r="J83" s="432">
        <v>400</v>
      </c>
      <c r="K83" s="433">
        <v>1</v>
      </c>
      <c r="L83" s="434">
        <f t="shared" si="6"/>
        <v>400</v>
      </c>
      <c r="M83" s="435">
        <v>400</v>
      </c>
      <c r="N83" s="435"/>
      <c r="O83" s="435"/>
      <c r="P83" s="435"/>
      <c r="Q83" s="444"/>
      <c r="R83" s="474"/>
      <c r="S83" s="505"/>
      <c r="U83" s="921"/>
      <c r="V83" s="1538"/>
      <c r="W83" s="1538"/>
      <c r="X83" s="1538"/>
      <c r="Y83" s="1539"/>
      <c r="Z83" s="391"/>
      <c r="AA83" s="391"/>
      <c r="AB83" s="391"/>
      <c r="AC83" s="391"/>
    </row>
    <row r="84" spans="1:30" ht="20.100000000000001" customHeight="1" thickBot="1">
      <c r="A84" s="1018"/>
      <c r="B84" s="1018"/>
      <c r="C84" s="1019"/>
      <c r="D84" s="1022"/>
      <c r="E84" s="1020"/>
      <c r="F84" s="1017">
        <v>46</v>
      </c>
      <c r="G84" s="1631" t="s">
        <v>1782</v>
      </c>
      <c r="H84" s="1632"/>
      <c r="I84" s="702" t="s">
        <v>73</v>
      </c>
      <c r="J84" s="432">
        <v>300</v>
      </c>
      <c r="K84" s="433">
        <v>6</v>
      </c>
      <c r="L84" s="434">
        <f t="shared" si="6"/>
        <v>1800</v>
      </c>
      <c r="M84" s="435">
        <v>1800</v>
      </c>
      <c r="N84" s="435"/>
      <c r="O84" s="435"/>
      <c r="P84" s="435"/>
      <c r="Q84" s="444"/>
      <c r="R84" s="474"/>
      <c r="S84" s="505"/>
      <c r="U84" s="921"/>
      <c r="V84" s="1538"/>
      <c r="W84" s="1538"/>
      <c r="X84" s="1538"/>
      <c r="Y84" s="1539"/>
      <c r="Z84" s="391"/>
      <c r="AA84" s="1666"/>
      <c r="AB84" s="1666"/>
      <c r="AC84" s="1666"/>
      <c r="AD84" s="1666"/>
    </row>
    <row r="85" spans="1:30" ht="20.100000000000001" customHeight="1" thickBot="1">
      <c r="A85" s="1018"/>
      <c r="B85" s="1018"/>
      <c r="C85" s="1019"/>
      <c r="D85" s="1022"/>
      <c r="E85" s="1020"/>
      <c r="F85" s="1017">
        <v>47</v>
      </c>
      <c r="G85" s="1631" t="s">
        <v>1783</v>
      </c>
      <c r="H85" s="1632"/>
      <c r="I85" s="702" t="s">
        <v>73</v>
      </c>
      <c r="J85" s="432">
        <v>300</v>
      </c>
      <c r="K85" s="433">
        <v>6</v>
      </c>
      <c r="L85" s="434">
        <f t="shared" si="6"/>
        <v>1800</v>
      </c>
      <c r="M85" s="435">
        <v>1800</v>
      </c>
      <c r="N85" s="435"/>
      <c r="O85" s="435"/>
      <c r="P85" s="435"/>
      <c r="Q85" s="444"/>
      <c r="R85" s="474"/>
      <c r="S85" s="505"/>
      <c r="U85" s="921"/>
      <c r="V85" s="1538"/>
      <c r="W85" s="1538"/>
      <c r="X85" s="1538"/>
      <c r="Y85" s="1539"/>
      <c r="Z85" s="391"/>
      <c r="AA85" s="1666"/>
      <c r="AB85" s="1666"/>
      <c r="AC85" s="1666"/>
      <c r="AD85" s="1666"/>
    </row>
    <row r="86" spans="1:30" ht="20.100000000000001" customHeight="1" thickBot="1">
      <c r="A86" s="1018"/>
      <c r="B86" s="1018"/>
      <c r="C86" s="1019"/>
      <c r="D86" s="1022"/>
      <c r="E86" s="1020"/>
      <c r="F86" s="1017">
        <v>48</v>
      </c>
      <c r="G86" s="1631" t="s">
        <v>1778</v>
      </c>
      <c r="H86" s="1632"/>
      <c r="I86" s="702" t="s">
        <v>73</v>
      </c>
      <c r="J86" s="432">
        <v>200</v>
      </c>
      <c r="K86" s="433">
        <v>6</v>
      </c>
      <c r="L86" s="434">
        <f t="shared" si="6"/>
        <v>1200</v>
      </c>
      <c r="M86" s="435">
        <v>1200</v>
      </c>
      <c r="N86" s="435"/>
      <c r="O86" s="435"/>
      <c r="P86" s="435"/>
      <c r="Q86" s="444"/>
      <c r="R86" s="474"/>
      <c r="S86" s="505"/>
      <c r="U86" s="921"/>
      <c r="V86" s="1538"/>
      <c r="W86" s="1538"/>
      <c r="X86" s="1538"/>
      <c r="Y86" s="1539"/>
      <c r="Z86" s="391"/>
      <c r="AA86" s="1666"/>
      <c r="AB86" s="1666"/>
      <c r="AC86" s="1666"/>
      <c r="AD86" s="1666"/>
    </row>
    <row r="87" spans="1:30" ht="20.100000000000001" customHeight="1" thickBot="1">
      <c r="A87" s="1018"/>
      <c r="B87" s="1018"/>
      <c r="C87" s="1019"/>
      <c r="D87" s="1022"/>
      <c r="E87" s="1020"/>
      <c r="F87" s="1017">
        <v>49</v>
      </c>
      <c r="G87" s="1631" t="s">
        <v>1767</v>
      </c>
      <c r="H87" s="1632"/>
      <c r="I87" s="702" t="s">
        <v>68</v>
      </c>
      <c r="J87" s="432">
        <v>310</v>
      </c>
      <c r="K87" s="433">
        <v>12</v>
      </c>
      <c r="L87" s="434">
        <f t="shared" si="6"/>
        <v>3720</v>
      </c>
      <c r="M87" s="435">
        <v>3720</v>
      </c>
      <c r="N87" s="435"/>
      <c r="O87" s="435"/>
      <c r="P87" s="435"/>
      <c r="Q87" s="444"/>
      <c r="R87" s="474"/>
      <c r="S87" s="505"/>
      <c r="U87" s="921"/>
      <c r="V87" s="1538"/>
      <c r="W87" s="1538"/>
      <c r="X87" s="1538"/>
      <c r="Y87" s="1539"/>
      <c r="Z87" s="391"/>
      <c r="AA87" s="1666"/>
      <c r="AB87" s="1666"/>
      <c r="AC87" s="1666"/>
      <c r="AD87" s="1666"/>
    </row>
    <row r="88" spans="1:30" ht="19.5" customHeight="1" thickBot="1">
      <c r="A88" s="1018"/>
      <c r="B88" s="1018"/>
      <c r="C88" s="1019"/>
      <c r="D88" s="1022"/>
      <c r="E88" s="1020"/>
      <c r="F88" s="1017">
        <v>50</v>
      </c>
      <c r="G88" s="1631" t="s">
        <v>1785</v>
      </c>
      <c r="H88" s="1632"/>
      <c r="I88" s="702" t="s">
        <v>68</v>
      </c>
      <c r="J88" s="432">
        <v>100</v>
      </c>
      <c r="K88" s="433">
        <v>68</v>
      </c>
      <c r="L88" s="434">
        <f t="shared" si="6"/>
        <v>6800</v>
      </c>
      <c r="M88" s="435">
        <v>6800</v>
      </c>
      <c r="N88" s="435"/>
      <c r="O88" s="435"/>
      <c r="P88" s="435"/>
      <c r="Q88" s="444"/>
      <c r="R88" s="474"/>
      <c r="S88" s="505"/>
      <c r="U88" s="921"/>
      <c r="V88" s="1538"/>
      <c r="W88" s="1538"/>
      <c r="X88" s="1538"/>
      <c r="Y88" s="1539"/>
      <c r="Z88" s="391"/>
      <c r="AA88" s="1666"/>
      <c r="AB88" s="1666"/>
      <c r="AC88" s="1666"/>
      <c r="AD88" s="1666"/>
    </row>
    <row r="89" spans="1:30" ht="17.25" customHeight="1" thickBot="1">
      <c r="A89" s="1018"/>
      <c r="B89" s="1018"/>
      <c r="C89" s="1019"/>
      <c r="D89" s="1022"/>
      <c r="E89" s="1020"/>
      <c r="F89" s="1017">
        <v>51</v>
      </c>
      <c r="G89" s="1631" t="s">
        <v>1766</v>
      </c>
      <c r="H89" s="1632"/>
      <c r="I89" s="702" t="s">
        <v>68</v>
      </c>
      <c r="J89" s="432">
        <v>52</v>
      </c>
      <c r="K89" s="433">
        <v>8</v>
      </c>
      <c r="L89" s="434">
        <f t="shared" si="6"/>
        <v>416</v>
      </c>
      <c r="M89" s="435">
        <v>416</v>
      </c>
      <c r="N89" s="435"/>
      <c r="O89" s="435"/>
      <c r="P89" s="435"/>
      <c r="Q89" s="444"/>
      <c r="R89" s="474"/>
      <c r="S89" s="505"/>
      <c r="U89" s="921"/>
      <c r="V89" s="1538"/>
      <c r="W89" s="1538"/>
      <c r="X89" s="1538"/>
      <c r="Y89" s="1539"/>
      <c r="Z89" s="391"/>
      <c r="AA89" s="1666"/>
      <c r="AB89" s="1666"/>
      <c r="AC89" s="1666"/>
      <c r="AD89" s="1666"/>
    </row>
    <row r="90" spans="1:30" ht="19.5" customHeight="1" thickBot="1">
      <c r="A90" s="1018"/>
      <c r="B90" s="1018"/>
      <c r="C90" s="1019"/>
      <c r="D90" s="1022"/>
      <c r="E90" s="1020"/>
      <c r="F90" s="1017">
        <v>52</v>
      </c>
      <c r="G90" s="1631" t="s">
        <v>1759</v>
      </c>
      <c r="H90" s="1632"/>
      <c r="I90" s="702" t="s">
        <v>68</v>
      </c>
      <c r="J90" s="432">
        <v>54</v>
      </c>
      <c r="K90" s="433">
        <v>3</v>
      </c>
      <c r="L90" s="434">
        <f t="shared" si="6"/>
        <v>162</v>
      </c>
      <c r="M90" s="435">
        <v>162</v>
      </c>
      <c r="N90" s="435"/>
      <c r="O90" s="435"/>
      <c r="P90" s="435"/>
      <c r="Q90" s="444"/>
      <c r="R90" s="474"/>
      <c r="S90" s="505"/>
      <c r="T90" s="624"/>
      <c r="U90" s="921"/>
      <c r="V90" s="1538"/>
      <c r="W90" s="1538"/>
      <c r="X90" s="1538"/>
      <c r="Y90" s="1539"/>
      <c r="AA90" s="1666"/>
      <c r="AB90" s="1666"/>
      <c r="AC90" s="1666"/>
      <c r="AD90" s="1666"/>
    </row>
    <row r="91" spans="1:30" ht="21" customHeight="1" thickBot="1">
      <c r="A91" s="1018"/>
      <c r="B91" s="1018"/>
      <c r="C91" s="1019"/>
      <c r="D91" s="1022"/>
      <c r="E91" s="1020"/>
      <c r="F91" s="1017">
        <v>53</v>
      </c>
      <c r="G91" s="1631" t="s">
        <v>1816</v>
      </c>
      <c r="H91" s="1632"/>
      <c r="I91" s="702" t="s">
        <v>68</v>
      </c>
      <c r="J91" s="432">
        <v>1</v>
      </c>
      <c r="K91" s="433">
        <v>4000</v>
      </c>
      <c r="L91" s="434">
        <f t="shared" si="6"/>
        <v>4000</v>
      </c>
      <c r="M91" s="435">
        <v>4000</v>
      </c>
      <c r="N91" s="435"/>
      <c r="O91" s="435"/>
      <c r="P91" s="435"/>
      <c r="Q91" s="444"/>
      <c r="R91" s="474"/>
      <c r="S91" s="505"/>
      <c r="T91" s="624"/>
      <c r="U91" s="921"/>
      <c r="V91" s="1538"/>
      <c r="W91" s="1538"/>
      <c r="X91" s="1538"/>
      <c r="Y91" s="1539"/>
      <c r="AA91" s="1666"/>
      <c r="AB91" s="1666"/>
      <c r="AC91" s="1666"/>
      <c r="AD91" s="1666"/>
    </row>
    <row r="92" spans="1:30" ht="20.100000000000001" customHeight="1" thickBot="1">
      <c r="A92" s="1018"/>
      <c r="B92" s="1018"/>
      <c r="C92" s="1019"/>
      <c r="D92" s="1022"/>
      <c r="E92" s="1020"/>
      <c r="F92" s="1017">
        <v>54</v>
      </c>
      <c r="G92" s="1631" t="s">
        <v>1817</v>
      </c>
      <c r="H92" s="1632"/>
      <c r="I92" s="702" t="s">
        <v>68</v>
      </c>
      <c r="J92" s="432">
        <v>20</v>
      </c>
      <c r="K92" s="433">
        <v>40</v>
      </c>
      <c r="L92" s="434">
        <f t="shared" si="6"/>
        <v>800</v>
      </c>
      <c r="M92" s="435">
        <v>800</v>
      </c>
      <c r="N92" s="435"/>
      <c r="O92" s="435"/>
      <c r="P92" s="435"/>
      <c r="Q92" s="444"/>
      <c r="R92" s="474"/>
      <c r="S92" s="505"/>
      <c r="T92" s="624"/>
      <c r="U92" s="921"/>
      <c r="V92" s="1538"/>
      <c r="W92" s="1538"/>
      <c r="X92" s="1538"/>
      <c r="Y92" s="1539"/>
      <c r="AA92" s="1666"/>
      <c r="AB92" s="1666"/>
      <c r="AC92" s="1666"/>
      <c r="AD92" s="1666"/>
    </row>
    <row r="93" spans="1:30" ht="20.100000000000001" customHeight="1" thickBot="1">
      <c r="A93" s="1018"/>
      <c r="B93" s="1018"/>
      <c r="C93" s="1019"/>
      <c r="D93" s="1022"/>
      <c r="E93" s="1020"/>
      <c r="F93" s="1017">
        <v>55</v>
      </c>
      <c r="G93" s="1631" t="s">
        <v>1818</v>
      </c>
      <c r="H93" s="1632"/>
      <c r="I93" s="702" t="s">
        <v>68</v>
      </c>
      <c r="J93" s="432">
        <v>600</v>
      </c>
      <c r="K93" s="433">
        <v>1</v>
      </c>
      <c r="L93" s="434">
        <f t="shared" si="6"/>
        <v>600</v>
      </c>
      <c r="M93" s="435">
        <v>600</v>
      </c>
      <c r="N93" s="435"/>
      <c r="O93" s="435"/>
      <c r="P93" s="435"/>
      <c r="Q93" s="444"/>
      <c r="R93" s="474"/>
      <c r="S93" s="505"/>
      <c r="T93" s="624"/>
      <c r="U93" s="921"/>
      <c r="V93" s="1538"/>
      <c r="W93" s="1538"/>
      <c r="X93" s="1538"/>
      <c r="Y93" s="1539"/>
      <c r="AA93" s="1666"/>
      <c r="AB93" s="1666"/>
      <c r="AC93" s="1666"/>
      <c r="AD93" s="1666"/>
    </row>
    <row r="94" spans="1:30" ht="20.100000000000001" customHeight="1" thickBot="1">
      <c r="A94" s="1018"/>
      <c r="B94" s="1018"/>
      <c r="C94" s="1019"/>
      <c r="D94" s="1022"/>
      <c r="E94" s="1020"/>
      <c r="F94" s="1017">
        <v>56</v>
      </c>
      <c r="G94" s="1631" t="s">
        <v>1819</v>
      </c>
      <c r="H94" s="1632"/>
      <c r="I94" s="702" t="s">
        <v>68</v>
      </c>
      <c r="J94" s="432">
        <v>80</v>
      </c>
      <c r="K94" s="433">
        <v>1</v>
      </c>
      <c r="L94" s="434">
        <f t="shared" si="6"/>
        <v>80</v>
      </c>
      <c r="M94" s="435">
        <v>80</v>
      </c>
      <c r="N94" s="435"/>
      <c r="O94" s="435"/>
      <c r="P94" s="435"/>
      <c r="Q94" s="444"/>
      <c r="R94" s="474"/>
      <c r="S94" s="505"/>
      <c r="T94" s="624"/>
      <c r="U94" s="921"/>
      <c r="V94" s="1538"/>
      <c r="W94" s="1538"/>
      <c r="X94" s="1538"/>
      <c r="Y94" s="1539"/>
      <c r="AA94" s="1666"/>
      <c r="AB94" s="1666"/>
      <c r="AC94" s="1666"/>
      <c r="AD94" s="1666"/>
    </row>
    <row r="95" spans="1:30" ht="20.100000000000001" customHeight="1" thickBot="1">
      <c r="A95" s="1018"/>
      <c r="B95" s="1018"/>
      <c r="C95" s="1019"/>
      <c r="D95" s="1022"/>
      <c r="E95" s="1020"/>
      <c r="F95" s="1017">
        <v>57</v>
      </c>
      <c r="G95" s="1631" t="s">
        <v>1820</v>
      </c>
      <c r="H95" s="1632"/>
      <c r="I95" s="702" t="s">
        <v>68</v>
      </c>
      <c r="J95" s="432">
        <v>130</v>
      </c>
      <c r="K95" s="433">
        <v>1</v>
      </c>
      <c r="L95" s="434">
        <f t="shared" si="6"/>
        <v>130</v>
      </c>
      <c r="M95" s="435">
        <v>130</v>
      </c>
      <c r="N95" s="435"/>
      <c r="O95" s="435"/>
      <c r="P95" s="435"/>
      <c r="Q95" s="444"/>
      <c r="R95" s="474"/>
      <c r="S95" s="505"/>
      <c r="T95" s="624"/>
      <c r="U95" s="921"/>
      <c r="V95" s="1538"/>
      <c r="W95" s="1538"/>
      <c r="X95" s="1538"/>
      <c r="Y95" s="1539"/>
      <c r="AA95" s="1666"/>
      <c r="AB95" s="1666"/>
      <c r="AC95" s="1666"/>
      <c r="AD95" s="1666"/>
    </row>
    <row r="96" spans="1:30" ht="20.100000000000001" customHeight="1" thickBot="1">
      <c r="A96" s="1018"/>
      <c r="B96" s="1018"/>
      <c r="C96" s="1019"/>
      <c r="D96" s="1022"/>
      <c r="E96" s="1020"/>
      <c r="F96" s="1017">
        <v>58</v>
      </c>
      <c r="G96" s="1631" t="s">
        <v>1821</v>
      </c>
      <c r="H96" s="1632"/>
      <c r="I96" s="702" t="s">
        <v>68</v>
      </c>
      <c r="J96" s="432">
        <v>110</v>
      </c>
      <c r="K96" s="433">
        <v>1</v>
      </c>
      <c r="L96" s="434">
        <f t="shared" si="6"/>
        <v>110</v>
      </c>
      <c r="M96" s="435">
        <v>110</v>
      </c>
      <c r="N96" s="435"/>
      <c r="O96" s="435"/>
      <c r="P96" s="435"/>
      <c r="Q96" s="444"/>
      <c r="R96" s="474"/>
      <c r="S96" s="505"/>
      <c r="T96" s="624"/>
      <c r="U96" s="921"/>
      <c r="V96" s="1538"/>
      <c r="W96" s="1538"/>
      <c r="X96" s="1538"/>
      <c r="Y96" s="1539"/>
      <c r="AA96" s="1666"/>
      <c r="AB96" s="1666"/>
      <c r="AC96" s="1666"/>
      <c r="AD96" s="1666"/>
    </row>
    <row r="97" spans="1:30" ht="19.5" customHeight="1" thickBot="1">
      <c r="A97" s="1018"/>
      <c r="B97" s="1018"/>
      <c r="C97" s="1019"/>
      <c r="D97" s="1022"/>
      <c r="E97" s="1020"/>
      <c r="F97" s="1017">
        <v>59</v>
      </c>
      <c r="G97" s="1631" t="s">
        <v>1822</v>
      </c>
      <c r="H97" s="1632"/>
      <c r="I97" s="702" t="s">
        <v>68</v>
      </c>
      <c r="J97" s="432">
        <v>50</v>
      </c>
      <c r="K97" s="433">
        <v>4</v>
      </c>
      <c r="L97" s="434">
        <f t="shared" si="6"/>
        <v>200</v>
      </c>
      <c r="M97" s="435">
        <v>200</v>
      </c>
      <c r="N97" s="435"/>
      <c r="O97" s="435"/>
      <c r="P97" s="435"/>
      <c r="Q97" s="444"/>
      <c r="R97" s="474"/>
      <c r="S97" s="505"/>
      <c r="T97" s="624"/>
      <c r="U97" s="921"/>
      <c r="V97" s="1538"/>
      <c r="W97" s="1538"/>
      <c r="X97" s="1538"/>
      <c r="Y97" s="1539"/>
      <c r="AA97" s="1666"/>
      <c r="AB97" s="1666"/>
      <c r="AC97" s="1666"/>
      <c r="AD97" s="1666"/>
    </row>
    <row r="98" spans="1:30" ht="20.100000000000001" customHeight="1" thickBot="1">
      <c r="A98" s="1018"/>
      <c r="B98" s="1018"/>
      <c r="C98" s="1019"/>
      <c r="D98" s="1022"/>
      <c r="E98" s="1020"/>
      <c r="F98" s="1017">
        <v>60</v>
      </c>
      <c r="G98" s="1631" t="s">
        <v>1823</v>
      </c>
      <c r="H98" s="1632"/>
      <c r="I98" s="702" t="s">
        <v>68</v>
      </c>
      <c r="J98" s="432">
        <v>140</v>
      </c>
      <c r="K98" s="433">
        <v>4</v>
      </c>
      <c r="L98" s="434">
        <f t="shared" si="6"/>
        <v>560</v>
      </c>
      <c r="M98" s="435">
        <v>560</v>
      </c>
      <c r="N98" s="435"/>
      <c r="O98" s="435"/>
      <c r="P98" s="435"/>
      <c r="Q98" s="444"/>
      <c r="R98" s="474"/>
      <c r="S98" s="505"/>
      <c r="T98" s="624"/>
      <c r="U98" s="921"/>
      <c r="V98" s="1538"/>
      <c r="W98" s="1538"/>
      <c r="X98" s="1538"/>
      <c r="Y98" s="1539"/>
      <c r="AA98" s="1666"/>
      <c r="AB98" s="1666"/>
      <c r="AC98" s="1666"/>
      <c r="AD98" s="1666"/>
    </row>
    <row r="99" spans="1:30" ht="20.100000000000001" customHeight="1" thickBot="1">
      <c r="A99" s="1018"/>
      <c r="B99" s="1018"/>
      <c r="C99" s="1019"/>
      <c r="D99" s="1022"/>
      <c r="E99" s="1020"/>
      <c r="F99" s="1017">
        <v>61</v>
      </c>
      <c r="G99" s="1631" t="s">
        <v>1824</v>
      </c>
      <c r="H99" s="1632"/>
      <c r="I99" s="702" t="s">
        <v>68</v>
      </c>
      <c r="J99" s="432">
        <v>180</v>
      </c>
      <c r="K99" s="433">
        <v>3</v>
      </c>
      <c r="L99" s="434">
        <f t="shared" si="6"/>
        <v>540</v>
      </c>
      <c r="M99" s="435">
        <v>540</v>
      </c>
      <c r="N99" s="435"/>
      <c r="O99" s="435"/>
      <c r="P99" s="435"/>
      <c r="Q99" s="444"/>
      <c r="R99" s="474"/>
      <c r="S99" s="505"/>
      <c r="T99" s="624"/>
      <c r="U99" s="921"/>
      <c r="V99" s="1538"/>
      <c r="W99" s="1538"/>
      <c r="X99" s="1538"/>
      <c r="Y99" s="1539"/>
      <c r="AA99" s="1666"/>
      <c r="AB99" s="1666"/>
      <c r="AC99" s="1666"/>
      <c r="AD99" s="1666"/>
    </row>
    <row r="100" spans="1:30" ht="20.100000000000001" customHeight="1" thickBot="1">
      <c r="A100" s="1018"/>
      <c r="B100" s="1018"/>
      <c r="C100" s="1019"/>
      <c r="D100" s="1022"/>
      <c r="E100" s="1020"/>
      <c r="F100" s="1017">
        <v>62</v>
      </c>
      <c r="G100" s="1631" t="s">
        <v>1825</v>
      </c>
      <c r="H100" s="1632"/>
      <c r="I100" s="702" t="s">
        <v>68</v>
      </c>
      <c r="J100" s="432">
        <v>20</v>
      </c>
      <c r="K100" s="433">
        <v>4</v>
      </c>
      <c r="L100" s="434">
        <f t="shared" si="6"/>
        <v>80</v>
      </c>
      <c r="M100" s="435">
        <v>80</v>
      </c>
      <c r="N100" s="435"/>
      <c r="O100" s="435"/>
      <c r="P100" s="435"/>
      <c r="Q100" s="444"/>
      <c r="R100" s="474"/>
      <c r="S100" s="505"/>
      <c r="T100" s="624"/>
      <c r="U100" s="921"/>
      <c r="V100" s="1538"/>
      <c r="W100" s="1538"/>
      <c r="X100" s="1538"/>
      <c r="Y100" s="1539"/>
      <c r="AA100" s="1666"/>
      <c r="AB100" s="1666"/>
      <c r="AC100" s="1666"/>
      <c r="AD100" s="1666"/>
    </row>
    <row r="101" spans="1:30" ht="19.5" customHeight="1" thickBot="1">
      <c r="A101" s="1018"/>
      <c r="B101" s="1018"/>
      <c r="C101" s="1019"/>
      <c r="D101" s="1022"/>
      <c r="E101" s="1020"/>
      <c r="F101" s="1017">
        <v>63</v>
      </c>
      <c r="G101" s="1631" t="s">
        <v>1782</v>
      </c>
      <c r="H101" s="1632"/>
      <c r="I101" s="702" t="s">
        <v>73</v>
      </c>
      <c r="J101" s="432">
        <v>300</v>
      </c>
      <c r="K101" s="433">
        <v>4</v>
      </c>
      <c r="L101" s="434">
        <f t="shared" si="6"/>
        <v>1200</v>
      </c>
      <c r="M101" s="435">
        <v>1200</v>
      </c>
      <c r="N101" s="435"/>
      <c r="O101" s="435"/>
      <c r="P101" s="435"/>
      <c r="Q101" s="444"/>
      <c r="R101" s="474"/>
      <c r="S101" s="505"/>
      <c r="T101" s="624"/>
      <c r="U101" s="921"/>
      <c r="V101" s="1538"/>
      <c r="W101" s="1538"/>
      <c r="X101" s="1538"/>
      <c r="Y101" s="1539"/>
      <c r="AA101" s="1666"/>
      <c r="AB101" s="1666"/>
      <c r="AC101" s="1666"/>
      <c r="AD101" s="1666"/>
    </row>
    <row r="102" spans="1:30" ht="27" customHeight="1" thickBot="1">
      <c r="A102" s="1018"/>
      <c r="B102" s="1018"/>
      <c r="C102" s="1019"/>
      <c r="D102" s="1022"/>
      <c r="E102" s="1020"/>
      <c r="F102" s="1017">
        <v>64</v>
      </c>
      <c r="G102" s="1631" t="s">
        <v>1778</v>
      </c>
      <c r="H102" s="1632"/>
      <c r="I102" s="702" t="s">
        <v>73</v>
      </c>
      <c r="J102" s="432">
        <v>200</v>
      </c>
      <c r="K102" s="433">
        <v>4</v>
      </c>
      <c r="L102" s="434">
        <f t="shared" si="6"/>
        <v>800</v>
      </c>
      <c r="M102" s="435">
        <v>800</v>
      </c>
      <c r="N102" s="435"/>
      <c r="O102" s="435"/>
      <c r="P102" s="435"/>
      <c r="Q102" s="444"/>
      <c r="R102" s="474"/>
      <c r="S102" s="505"/>
      <c r="T102" s="624"/>
      <c r="U102" s="921"/>
      <c r="V102" s="1538"/>
      <c r="W102" s="1538"/>
      <c r="X102" s="1538"/>
      <c r="Y102" s="1539"/>
      <c r="AA102" s="1666"/>
      <c r="AB102" s="1666"/>
      <c r="AC102" s="1666"/>
      <c r="AD102" s="1666"/>
    </row>
    <row r="103" spans="1:30" ht="20.100000000000001" hidden="1" customHeight="1" thickBot="1">
      <c r="A103" s="1018"/>
      <c r="B103" s="1018"/>
      <c r="C103" s="1019"/>
      <c r="D103" s="1022"/>
      <c r="E103" s="1020"/>
      <c r="F103" s="1017">
        <v>65</v>
      </c>
      <c r="G103" s="1631"/>
      <c r="H103" s="1632"/>
      <c r="I103" s="702"/>
      <c r="J103" s="432"/>
      <c r="K103" s="433"/>
      <c r="L103" s="434">
        <f t="shared" si="6"/>
        <v>0</v>
      </c>
      <c r="M103" s="435"/>
      <c r="N103" s="435"/>
      <c r="O103" s="435"/>
      <c r="P103" s="435"/>
      <c r="Q103" s="444"/>
      <c r="R103" s="474"/>
      <c r="S103" s="505"/>
      <c r="T103" s="624"/>
      <c r="U103" s="921"/>
      <c r="V103" s="1538"/>
      <c r="W103" s="1538"/>
      <c r="X103" s="1538"/>
      <c r="Y103" s="1539"/>
      <c r="AA103" s="1666"/>
      <c r="AB103" s="1666"/>
      <c r="AC103" s="1666"/>
      <c r="AD103" s="1666"/>
    </row>
    <row r="104" spans="1:30" ht="20.100000000000001" hidden="1" customHeight="1" thickBot="1">
      <c r="A104" s="1018"/>
      <c r="B104" s="1018"/>
      <c r="C104" s="1019"/>
      <c r="D104" s="1022"/>
      <c r="E104" s="1020"/>
      <c r="F104" s="1017">
        <v>66</v>
      </c>
      <c r="G104" s="1631"/>
      <c r="H104" s="1632"/>
      <c r="I104" s="702"/>
      <c r="J104" s="432"/>
      <c r="K104" s="433"/>
      <c r="L104" s="434">
        <f t="shared" si="6"/>
        <v>0</v>
      </c>
      <c r="M104" s="435"/>
      <c r="N104" s="435"/>
      <c r="O104" s="435"/>
      <c r="P104" s="435"/>
      <c r="Q104" s="444"/>
      <c r="R104" s="474"/>
      <c r="S104" s="505"/>
      <c r="T104" s="624"/>
      <c r="U104" s="921"/>
      <c r="V104" s="1538"/>
      <c r="W104" s="1538"/>
      <c r="X104" s="1538"/>
      <c r="Y104" s="1539"/>
      <c r="AA104" s="1666"/>
      <c r="AB104" s="1666"/>
      <c r="AC104" s="1666"/>
      <c r="AD104" s="1666"/>
    </row>
    <row r="105" spans="1:30" ht="20.100000000000001" hidden="1" customHeight="1" thickBot="1">
      <c r="A105" s="1018"/>
      <c r="B105" s="1018"/>
      <c r="C105" s="1019"/>
      <c r="D105" s="1022"/>
      <c r="E105" s="1020"/>
      <c r="F105" s="1017">
        <v>67</v>
      </c>
      <c r="G105" s="1631"/>
      <c r="H105" s="1632"/>
      <c r="I105" s="702"/>
      <c r="J105" s="432"/>
      <c r="K105" s="433"/>
      <c r="L105" s="434">
        <f t="shared" ref="L105:L168" si="7">J105*K105</f>
        <v>0</v>
      </c>
      <c r="M105" s="435"/>
      <c r="N105" s="435"/>
      <c r="O105" s="435"/>
      <c r="P105" s="435"/>
      <c r="Q105" s="444"/>
      <c r="R105" s="474"/>
      <c r="S105" s="505"/>
      <c r="T105" s="624"/>
      <c r="U105" s="921"/>
      <c r="V105" s="1538"/>
      <c r="W105" s="1538"/>
      <c r="X105" s="1538"/>
      <c r="Y105" s="1539"/>
      <c r="AA105" s="1666"/>
      <c r="AB105" s="1666"/>
      <c r="AC105" s="1666"/>
      <c r="AD105" s="1666"/>
    </row>
    <row r="106" spans="1:30" ht="20.100000000000001" hidden="1" customHeight="1" thickBot="1">
      <c r="A106" s="1018"/>
      <c r="B106" s="1018"/>
      <c r="C106" s="1019"/>
      <c r="D106" s="1022"/>
      <c r="E106" s="1020"/>
      <c r="F106" s="1017">
        <v>68</v>
      </c>
      <c r="G106" s="1631"/>
      <c r="H106" s="1632"/>
      <c r="I106" s="702"/>
      <c r="J106" s="432"/>
      <c r="K106" s="433"/>
      <c r="L106" s="434">
        <f t="shared" si="7"/>
        <v>0</v>
      </c>
      <c r="M106" s="435"/>
      <c r="N106" s="435"/>
      <c r="O106" s="435"/>
      <c r="P106" s="435"/>
      <c r="Q106" s="444"/>
      <c r="R106" s="474"/>
      <c r="S106" s="505"/>
      <c r="T106" s="624"/>
      <c r="U106" s="921"/>
      <c r="V106" s="1538"/>
      <c r="W106" s="1538"/>
      <c r="X106" s="1538"/>
      <c r="Y106" s="1539"/>
      <c r="AA106" s="1666"/>
      <c r="AB106" s="1666"/>
      <c r="AC106" s="1666"/>
      <c r="AD106" s="1666"/>
    </row>
    <row r="107" spans="1:30" ht="20.100000000000001" hidden="1" customHeight="1" thickBot="1">
      <c r="A107" s="1018"/>
      <c r="B107" s="1018"/>
      <c r="C107" s="1019"/>
      <c r="D107" s="1022"/>
      <c r="E107" s="1020"/>
      <c r="F107" s="1017">
        <v>69</v>
      </c>
      <c r="G107" s="1631"/>
      <c r="H107" s="1632"/>
      <c r="I107" s="702"/>
      <c r="J107" s="432"/>
      <c r="K107" s="433"/>
      <c r="L107" s="434">
        <f t="shared" si="7"/>
        <v>0</v>
      </c>
      <c r="M107" s="435"/>
      <c r="N107" s="435"/>
      <c r="O107" s="435"/>
      <c r="P107" s="435"/>
      <c r="Q107" s="444"/>
      <c r="R107" s="474"/>
      <c r="S107" s="505"/>
      <c r="T107" s="624"/>
      <c r="U107" s="921"/>
      <c r="V107" s="1538"/>
      <c r="W107" s="1538"/>
      <c r="X107" s="1538"/>
      <c r="Y107" s="1539"/>
      <c r="AA107" s="1666"/>
      <c r="AB107" s="1666"/>
      <c r="AC107" s="1666"/>
      <c r="AD107" s="1666"/>
    </row>
    <row r="108" spans="1:30" ht="20.100000000000001" hidden="1" customHeight="1" thickBot="1">
      <c r="A108" s="1018"/>
      <c r="B108" s="1018"/>
      <c r="C108" s="1019"/>
      <c r="D108" s="1022"/>
      <c r="E108" s="1020"/>
      <c r="F108" s="1017">
        <v>70</v>
      </c>
      <c r="G108" s="1631"/>
      <c r="H108" s="1632"/>
      <c r="I108" s="702"/>
      <c r="J108" s="432"/>
      <c r="K108" s="433"/>
      <c r="L108" s="434">
        <f t="shared" si="7"/>
        <v>0</v>
      </c>
      <c r="M108" s="435"/>
      <c r="N108" s="435"/>
      <c r="O108" s="435"/>
      <c r="P108" s="435"/>
      <c r="Q108" s="444"/>
      <c r="R108" s="474"/>
      <c r="S108" s="505"/>
      <c r="T108" s="624"/>
      <c r="U108" s="921"/>
      <c r="V108" s="1538"/>
      <c r="W108" s="1538"/>
      <c r="X108" s="1538"/>
      <c r="Y108" s="1539"/>
      <c r="AA108" s="1666"/>
      <c r="AB108" s="1666"/>
      <c r="AC108" s="1666"/>
      <c r="AD108" s="1666"/>
    </row>
    <row r="109" spans="1:30" ht="20.100000000000001" hidden="1" customHeight="1" thickBot="1">
      <c r="A109" s="1018"/>
      <c r="B109" s="1018"/>
      <c r="C109" s="1019"/>
      <c r="D109" s="1022"/>
      <c r="E109" s="1020"/>
      <c r="F109" s="1017">
        <v>71</v>
      </c>
      <c r="G109" s="1631"/>
      <c r="H109" s="1632"/>
      <c r="I109" s="702"/>
      <c r="J109" s="432"/>
      <c r="K109" s="433"/>
      <c r="L109" s="434">
        <f t="shared" si="7"/>
        <v>0</v>
      </c>
      <c r="M109" s="435"/>
      <c r="N109" s="435"/>
      <c r="O109" s="435"/>
      <c r="P109" s="435"/>
      <c r="Q109" s="444"/>
      <c r="R109" s="474"/>
      <c r="S109" s="505"/>
      <c r="T109" s="624"/>
      <c r="U109" s="921"/>
      <c r="V109" s="1538"/>
      <c r="W109" s="1538"/>
      <c r="X109" s="1538"/>
      <c r="Y109" s="1539"/>
      <c r="AA109" s="1666"/>
      <c r="AB109" s="1666"/>
      <c r="AC109" s="1666"/>
      <c r="AD109" s="1666"/>
    </row>
    <row r="110" spans="1:30" ht="20.100000000000001" hidden="1" customHeight="1" thickBot="1">
      <c r="A110" s="1018"/>
      <c r="B110" s="1018"/>
      <c r="C110" s="1019"/>
      <c r="D110" s="1022"/>
      <c r="E110" s="1020"/>
      <c r="F110" s="1017">
        <v>72</v>
      </c>
      <c r="G110" s="1631"/>
      <c r="H110" s="1632"/>
      <c r="I110" s="702"/>
      <c r="J110" s="432"/>
      <c r="K110" s="433"/>
      <c r="L110" s="434">
        <f t="shared" si="7"/>
        <v>0</v>
      </c>
      <c r="M110" s="435"/>
      <c r="N110" s="435"/>
      <c r="O110" s="435"/>
      <c r="P110" s="435"/>
      <c r="Q110" s="444"/>
      <c r="R110" s="474"/>
      <c r="S110" s="505"/>
      <c r="T110" s="624"/>
      <c r="U110" s="921"/>
      <c r="V110" s="1538"/>
      <c r="W110" s="1538"/>
      <c r="X110" s="1538"/>
      <c r="Y110" s="1539"/>
      <c r="AA110" s="1666"/>
      <c r="AB110" s="1666"/>
      <c r="AC110" s="1666"/>
      <c r="AD110" s="1666"/>
    </row>
    <row r="111" spans="1:30" ht="20.100000000000001" hidden="1" customHeight="1" thickBot="1">
      <c r="A111" s="1018"/>
      <c r="B111" s="1018"/>
      <c r="C111" s="1019"/>
      <c r="D111" s="1022"/>
      <c r="E111" s="1020"/>
      <c r="F111" s="1017">
        <v>73</v>
      </c>
      <c r="G111" s="1631"/>
      <c r="H111" s="1632"/>
      <c r="I111" s="702"/>
      <c r="J111" s="432"/>
      <c r="K111" s="433"/>
      <c r="L111" s="434">
        <f t="shared" si="7"/>
        <v>0</v>
      </c>
      <c r="M111" s="435"/>
      <c r="N111" s="435"/>
      <c r="O111" s="435"/>
      <c r="P111" s="435"/>
      <c r="Q111" s="444"/>
      <c r="R111" s="474"/>
      <c r="S111" s="505"/>
      <c r="T111" s="624"/>
      <c r="U111" s="921"/>
      <c r="V111" s="1538"/>
      <c r="W111" s="1538"/>
      <c r="X111" s="1538"/>
      <c r="Y111" s="1539"/>
      <c r="AA111" s="1666"/>
      <c r="AB111" s="1666"/>
      <c r="AC111" s="1666"/>
      <c r="AD111" s="1666"/>
    </row>
    <row r="112" spans="1:30" ht="20.100000000000001" hidden="1" customHeight="1" thickBot="1">
      <c r="A112" s="1018"/>
      <c r="B112" s="1018"/>
      <c r="C112" s="1019"/>
      <c r="D112" s="1022"/>
      <c r="E112" s="1020"/>
      <c r="F112" s="1017">
        <v>74</v>
      </c>
      <c r="G112" s="1631"/>
      <c r="H112" s="1632"/>
      <c r="I112" s="702"/>
      <c r="J112" s="432"/>
      <c r="K112" s="433"/>
      <c r="L112" s="434">
        <f t="shared" si="7"/>
        <v>0</v>
      </c>
      <c r="M112" s="435"/>
      <c r="N112" s="435"/>
      <c r="O112" s="435"/>
      <c r="P112" s="435"/>
      <c r="Q112" s="444"/>
      <c r="R112" s="474"/>
      <c r="S112" s="505"/>
      <c r="T112" s="624"/>
      <c r="U112" s="921"/>
      <c r="V112" s="1538"/>
      <c r="W112" s="1538"/>
      <c r="X112" s="1538"/>
      <c r="Y112" s="1539"/>
      <c r="AA112" s="1666"/>
      <c r="AB112" s="1666"/>
      <c r="AC112" s="1666"/>
      <c r="AD112" s="1666"/>
    </row>
    <row r="113" spans="1:30" ht="20.100000000000001" hidden="1" customHeight="1" thickBot="1">
      <c r="A113" s="1018"/>
      <c r="B113" s="1018"/>
      <c r="C113" s="1019"/>
      <c r="D113" s="1022"/>
      <c r="E113" s="1020"/>
      <c r="F113" s="1017">
        <v>75</v>
      </c>
      <c r="G113" s="1631"/>
      <c r="H113" s="1632"/>
      <c r="I113" s="702"/>
      <c r="J113" s="432"/>
      <c r="K113" s="433"/>
      <c r="L113" s="434">
        <f t="shared" si="7"/>
        <v>0</v>
      </c>
      <c r="M113" s="435"/>
      <c r="N113" s="435"/>
      <c r="O113" s="435"/>
      <c r="P113" s="435"/>
      <c r="Q113" s="444"/>
      <c r="R113" s="474"/>
      <c r="S113" s="505"/>
      <c r="T113" s="624"/>
      <c r="U113" s="921"/>
      <c r="V113" s="1538"/>
      <c r="W113" s="1538"/>
      <c r="X113" s="1538"/>
      <c r="Y113" s="1539"/>
      <c r="AA113" s="1666"/>
      <c r="AB113" s="1666"/>
      <c r="AC113" s="1666"/>
      <c r="AD113" s="1666"/>
    </row>
    <row r="114" spans="1:30" ht="20.100000000000001" hidden="1" customHeight="1" thickBot="1">
      <c r="A114" s="1018"/>
      <c r="B114" s="1018"/>
      <c r="C114" s="1019"/>
      <c r="D114" s="1022"/>
      <c r="E114" s="1020"/>
      <c r="F114" s="1017">
        <v>76</v>
      </c>
      <c r="G114" s="1631"/>
      <c r="H114" s="1632"/>
      <c r="I114" s="702"/>
      <c r="J114" s="432"/>
      <c r="K114" s="433"/>
      <c r="L114" s="434">
        <f t="shared" si="7"/>
        <v>0</v>
      </c>
      <c r="M114" s="435"/>
      <c r="N114" s="435"/>
      <c r="O114" s="435"/>
      <c r="P114" s="435"/>
      <c r="Q114" s="444"/>
      <c r="R114" s="474"/>
      <c r="S114" s="505"/>
      <c r="T114" s="624"/>
      <c r="U114" s="921"/>
      <c r="V114" s="1538"/>
      <c r="W114" s="1538"/>
      <c r="X114" s="1538"/>
      <c r="Y114" s="1539"/>
      <c r="AA114" s="1666"/>
      <c r="AB114" s="1666"/>
      <c r="AC114" s="1666"/>
      <c r="AD114" s="1666"/>
    </row>
    <row r="115" spans="1:30" ht="20.100000000000001" hidden="1" customHeight="1" thickBot="1">
      <c r="A115" s="1018"/>
      <c r="B115" s="1018"/>
      <c r="C115" s="1019"/>
      <c r="D115" s="1022"/>
      <c r="E115" s="1020"/>
      <c r="F115" s="1017">
        <v>77</v>
      </c>
      <c r="G115" s="1631"/>
      <c r="H115" s="1632"/>
      <c r="I115" s="702"/>
      <c r="J115" s="432"/>
      <c r="K115" s="433"/>
      <c r="L115" s="434">
        <f t="shared" si="7"/>
        <v>0</v>
      </c>
      <c r="M115" s="435"/>
      <c r="N115" s="435"/>
      <c r="O115" s="435"/>
      <c r="P115" s="435"/>
      <c r="Q115" s="444"/>
      <c r="R115" s="474"/>
      <c r="S115" s="505"/>
      <c r="T115" s="624"/>
      <c r="U115" s="921"/>
      <c r="V115" s="1538"/>
      <c r="W115" s="1538"/>
      <c r="X115" s="1538"/>
      <c r="Y115" s="1539"/>
      <c r="AA115" s="1666"/>
      <c r="AB115" s="1666"/>
      <c r="AC115" s="1666"/>
      <c r="AD115" s="1666"/>
    </row>
    <row r="116" spans="1:30" ht="20.100000000000001" hidden="1" customHeight="1" thickBot="1">
      <c r="A116" s="1018"/>
      <c r="B116" s="1018"/>
      <c r="C116" s="1019"/>
      <c r="D116" s="1022"/>
      <c r="E116" s="1020"/>
      <c r="F116" s="1017">
        <v>78</v>
      </c>
      <c r="G116" s="1631"/>
      <c r="H116" s="1632"/>
      <c r="I116" s="702"/>
      <c r="J116" s="432"/>
      <c r="K116" s="433"/>
      <c r="L116" s="434">
        <f t="shared" si="7"/>
        <v>0</v>
      </c>
      <c r="M116" s="435"/>
      <c r="N116" s="435"/>
      <c r="O116" s="435"/>
      <c r="P116" s="435"/>
      <c r="Q116" s="444"/>
      <c r="R116" s="474"/>
      <c r="S116" s="505"/>
      <c r="T116" s="624"/>
      <c r="U116" s="921"/>
      <c r="V116" s="1538"/>
      <c r="W116" s="1538"/>
      <c r="X116" s="1538"/>
      <c r="Y116" s="1539"/>
      <c r="AA116" s="1666"/>
      <c r="AB116" s="1666"/>
      <c r="AC116" s="1666"/>
      <c r="AD116" s="1666"/>
    </row>
    <row r="117" spans="1:30" ht="20.100000000000001" hidden="1" customHeight="1" thickBot="1">
      <c r="A117" s="1018"/>
      <c r="B117" s="1018"/>
      <c r="C117" s="1019"/>
      <c r="D117" s="1022"/>
      <c r="E117" s="1020"/>
      <c r="F117" s="1017">
        <v>79</v>
      </c>
      <c r="G117" s="1631"/>
      <c r="H117" s="1632"/>
      <c r="I117" s="702"/>
      <c r="J117" s="432"/>
      <c r="K117" s="433"/>
      <c r="L117" s="434">
        <f t="shared" si="7"/>
        <v>0</v>
      </c>
      <c r="M117" s="435"/>
      <c r="N117" s="435"/>
      <c r="O117" s="435"/>
      <c r="P117" s="435"/>
      <c r="Q117" s="444"/>
      <c r="R117" s="475"/>
      <c r="S117" s="506"/>
      <c r="T117" s="624"/>
      <c r="U117" s="921"/>
      <c r="V117" s="1538"/>
      <c r="W117" s="1538"/>
      <c r="X117" s="1538"/>
      <c r="Y117" s="1539"/>
      <c r="AA117" s="1666"/>
      <c r="AB117" s="1666"/>
      <c r="AC117" s="1666"/>
      <c r="AD117" s="1666"/>
    </row>
    <row r="118" spans="1:30" ht="20.100000000000001" hidden="1" customHeight="1" thickBot="1">
      <c r="A118" s="1018"/>
      <c r="B118" s="1018"/>
      <c r="C118" s="1019"/>
      <c r="D118" s="1022"/>
      <c r="E118" s="1020"/>
      <c r="F118" s="1017">
        <v>80</v>
      </c>
      <c r="G118" s="1631"/>
      <c r="H118" s="1632"/>
      <c r="I118" s="702"/>
      <c r="J118" s="432"/>
      <c r="K118" s="433"/>
      <c r="L118" s="434">
        <f t="shared" si="7"/>
        <v>0</v>
      </c>
      <c r="M118" s="435"/>
      <c r="N118" s="435"/>
      <c r="O118" s="435"/>
      <c r="P118" s="435"/>
      <c r="Q118" s="444"/>
      <c r="R118" s="475"/>
      <c r="S118" s="506"/>
      <c r="T118" s="624"/>
      <c r="U118" s="921"/>
      <c r="V118" s="1538"/>
      <c r="W118" s="1538"/>
      <c r="X118" s="1538"/>
      <c r="Y118" s="1539"/>
      <c r="AA118" s="1666"/>
      <c r="AB118" s="1666"/>
      <c r="AC118" s="1666"/>
      <c r="AD118" s="1666"/>
    </row>
    <row r="119" spans="1:30" ht="20.100000000000001" hidden="1" customHeight="1" thickBot="1">
      <c r="A119" s="1018"/>
      <c r="B119" s="1018"/>
      <c r="C119" s="1019"/>
      <c r="D119" s="1022"/>
      <c r="E119" s="1020"/>
      <c r="F119" s="1017">
        <v>81</v>
      </c>
      <c r="G119" s="1631"/>
      <c r="H119" s="1632"/>
      <c r="I119" s="702"/>
      <c r="J119" s="432"/>
      <c r="K119" s="433"/>
      <c r="L119" s="434">
        <f t="shared" si="7"/>
        <v>0</v>
      </c>
      <c r="M119" s="435"/>
      <c r="N119" s="435"/>
      <c r="O119" s="435"/>
      <c r="P119" s="435"/>
      <c r="Q119" s="444"/>
      <c r="R119" s="475"/>
      <c r="S119" s="506"/>
      <c r="T119" s="624"/>
      <c r="U119" s="921"/>
      <c r="V119" s="1538"/>
      <c r="W119" s="1538"/>
      <c r="X119" s="1538"/>
      <c r="Y119" s="1539"/>
      <c r="AA119" s="1666"/>
      <c r="AB119" s="1666"/>
      <c r="AC119" s="1666"/>
      <c r="AD119" s="1666"/>
    </row>
    <row r="120" spans="1:30" ht="20.100000000000001" hidden="1" customHeight="1" thickBot="1">
      <c r="A120" s="1018"/>
      <c r="B120" s="1018"/>
      <c r="C120" s="1019"/>
      <c r="D120" s="1022"/>
      <c r="E120" s="1020"/>
      <c r="F120" s="1017">
        <v>82</v>
      </c>
      <c r="G120" s="1631"/>
      <c r="H120" s="1632"/>
      <c r="I120" s="702"/>
      <c r="J120" s="432"/>
      <c r="K120" s="433"/>
      <c r="L120" s="434">
        <f t="shared" si="7"/>
        <v>0</v>
      </c>
      <c r="M120" s="435"/>
      <c r="N120" s="435"/>
      <c r="O120" s="435"/>
      <c r="P120" s="435"/>
      <c r="Q120" s="444"/>
      <c r="R120" s="475"/>
      <c r="S120" s="506"/>
      <c r="T120" s="624"/>
      <c r="U120" s="921"/>
      <c r="V120" s="1538"/>
      <c r="W120" s="1538"/>
      <c r="X120" s="1538"/>
      <c r="Y120" s="1539"/>
      <c r="AA120" s="1666"/>
      <c r="AB120" s="1666"/>
      <c r="AC120" s="1666"/>
      <c r="AD120" s="1666"/>
    </row>
    <row r="121" spans="1:30" ht="20.100000000000001" hidden="1" customHeight="1" thickBot="1">
      <c r="A121" s="1018"/>
      <c r="B121" s="1018"/>
      <c r="C121" s="1019"/>
      <c r="D121" s="1022"/>
      <c r="E121" s="1020"/>
      <c r="F121" s="1017">
        <v>83</v>
      </c>
      <c r="G121" s="1631"/>
      <c r="H121" s="1632"/>
      <c r="I121" s="702"/>
      <c r="J121" s="432"/>
      <c r="K121" s="433"/>
      <c r="L121" s="434">
        <f t="shared" si="7"/>
        <v>0</v>
      </c>
      <c r="M121" s="435"/>
      <c r="N121" s="435"/>
      <c r="O121" s="435"/>
      <c r="P121" s="435"/>
      <c r="Q121" s="444"/>
      <c r="R121" s="475"/>
      <c r="S121" s="506"/>
      <c r="T121" s="624"/>
      <c r="U121" s="921"/>
      <c r="V121" s="1538"/>
      <c r="W121" s="1538"/>
      <c r="X121" s="1538"/>
      <c r="Y121" s="1539"/>
      <c r="AA121" s="1666"/>
      <c r="AB121" s="1666"/>
      <c r="AC121" s="1666"/>
      <c r="AD121" s="1666"/>
    </row>
    <row r="122" spans="1:30" ht="20.100000000000001" hidden="1" customHeight="1" thickBot="1">
      <c r="A122" s="1018"/>
      <c r="B122" s="1018"/>
      <c r="C122" s="1019"/>
      <c r="D122" s="1022"/>
      <c r="E122" s="1020"/>
      <c r="F122" s="1017">
        <v>84</v>
      </c>
      <c r="G122" s="1631"/>
      <c r="H122" s="1632"/>
      <c r="I122" s="702"/>
      <c r="J122" s="432"/>
      <c r="K122" s="433"/>
      <c r="L122" s="434">
        <f t="shared" si="7"/>
        <v>0</v>
      </c>
      <c r="M122" s="435"/>
      <c r="N122" s="435"/>
      <c r="O122" s="435"/>
      <c r="P122" s="435"/>
      <c r="Q122" s="444"/>
      <c r="R122" s="475"/>
      <c r="S122" s="506"/>
      <c r="T122" s="624"/>
      <c r="U122" s="921"/>
      <c r="V122" s="1538"/>
      <c r="W122" s="1538"/>
      <c r="X122" s="1538"/>
      <c r="Y122" s="1539"/>
      <c r="AA122" s="1666"/>
      <c r="AB122" s="1666"/>
      <c r="AC122" s="1666"/>
      <c r="AD122" s="1666"/>
    </row>
    <row r="123" spans="1:30" ht="20.100000000000001" hidden="1" customHeight="1" thickBot="1">
      <c r="A123" s="1018"/>
      <c r="B123" s="1018"/>
      <c r="C123" s="1019"/>
      <c r="D123" s="1022"/>
      <c r="E123" s="1020"/>
      <c r="F123" s="1017">
        <v>85</v>
      </c>
      <c r="G123" s="1631"/>
      <c r="H123" s="1632"/>
      <c r="I123" s="702"/>
      <c r="J123" s="432"/>
      <c r="K123" s="433"/>
      <c r="L123" s="434">
        <f t="shared" si="7"/>
        <v>0</v>
      </c>
      <c r="M123" s="435"/>
      <c r="N123" s="435"/>
      <c r="O123" s="435"/>
      <c r="P123" s="435"/>
      <c r="Q123" s="444"/>
      <c r="R123" s="475"/>
      <c r="S123" s="506"/>
      <c r="T123" s="624"/>
      <c r="U123" s="921"/>
      <c r="V123" s="1538"/>
      <c r="W123" s="1538"/>
      <c r="X123" s="1538"/>
      <c r="Y123" s="1539"/>
      <c r="AA123" s="1666"/>
      <c r="AB123" s="1666"/>
      <c r="AC123" s="1666"/>
      <c r="AD123" s="1666"/>
    </row>
    <row r="124" spans="1:30" ht="20.100000000000001" hidden="1" customHeight="1" thickBot="1">
      <c r="A124" s="1018"/>
      <c r="B124" s="1018"/>
      <c r="C124" s="1019"/>
      <c r="D124" s="1022"/>
      <c r="E124" s="1020"/>
      <c r="F124" s="1017">
        <v>86</v>
      </c>
      <c r="G124" s="1631"/>
      <c r="H124" s="1632"/>
      <c r="I124" s="702"/>
      <c r="J124" s="432"/>
      <c r="K124" s="433"/>
      <c r="L124" s="434">
        <f t="shared" si="7"/>
        <v>0</v>
      </c>
      <c r="M124" s="435"/>
      <c r="N124" s="435"/>
      <c r="O124" s="435"/>
      <c r="P124" s="435"/>
      <c r="Q124" s="444"/>
      <c r="R124" s="475"/>
      <c r="S124" s="506"/>
      <c r="T124" s="624"/>
      <c r="U124" s="921"/>
      <c r="V124" s="1538"/>
      <c r="W124" s="1538"/>
      <c r="X124" s="1538"/>
      <c r="Y124" s="1539"/>
      <c r="AA124" s="1666"/>
      <c r="AB124" s="1666"/>
      <c r="AC124" s="1666"/>
      <c r="AD124" s="1666"/>
    </row>
    <row r="125" spans="1:30" ht="20.100000000000001" hidden="1" customHeight="1" thickBot="1">
      <c r="A125" s="1018"/>
      <c r="B125" s="1018"/>
      <c r="C125" s="1019"/>
      <c r="D125" s="1022"/>
      <c r="E125" s="1020"/>
      <c r="F125" s="1017">
        <v>87</v>
      </c>
      <c r="G125" s="1631"/>
      <c r="H125" s="1632"/>
      <c r="I125" s="702"/>
      <c r="J125" s="432"/>
      <c r="K125" s="433"/>
      <c r="L125" s="434">
        <f t="shared" si="7"/>
        <v>0</v>
      </c>
      <c r="M125" s="435"/>
      <c r="N125" s="435"/>
      <c r="O125" s="435"/>
      <c r="P125" s="435"/>
      <c r="Q125" s="444"/>
      <c r="R125" s="475"/>
      <c r="S125" s="506"/>
      <c r="T125" s="624"/>
      <c r="U125" s="921"/>
      <c r="V125" s="1538"/>
      <c r="W125" s="1538"/>
      <c r="X125" s="1538"/>
      <c r="Y125" s="1539"/>
      <c r="AA125" s="1666"/>
      <c r="AB125" s="1666"/>
      <c r="AC125" s="1666"/>
      <c r="AD125" s="1666"/>
    </row>
    <row r="126" spans="1:30" ht="20.100000000000001" hidden="1" customHeight="1" thickBot="1">
      <c r="A126" s="1018"/>
      <c r="B126" s="1018"/>
      <c r="C126" s="1019"/>
      <c r="D126" s="1022"/>
      <c r="E126" s="1020"/>
      <c r="F126" s="1017">
        <v>88</v>
      </c>
      <c r="G126" s="1631"/>
      <c r="H126" s="1632"/>
      <c r="I126" s="702"/>
      <c r="J126" s="432"/>
      <c r="K126" s="433"/>
      <c r="L126" s="434">
        <f t="shared" si="7"/>
        <v>0</v>
      </c>
      <c r="M126" s="435"/>
      <c r="N126" s="435"/>
      <c r="O126" s="435"/>
      <c r="P126" s="435"/>
      <c r="Q126" s="444"/>
      <c r="R126" s="475"/>
      <c r="S126" s="506"/>
      <c r="T126" s="624"/>
      <c r="U126" s="921"/>
      <c r="V126" s="1538"/>
      <c r="W126" s="1538"/>
      <c r="X126" s="1538"/>
      <c r="Y126" s="1539"/>
      <c r="AA126" s="1666"/>
      <c r="AB126" s="1666"/>
      <c r="AC126" s="1666"/>
      <c r="AD126" s="1666"/>
    </row>
    <row r="127" spans="1:30" ht="20.100000000000001" hidden="1" customHeight="1" thickBot="1">
      <c r="A127" s="1018"/>
      <c r="B127" s="1018"/>
      <c r="C127" s="1019"/>
      <c r="D127" s="1022"/>
      <c r="E127" s="1020"/>
      <c r="F127" s="1017">
        <v>89</v>
      </c>
      <c r="G127" s="1631"/>
      <c r="H127" s="1632"/>
      <c r="I127" s="702"/>
      <c r="J127" s="432"/>
      <c r="K127" s="433"/>
      <c r="L127" s="434">
        <f t="shared" si="7"/>
        <v>0</v>
      </c>
      <c r="M127" s="435"/>
      <c r="N127" s="435"/>
      <c r="O127" s="435"/>
      <c r="P127" s="435"/>
      <c r="Q127" s="444"/>
      <c r="R127" s="475"/>
      <c r="S127" s="506"/>
      <c r="T127" s="624"/>
      <c r="U127" s="921"/>
      <c r="V127" s="1538"/>
      <c r="W127" s="1538"/>
      <c r="X127" s="1538"/>
      <c r="Y127" s="1539"/>
      <c r="AA127" s="1666"/>
      <c r="AB127" s="1666"/>
      <c r="AC127" s="1666"/>
      <c r="AD127" s="1666"/>
    </row>
    <row r="128" spans="1:30" ht="20.100000000000001" hidden="1" customHeight="1" thickBot="1">
      <c r="A128" s="1018"/>
      <c r="B128" s="1018"/>
      <c r="C128" s="1019"/>
      <c r="D128" s="1022"/>
      <c r="E128" s="1020"/>
      <c r="F128" s="1017">
        <v>90</v>
      </c>
      <c r="G128" s="1631"/>
      <c r="H128" s="1632"/>
      <c r="I128" s="702"/>
      <c r="J128" s="432"/>
      <c r="K128" s="433"/>
      <c r="L128" s="434">
        <f t="shared" si="7"/>
        <v>0</v>
      </c>
      <c r="M128" s="435"/>
      <c r="N128" s="435"/>
      <c r="O128" s="435"/>
      <c r="P128" s="435"/>
      <c r="Q128" s="444"/>
      <c r="R128" s="475"/>
      <c r="S128" s="506"/>
      <c r="T128" s="624"/>
      <c r="U128" s="921"/>
      <c r="V128" s="1538"/>
      <c r="W128" s="1538"/>
      <c r="X128" s="1538"/>
      <c r="Y128" s="1539"/>
      <c r="AA128" s="1666"/>
      <c r="AB128" s="1666"/>
      <c r="AC128" s="1666"/>
      <c r="AD128" s="1666"/>
    </row>
    <row r="129" spans="1:30" ht="20.100000000000001" hidden="1" customHeight="1" thickBot="1">
      <c r="A129" s="1018"/>
      <c r="B129" s="1018"/>
      <c r="C129" s="1019"/>
      <c r="D129" s="1022"/>
      <c r="E129" s="1020"/>
      <c r="F129" s="1017">
        <v>91</v>
      </c>
      <c r="G129" s="1631"/>
      <c r="H129" s="1632"/>
      <c r="I129" s="702"/>
      <c r="J129" s="432"/>
      <c r="K129" s="433"/>
      <c r="L129" s="434">
        <f t="shared" si="7"/>
        <v>0</v>
      </c>
      <c r="M129" s="435"/>
      <c r="N129" s="435"/>
      <c r="O129" s="435"/>
      <c r="P129" s="435"/>
      <c r="Q129" s="444"/>
      <c r="R129" s="475"/>
      <c r="S129" s="506"/>
      <c r="T129" s="624"/>
      <c r="U129" s="921"/>
      <c r="V129" s="1538"/>
      <c r="W129" s="1538"/>
      <c r="X129" s="1538"/>
      <c r="Y129" s="1539"/>
      <c r="AA129" s="1666"/>
      <c r="AB129" s="1666"/>
      <c r="AC129" s="1666"/>
      <c r="AD129" s="1666"/>
    </row>
    <row r="130" spans="1:30" ht="20.100000000000001" hidden="1" customHeight="1" thickBot="1">
      <c r="A130" s="1018"/>
      <c r="B130" s="1018"/>
      <c r="C130" s="1019"/>
      <c r="D130" s="1022"/>
      <c r="E130" s="1020"/>
      <c r="F130" s="1017">
        <v>92</v>
      </c>
      <c r="G130" s="1631"/>
      <c r="H130" s="1632"/>
      <c r="I130" s="702"/>
      <c r="J130" s="432"/>
      <c r="K130" s="433"/>
      <c r="L130" s="434">
        <f t="shared" si="7"/>
        <v>0</v>
      </c>
      <c r="M130" s="435"/>
      <c r="N130" s="435"/>
      <c r="O130" s="435"/>
      <c r="P130" s="435"/>
      <c r="Q130" s="444"/>
      <c r="R130" s="475"/>
      <c r="S130" s="506"/>
      <c r="T130" s="624"/>
      <c r="U130" s="921"/>
      <c r="V130" s="1538"/>
      <c r="W130" s="1538"/>
      <c r="X130" s="1538"/>
      <c r="Y130" s="1539"/>
      <c r="AA130" s="1666"/>
      <c r="AB130" s="1666"/>
      <c r="AC130" s="1666"/>
      <c r="AD130" s="1666"/>
    </row>
    <row r="131" spans="1:30" ht="20.100000000000001" hidden="1" customHeight="1" thickBot="1">
      <c r="A131" s="1018"/>
      <c r="B131" s="1018"/>
      <c r="C131" s="1019"/>
      <c r="D131" s="1022"/>
      <c r="E131" s="1020"/>
      <c r="F131" s="1017">
        <v>93</v>
      </c>
      <c r="G131" s="1631"/>
      <c r="H131" s="1632"/>
      <c r="I131" s="702"/>
      <c r="J131" s="432"/>
      <c r="K131" s="433"/>
      <c r="L131" s="434">
        <f t="shared" si="7"/>
        <v>0</v>
      </c>
      <c r="M131" s="435"/>
      <c r="N131" s="435"/>
      <c r="O131" s="435"/>
      <c r="P131" s="435"/>
      <c r="Q131" s="444"/>
      <c r="R131" s="475"/>
      <c r="S131" s="506"/>
      <c r="T131" s="624"/>
      <c r="U131" s="921"/>
      <c r="V131" s="1538"/>
      <c r="W131" s="1538"/>
      <c r="X131" s="1538"/>
      <c r="Y131" s="1539"/>
      <c r="AA131" s="1666"/>
      <c r="AB131" s="1666"/>
      <c r="AC131" s="1666"/>
      <c r="AD131" s="1666"/>
    </row>
    <row r="132" spans="1:30" ht="20.100000000000001" hidden="1" customHeight="1" thickBot="1">
      <c r="A132" s="1018"/>
      <c r="B132" s="1018"/>
      <c r="C132" s="1019"/>
      <c r="D132" s="1022"/>
      <c r="E132" s="1020"/>
      <c r="F132" s="1017">
        <v>94</v>
      </c>
      <c r="G132" s="1631"/>
      <c r="H132" s="1632"/>
      <c r="I132" s="702"/>
      <c r="J132" s="432"/>
      <c r="K132" s="433"/>
      <c r="L132" s="434">
        <f t="shared" si="7"/>
        <v>0</v>
      </c>
      <c r="M132" s="435"/>
      <c r="N132" s="435"/>
      <c r="O132" s="435"/>
      <c r="P132" s="435"/>
      <c r="Q132" s="444"/>
      <c r="R132" s="475"/>
      <c r="S132" s="506"/>
      <c r="T132" s="624"/>
      <c r="U132" s="921"/>
      <c r="V132" s="1538"/>
      <c r="W132" s="1538"/>
      <c r="X132" s="1538"/>
      <c r="Y132" s="1539"/>
      <c r="AA132" s="1666"/>
      <c r="AB132" s="1666"/>
      <c r="AC132" s="1666"/>
      <c r="AD132" s="1666"/>
    </row>
    <row r="133" spans="1:30" ht="20.100000000000001" hidden="1" customHeight="1" thickBot="1">
      <c r="A133" s="1018"/>
      <c r="B133" s="1018"/>
      <c r="C133" s="1019"/>
      <c r="D133" s="1022"/>
      <c r="E133" s="1020"/>
      <c r="F133" s="1017">
        <v>95</v>
      </c>
      <c r="G133" s="1631"/>
      <c r="H133" s="1632"/>
      <c r="I133" s="702"/>
      <c r="J133" s="432"/>
      <c r="K133" s="433"/>
      <c r="L133" s="434">
        <f t="shared" si="7"/>
        <v>0</v>
      </c>
      <c r="M133" s="435"/>
      <c r="N133" s="435"/>
      <c r="O133" s="435"/>
      <c r="P133" s="435"/>
      <c r="Q133" s="444"/>
      <c r="R133" s="475"/>
      <c r="S133" s="506"/>
      <c r="T133" s="624"/>
      <c r="U133" s="921"/>
      <c r="V133" s="1538"/>
      <c r="W133" s="1538"/>
      <c r="X133" s="1538"/>
      <c r="Y133" s="1539"/>
      <c r="AA133" s="1666"/>
      <c r="AB133" s="1666"/>
      <c r="AC133" s="1666"/>
      <c r="AD133" s="1666"/>
    </row>
    <row r="134" spans="1:30" ht="20.100000000000001" hidden="1" customHeight="1" thickBot="1">
      <c r="A134" s="1018"/>
      <c r="B134" s="1018"/>
      <c r="C134" s="1019"/>
      <c r="D134" s="1022"/>
      <c r="E134" s="1020"/>
      <c r="F134" s="1017">
        <v>96</v>
      </c>
      <c r="G134" s="1631"/>
      <c r="H134" s="1632"/>
      <c r="I134" s="702"/>
      <c r="J134" s="432"/>
      <c r="K134" s="433"/>
      <c r="L134" s="434">
        <f t="shared" si="7"/>
        <v>0</v>
      </c>
      <c r="M134" s="435"/>
      <c r="N134" s="435"/>
      <c r="O134" s="435"/>
      <c r="P134" s="435"/>
      <c r="Q134" s="444"/>
      <c r="R134" s="475"/>
      <c r="S134" s="506"/>
      <c r="T134" s="624"/>
      <c r="U134" s="921"/>
      <c r="V134" s="1538"/>
      <c r="W134" s="1538"/>
      <c r="X134" s="1538"/>
      <c r="Y134" s="1539"/>
      <c r="AA134" s="1666"/>
      <c r="AB134" s="1666"/>
      <c r="AC134" s="1666"/>
      <c r="AD134" s="1666"/>
    </row>
    <row r="135" spans="1:30" ht="20.100000000000001" hidden="1" customHeight="1" thickBot="1">
      <c r="A135" s="1018"/>
      <c r="B135" s="1018"/>
      <c r="C135" s="1019"/>
      <c r="D135" s="1022"/>
      <c r="E135" s="1020"/>
      <c r="F135" s="1017">
        <v>97</v>
      </c>
      <c r="G135" s="1631"/>
      <c r="H135" s="1632"/>
      <c r="I135" s="702"/>
      <c r="J135" s="432"/>
      <c r="K135" s="433"/>
      <c r="L135" s="434">
        <f t="shared" si="7"/>
        <v>0</v>
      </c>
      <c r="M135" s="435"/>
      <c r="N135" s="435"/>
      <c r="O135" s="435"/>
      <c r="P135" s="435"/>
      <c r="Q135" s="444"/>
      <c r="R135" s="475"/>
      <c r="S135" s="506"/>
      <c r="T135" s="624"/>
      <c r="U135" s="921"/>
      <c r="V135" s="1538"/>
      <c r="W135" s="1538"/>
      <c r="X135" s="1538"/>
      <c r="Y135" s="1539"/>
      <c r="AA135" s="1666"/>
      <c r="AB135" s="1666"/>
      <c r="AC135" s="1666"/>
      <c r="AD135" s="1666"/>
    </row>
    <row r="136" spans="1:30" ht="20.100000000000001" hidden="1" customHeight="1" thickBot="1">
      <c r="A136" s="1018"/>
      <c r="B136" s="1018"/>
      <c r="C136" s="1019"/>
      <c r="D136" s="1022"/>
      <c r="E136" s="1020"/>
      <c r="F136" s="1017">
        <v>98</v>
      </c>
      <c r="G136" s="1631"/>
      <c r="H136" s="1632"/>
      <c r="I136" s="702"/>
      <c r="J136" s="432"/>
      <c r="K136" s="433"/>
      <c r="L136" s="434">
        <f t="shared" si="7"/>
        <v>0</v>
      </c>
      <c r="M136" s="435"/>
      <c r="N136" s="435"/>
      <c r="O136" s="435"/>
      <c r="P136" s="435"/>
      <c r="Q136" s="444"/>
      <c r="R136" s="475"/>
      <c r="S136" s="506"/>
      <c r="T136" s="624"/>
      <c r="U136" s="921"/>
      <c r="V136" s="1538"/>
      <c r="W136" s="1538"/>
      <c r="X136" s="1538"/>
      <c r="Y136" s="1539"/>
      <c r="AA136" s="1666"/>
      <c r="AB136" s="1666"/>
      <c r="AC136" s="1666"/>
      <c r="AD136" s="1666"/>
    </row>
    <row r="137" spans="1:30" ht="20.100000000000001" hidden="1" customHeight="1" thickBot="1">
      <c r="A137" s="1018"/>
      <c r="B137" s="1018"/>
      <c r="C137" s="1019"/>
      <c r="D137" s="1022"/>
      <c r="E137" s="1020"/>
      <c r="F137" s="1017">
        <v>99</v>
      </c>
      <c r="G137" s="1631"/>
      <c r="H137" s="1632"/>
      <c r="I137" s="702"/>
      <c r="J137" s="432"/>
      <c r="K137" s="433"/>
      <c r="L137" s="434">
        <f t="shared" si="7"/>
        <v>0</v>
      </c>
      <c r="M137" s="435"/>
      <c r="N137" s="435"/>
      <c r="O137" s="435"/>
      <c r="P137" s="435"/>
      <c r="Q137" s="444"/>
      <c r="R137" s="475"/>
      <c r="S137" s="506"/>
      <c r="T137" s="624"/>
      <c r="U137" s="921"/>
      <c r="V137" s="1538"/>
      <c r="W137" s="1538"/>
      <c r="X137" s="1538"/>
      <c r="Y137" s="1539"/>
      <c r="AA137" s="1666"/>
      <c r="AB137" s="1666"/>
      <c r="AC137" s="1666"/>
      <c r="AD137" s="1666"/>
    </row>
    <row r="138" spans="1:30" ht="20.100000000000001" hidden="1" customHeight="1" thickBot="1">
      <c r="A138" s="1018"/>
      <c r="B138" s="1018"/>
      <c r="C138" s="1019"/>
      <c r="D138" s="1022"/>
      <c r="E138" s="1020"/>
      <c r="F138" s="1017">
        <v>100</v>
      </c>
      <c r="G138" s="1631"/>
      <c r="H138" s="1632"/>
      <c r="I138" s="702"/>
      <c r="J138" s="432"/>
      <c r="K138" s="433"/>
      <c r="L138" s="434">
        <f t="shared" si="7"/>
        <v>0</v>
      </c>
      <c r="M138" s="435"/>
      <c r="N138" s="435"/>
      <c r="O138" s="435"/>
      <c r="P138" s="435"/>
      <c r="Q138" s="444"/>
      <c r="R138" s="475"/>
      <c r="S138" s="506"/>
      <c r="T138" s="624"/>
      <c r="U138" s="921"/>
      <c r="V138" s="1538"/>
      <c r="W138" s="1538"/>
      <c r="X138" s="1538"/>
      <c r="Y138" s="1539"/>
      <c r="AA138" s="1666"/>
      <c r="AB138" s="1666"/>
      <c r="AC138" s="1666"/>
      <c r="AD138" s="1666"/>
    </row>
    <row r="139" spans="1:30" ht="20.100000000000001" hidden="1" customHeight="1" thickBot="1">
      <c r="A139" s="1018"/>
      <c r="B139" s="1018"/>
      <c r="C139" s="1019"/>
      <c r="D139" s="1022"/>
      <c r="E139" s="1020"/>
      <c r="F139" s="1017">
        <v>101</v>
      </c>
      <c r="G139" s="1631"/>
      <c r="H139" s="1632"/>
      <c r="I139" s="702"/>
      <c r="J139" s="432"/>
      <c r="K139" s="433"/>
      <c r="L139" s="434">
        <f t="shared" si="7"/>
        <v>0</v>
      </c>
      <c r="M139" s="435"/>
      <c r="N139" s="435"/>
      <c r="O139" s="435"/>
      <c r="P139" s="435"/>
      <c r="Q139" s="444"/>
      <c r="R139" s="475"/>
      <c r="S139" s="506"/>
      <c r="T139" s="624"/>
      <c r="U139" s="921"/>
      <c r="V139" s="1538"/>
      <c r="W139" s="1538"/>
      <c r="X139" s="1538"/>
      <c r="Y139" s="1539"/>
      <c r="AA139" s="1666"/>
      <c r="AB139" s="1666"/>
      <c r="AC139" s="1666"/>
      <c r="AD139" s="1666"/>
    </row>
    <row r="140" spans="1:30" ht="23.25" customHeight="1" thickBot="1">
      <c r="A140" s="1018"/>
      <c r="B140" s="1018"/>
      <c r="C140" s="1019"/>
      <c r="D140" s="1022"/>
      <c r="E140" s="1020"/>
      <c r="F140" s="1017">
        <v>102</v>
      </c>
      <c r="G140" s="1631" t="s">
        <v>1867</v>
      </c>
      <c r="H140" s="1632"/>
      <c r="I140" s="702" t="s">
        <v>68</v>
      </c>
      <c r="J140" s="432">
        <v>3000</v>
      </c>
      <c r="K140" s="433">
        <v>10</v>
      </c>
      <c r="L140" s="434">
        <f t="shared" si="7"/>
        <v>30000</v>
      </c>
      <c r="M140" s="435"/>
      <c r="N140" s="435"/>
      <c r="O140" s="435">
        <v>30000</v>
      </c>
      <c r="P140" s="435"/>
      <c r="Q140" s="444"/>
      <c r="R140" s="475"/>
      <c r="S140" s="506"/>
      <c r="T140" s="624"/>
      <c r="U140" s="921"/>
      <c r="V140" s="1538"/>
      <c r="W140" s="1538"/>
      <c r="X140" s="1538"/>
      <c r="Y140" s="1539"/>
      <c r="AA140" s="1666"/>
      <c r="AB140" s="1666"/>
      <c r="AC140" s="1666"/>
      <c r="AD140" s="1666"/>
    </row>
    <row r="141" spans="1:30" ht="23.25" customHeight="1" thickBot="1">
      <c r="A141" s="1018"/>
      <c r="B141" s="1018"/>
      <c r="C141" s="1019"/>
      <c r="D141" s="1022"/>
      <c r="E141" s="1020"/>
      <c r="F141" s="1017">
        <v>103</v>
      </c>
      <c r="G141" s="1631" t="s">
        <v>1866</v>
      </c>
      <c r="H141" s="1632"/>
      <c r="I141" s="702" t="s">
        <v>1865</v>
      </c>
      <c r="J141" s="432">
        <v>200</v>
      </c>
      <c r="K141" s="433">
        <v>15</v>
      </c>
      <c r="L141" s="434">
        <f t="shared" si="7"/>
        <v>3000</v>
      </c>
      <c r="M141" s="435"/>
      <c r="N141" s="435"/>
      <c r="O141" s="435">
        <v>3000</v>
      </c>
      <c r="P141" s="435"/>
      <c r="Q141" s="444"/>
      <c r="R141" s="475"/>
      <c r="S141" s="506"/>
      <c r="T141" s="624"/>
      <c r="U141" s="921"/>
      <c r="V141" s="1538"/>
      <c r="W141" s="1538"/>
      <c r="X141" s="1538"/>
      <c r="Y141" s="1539"/>
      <c r="AA141" s="1666"/>
      <c r="AB141" s="1666"/>
      <c r="AC141" s="1666"/>
      <c r="AD141" s="1666"/>
    </row>
    <row r="142" spans="1:30" ht="22.5" customHeight="1" thickBot="1">
      <c r="A142" s="1018"/>
      <c r="B142" s="1018"/>
      <c r="C142" s="1019"/>
      <c r="D142" s="1022"/>
      <c r="E142" s="1020"/>
      <c r="F142" s="1017">
        <v>104</v>
      </c>
      <c r="G142" s="1631" t="s">
        <v>1863</v>
      </c>
      <c r="H142" s="1632"/>
      <c r="I142" s="702" t="s">
        <v>73</v>
      </c>
      <c r="J142" s="432">
        <v>200</v>
      </c>
      <c r="K142" s="433">
        <v>15</v>
      </c>
      <c r="L142" s="434">
        <f t="shared" si="7"/>
        <v>3000</v>
      </c>
      <c r="M142" s="435"/>
      <c r="N142" s="435"/>
      <c r="O142" s="435">
        <v>3000</v>
      </c>
      <c r="P142" s="435"/>
      <c r="Q142" s="444"/>
      <c r="R142" s="475"/>
      <c r="S142" s="506"/>
      <c r="T142" s="624"/>
      <c r="U142" s="921"/>
      <c r="V142" s="1538"/>
      <c r="W142" s="1538"/>
      <c r="X142" s="1538"/>
      <c r="Y142" s="1539"/>
      <c r="AA142" s="1666"/>
      <c r="AB142" s="1666"/>
      <c r="AC142" s="1666"/>
      <c r="AD142" s="1666"/>
    </row>
    <row r="143" spans="1:30" ht="22.5" customHeight="1" thickBot="1">
      <c r="A143" s="1018"/>
      <c r="B143" s="1018"/>
      <c r="C143" s="1019"/>
      <c r="D143" s="1022"/>
      <c r="E143" s="1020"/>
      <c r="F143" s="1017">
        <v>105</v>
      </c>
      <c r="G143" s="1631" t="s">
        <v>1864</v>
      </c>
      <c r="H143" s="1632"/>
      <c r="I143" s="702" t="s">
        <v>1865</v>
      </c>
      <c r="J143" s="432">
        <v>200</v>
      </c>
      <c r="K143" s="433">
        <v>15</v>
      </c>
      <c r="L143" s="434">
        <f t="shared" si="7"/>
        <v>3000</v>
      </c>
      <c r="M143" s="435"/>
      <c r="N143" s="435"/>
      <c r="O143" s="435">
        <v>3000</v>
      </c>
      <c r="P143" s="435"/>
      <c r="Q143" s="444"/>
      <c r="R143" s="475"/>
      <c r="S143" s="506"/>
      <c r="T143" s="624"/>
      <c r="U143" s="921"/>
      <c r="V143" s="1538"/>
      <c r="W143" s="1538"/>
      <c r="X143" s="1538"/>
      <c r="Y143" s="1539"/>
      <c r="AA143" s="1666"/>
      <c r="AB143" s="1666"/>
      <c r="AC143" s="1666"/>
      <c r="AD143" s="1666"/>
    </row>
    <row r="144" spans="1:30" ht="27" customHeight="1" thickBot="1">
      <c r="A144" s="1018"/>
      <c r="B144" s="1018"/>
      <c r="C144" s="1019"/>
      <c r="D144" s="1022"/>
      <c r="E144" s="1020"/>
      <c r="F144" s="1017">
        <v>106</v>
      </c>
      <c r="G144" s="1631" t="s">
        <v>1850</v>
      </c>
      <c r="H144" s="1632"/>
      <c r="I144" s="702" t="s">
        <v>73</v>
      </c>
      <c r="J144" s="432">
        <v>250</v>
      </c>
      <c r="K144" s="433">
        <v>30</v>
      </c>
      <c r="L144" s="434">
        <f t="shared" si="7"/>
        <v>7500</v>
      </c>
      <c r="M144" s="435"/>
      <c r="N144" s="435"/>
      <c r="O144" s="435">
        <v>7500</v>
      </c>
      <c r="P144" s="435"/>
      <c r="Q144" s="444"/>
      <c r="R144" s="475"/>
      <c r="S144" s="506"/>
      <c r="T144" s="624"/>
      <c r="U144" s="921"/>
      <c r="V144" s="1538"/>
      <c r="W144" s="1538"/>
      <c r="X144" s="1538"/>
      <c r="Y144" s="1539"/>
      <c r="AA144" s="1666"/>
      <c r="AB144" s="1666"/>
      <c r="AC144" s="1666"/>
      <c r="AD144" s="1666"/>
    </row>
    <row r="145" spans="1:30" ht="20.25" customHeight="1" thickBot="1">
      <c r="A145" s="1018"/>
      <c r="B145" s="1018"/>
      <c r="C145" s="1019"/>
      <c r="D145" s="1022"/>
      <c r="E145" s="1020"/>
      <c r="F145" s="1017">
        <v>107</v>
      </c>
      <c r="G145" s="1631" t="s">
        <v>1851</v>
      </c>
      <c r="H145" s="1632"/>
      <c r="I145" s="702" t="s">
        <v>73</v>
      </c>
      <c r="J145" s="432">
        <v>500</v>
      </c>
      <c r="K145" s="433">
        <v>20</v>
      </c>
      <c r="L145" s="434">
        <f t="shared" si="7"/>
        <v>10000</v>
      </c>
      <c r="M145" s="435"/>
      <c r="N145" s="435"/>
      <c r="O145" s="435">
        <v>10000</v>
      </c>
      <c r="P145" s="435"/>
      <c r="Q145" s="444"/>
      <c r="R145" s="475"/>
      <c r="S145" s="506"/>
      <c r="T145" s="624"/>
      <c r="U145" s="921"/>
      <c r="V145" s="1538"/>
      <c r="W145" s="1538"/>
      <c r="X145" s="1538"/>
      <c r="Y145" s="1539"/>
      <c r="AA145" s="1666"/>
      <c r="AB145" s="1666"/>
      <c r="AC145" s="1666"/>
      <c r="AD145" s="1666"/>
    </row>
    <row r="146" spans="1:30" ht="24.75" customHeight="1" thickBot="1">
      <c r="A146" s="1018"/>
      <c r="B146" s="1018"/>
      <c r="C146" s="1019"/>
      <c r="D146" s="1022"/>
      <c r="E146" s="1020"/>
      <c r="F146" s="1017">
        <v>108</v>
      </c>
      <c r="G146" s="1631" t="s">
        <v>146</v>
      </c>
      <c r="H146" s="1632"/>
      <c r="I146" s="702" t="s">
        <v>69</v>
      </c>
      <c r="J146" s="432">
        <v>1500</v>
      </c>
      <c r="K146" s="433">
        <v>14</v>
      </c>
      <c r="L146" s="434">
        <f t="shared" si="7"/>
        <v>21000</v>
      </c>
      <c r="M146" s="435"/>
      <c r="N146" s="435"/>
      <c r="O146" s="435">
        <v>21000</v>
      </c>
      <c r="P146" s="435"/>
      <c r="Q146" s="444"/>
      <c r="R146" s="475"/>
      <c r="S146" s="506"/>
      <c r="T146" s="624"/>
      <c r="U146" s="921"/>
      <c r="V146" s="1538"/>
      <c r="W146" s="1538"/>
      <c r="X146" s="1538"/>
      <c r="Y146" s="1539"/>
      <c r="AA146" s="1666"/>
      <c r="AB146" s="1666"/>
      <c r="AC146" s="1666"/>
      <c r="AD146" s="1666"/>
    </row>
    <row r="147" spans="1:30" ht="29.25" customHeight="1" thickBot="1">
      <c r="A147" s="1018"/>
      <c r="B147" s="1018"/>
      <c r="C147" s="1019"/>
      <c r="D147" s="1022"/>
      <c r="E147" s="1020"/>
      <c r="F147" s="1017">
        <v>109</v>
      </c>
      <c r="G147" s="1631" t="s">
        <v>1852</v>
      </c>
      <c r="H147" s="1632"/>
      <c r="I147" s="702" t="s">
        <v>70</v>
      </c>
      <c r="J147" s="432">
        <v>200</v>
      </c>
      <c r="K147" s="433">
        <v>25</v>
      </c>
      <c r="L147" s="434">
        <f t="shared" si="7"/>
        <v>5000</v>
      </c>
      <c r="M147" s="435"/>
      <c r="N147" s="435"/>
      <c r="O147" s="435">
        <v>5000</v>
      </c>
      <c r="P147" s="435"/>
      <c r="Q147" s="444"/>
      <c r="R147" s="475"/>
      <c r="S147" s="506"/>
      <c r="T147" s="624"/>
      <c r="U147" s="921"/>
      <c r="V147" s="1538"/>
      <c r="W147" s="1538"/>
      <c r="X147" s="1538"/>
      <c r="Y147" s="1539"/>
      <c r="AA147" s="1666"/>
      <c r="AB147" s="1666"/>
      <c r="AC147" s="1666"/>
      <c r="AD147" s="1666"/>
    </row>
    <row r="148" spans="1:30" ht="30" customHeight="1" thickBot="1">
      <c r="A148" s="1018"/>
      <c r="B148" s="1018"/>
      <c r="C148" s="1019"/>
      <c r="D148" s="1022"/>
      <c r="E148" s="1020"/>
      <c r="F148" s="1017">
        <v>110</v>
      </c>
      <c r="G148" s="1631" t="s">
        <v>1853</v>
      </c>
      <c r="H148" s="1632"/>
      <c r="I148" s="702" t="s">
        <v>67</v>
      </c>
      <c r="J148" s="432">
        <v>80</v>
      </c>
      <c r="K148" s="433">
        <v>25</v>
      </c>
      <c r="L148" s="434">
        <f t="shared" si="7"/>
        <v>2000</v>
      </c>
      <c r="M148" s="435"/>
      <c r="N148" s="435"/>
      <c r="O148" s="435">
        <v>2000</v>
      </c>
      <c r="P148" s="435"/>
      <c r="Q148" s="444"/>
      <c r="R148" s="475"/>
      <c r="S148" s="506"/>
      <c r="T148" s="624"/>
      <c r="U148" s="921"/>
      <c r="V148" s="1538"/>
      <c r="W148" s="1538"/>
      <c r="X148" s="1538"/>
      <c r="Y148" s="1539"/>
      <c r="AA148" s="1666"/>
      <c r="AB148" s="1666"/>
      <c r="AC148" s="1666"/>
      <c r="AD148" s="1666"/>
    </row>
    <row r="149" spans="1:30" ht="24" hidden="1" customHeight="1" thickBot="1">
      <c r="A149" s="1018"/>
      <c r="B149" s="1018"/>
      <c r="C149" s="1019" t="s">
        <v>1849</v>
      </c>
      <c r="D149" s="1022"/>
      <c r="E149" s="1020"/>
      <c r="F149" s="1017">
        <v>111</v>
      </c>
      <c r="G149" s="1631"/>
      <c r="H149" s="1632"/>
      <c r="I149" s="702" t="s">
        <v>68</v>
      </c>
      <c r="J149" s="432" t="s">
        <v>1849</v>
      </c>
      <c r="K149" s="433" t="s">
        <v>1849</v>
      </c>
      <c r="L149" s="434" t="e">
        <f t="shared" si="7"/>
        <v>#VALUE!</v>
      </c>
      <c r="M149" s="435"/>
      <c r="N149" s="435" t="s">
        <v>1849</v>
      </c>
      <c r="O149" s="435" t="s">
        <v>1849</v>
      </c>
      <c r="P149" s="435"/>
      <c r="Q149" s="444"/>
      <c r="R149" s="475"/>
      <c r="S149" s="506"/>
      <c r="T149" s="624"/>
      <c r="U149" s="921"/>
      <c r="V149" s="1538"/>
      <c r="W149" s="1538"/>
      <c r="X149" s="1538"/>
      <c r="Y149" s="1539"/>
      <c r="AA149" s="1666"/>
      <c r="AB149" s="1666"/>
      <c r="AC149" s="1666"/>
      <c r="AD149" s="1666"/>
    </row>
    <row r="150" spans="1:30" ht="20.100000000000001" customHeight="1" thickBot="1">
      <c r="A150" s="1018"/>
      <c r="B150" s="1018"/>
      <c r="C150" s="1019"/>
      <c r="D150" s="1022"/>
      <c r="E150" s="1020"/>
      <c r="F150" s="1017">
        <v>112</v>
      </c>
      <c r="G150" s="1631" t="s">
        <v>1767</v>
      </c>
      <c r="H150" s="1632"/>
      <c r="I150" s="702" t="s">
        <v>68</v>
      </c>
      <c r="J150" s="432">
        <v>310</v>
      </c>
      <c r="K150" s="433">
        <v>6</v>
      </c>
      <c r="L150" s="434">
        <f t="shared" si="7"/>
        <v>1860</v>
      </c>
      <c r="M150" s="435">
        <v>1860</v>
      </c>
      <c r="N150" s="435"/>
      <c r="O150" s="435"/>
      <c r="P150" s="435"/>
      <c r="Q150" s="444"/>
      <c r="R150" s="475"/>
      <c r="S150" s="506"/>
      <c r="T150" s="624"/>
      <c r="U150" s="921"/>
      <c r="V150" s="1538"/>
      <c r="W150" s="1538"/>
      <c r="X150" s="1538"/>
      <c r="Y150" s="1539"/>
      <c r="AA150" s="1666"/>
      <c r="AB150" s="1666"/>
      <c r="AC150" s="1666"/>
      <c r="AD150" s="1666"/>
    </row>
    <row r="151" spans="1:30" ht="20.100000000000001" customHeight="1" thickBot="1">
      <c r="A151" s="1018"/>
      <c r="B151" s="1018"/>
      <c r="C151" s="1019"/>
      <c r="D151" s="1022"/>
      <c r="E151" s="1020"/>
      <c r="F151" s="1017">
        <v>113</v>
      </c>
      <c r="G151" s="1631" t="s">
        <v>1848</v>
      </c>
      <c r="H151" s="1632"/>
      <c r="I151" s="702" t="s">
        <v>68</v>
      </c>
      <c r="J151" s="432">
        <v>116</v>
      </c>
      <c r="K151" s="433">
        <v>17</v>
      </c>
      <c r="L151" s="434">
        <f t="shared" si="7"/>
        <v>1972</v>
      </c>
      <c r="M151" s="435">
        <v>1972</v>
      </c>
      <c r="N151" s="435"/>
      <c r="O151" s="435"/>
      <c r="P151" s="435"/>
      <c r="Q151" s="444"/>
      <c r="R151" s="475"/>
      <c r="S151" s="506"/>
      <c r="T151" s="624"/>
      <c r="U151" s="921"/>
      <c r="V151" s="1538"/>
      <c r="W151" s="1538"/>
      <c r="X151" s="1538"/>
      <c r="Y151" s="1539"/>
      <c r="AA151" s="1666"/>
      <c r="AB151" s="1666"/>
      <c r="AC151" s="1666"/>
      <c r="AD151" s="1666"/>
    </row>
    <row r="152" spans="1:30" ht="20.100000000000001" customHeight="1" thickBot="1">
      <c r="A152" s="1018"/>
      <c r="B152" s="1018"/>
      <c r="C152" s="1019"/>
      <c r="D152" s="1022"/>
      <c r="E152" s="1020"/>
      <c r="F152" s="1017">
        <v>114</v>
      </c>
      <c r="G152" s="1631" t="s">
        <v>1766</v>
      </c>
      <c r="H152" s="1632"/>
      <c r="I152" s="702" t="s">
        <v>68</v>
      </c>
      <c r="J152" s="432">
        <v>52</v>
      </c>
      <c r="K152" s="433">
        <v>4</v>
      </c>
      <c r="L152" s="434">
        <f t="shared" si="7"/>
        <v>208</v>
      </c>
      <c r="M152" s="435">
        <v>208</v>
      </c>
      <c r="N152" s="435"/>
      <c r="O152" s="435"/>
      <c r="P152" s="435"/>
      <c r="Q152" s="444"/>
      <c r="R152" s="475"/>
      <c r="S152" s="506"/>
      <c r="T152" s="624"/>
      <c r="U152" s="921"/>
      <c r="V152" s="1538"/>
      <c r="W152" s="1538"/>
      <c r="X152" s="1538"/>
      <c r="Y152" s="1539"/>
      <c r="AA152" s="1666"/>
      <c r="AB152" s="1666"/>
      <c r="AC152" s="1666"/>
      <c r="AD152" s="1666"/>
    </row>
    <row r="153" spans="1:30" ht="20.100000000000001" customHeight="1" thickBot="1">
      <c r="A153" s="1018"/>
      <c r="B153" s="1018"/>
      <c r="C153" s="1019"/>
      <c r="D153" s="1022"/>
      <c r="E153" s="1020"/>
      <c r="F153" s="1017">
        <v>115</v>
      </c>
      <c r="G153" s="1631" t="s">
        <v>1759</v>
      </c>
      <c r="H153" s="1632"/>
      <c r="I153" s="702" t="s">
        <v>68</v>
      </c>
      <c r="J153" s="432">
        <v>54</v>
      </c>
      <c r="K153" s="433">
        <v>2</v>
      </c>
      <c r="L153" s="434">
        <f t="shared" si="7"/>
        <v>108</v>
      </c>
      <c r="M153" s="435">
        <v>108</v>
      </c>
      <c r="N153" s="435"/>
      <c r="O153" s="435"/>
      <c r="P153" s="435"/>
      <c r="Q153" s="444"/>
      <c r="R153" s="475"/>
      <c r="S153" s="506"/>
      <c r="T153" s="624"/>
      <c r="U153" s="921"/>
      <c r="V153" s="1538"/>
      <c r="W153" s="1538"/>
      <c r="X153" s="1538"/>
      <c r="Y153" s="1539"/>
      <c r="AA153" s="1666"/>
      <c r="AB153" s="1666"/>
      <c r="AC153" s="1666"/>
      <c r="AD153" s="1666"/>
    </row>
    <row r="154" spans="1:30" ht="20.100000000000001" customHeight="1" thickBot="1">
      <c r="A154" s="1018"/>
      <c r="B154" s="1018"/>
      <c r="C154" s="1019"/>
      <c r="D154" s="1022"/>
      <c r="E154" s="1020"/>
      <c r="F154" s="1017">
        <v>116</v>
      </c>
      <c r="G154" s="1631" t="s">
        <v>1847</v>
      </c>
      <c r="H154" s="1632"/>
      <c r="I154" s="702" t="s">
        <v>68</v>
      </c>
      <c r="J154" s="432">
        <v>56</v>
      </c>
      <c r="K154" s="433">
        <v>1</v>
      </c>
      <c r="L154" s="434">
        <f t="shared" si="7"/>
        <v>56</v>
      </c>
      <c r="M154" s="435">
        <v>56</v>
      </c>
      <c r="N154" s="435"/>
      <c r="O154" s="435"/>
      <c r="P154" s="435"/>
      <c r="Q154" s="444"/>
      <c r="R154" s="475"/>
      <c r="S154" s="506"/>
      <c r="T154" s="624"/>
      <c r="U154" s="921"/>
      <c r="V154" s="1538"/>
      <c r="W154" s="1538"/>
      <c r="X154" s="1538"/>
      <c r="Y154" s="1539"/>
      <c r="AA154" s="1666"/>
      <c r="AB154" s="1666"/>
      <c r="AC154" s="1666"/>
      <c r="AD154" s="1666"/>
    </row>
    <row r="155" spans="1:30" ht="20.100000000000001" customHeight="1" thickBot="1">
      <c r="A155" s="1018"/>
      <c r="B155" s="1018"/>
      <c r="C155" s="1019"/>
      <c r="D155" s="1022"/>
      <c r="E155" s="1020"/>
      <c r="F155" s="1017">
        <v>117</v>
      </c>
      <c r="G155" s="1631" t="s">
        <v>1782</v>
      </c>
      <c r="H155" s="1632"/>
      <c r="I155" s="702" t="s">
        <v>73</v>
      </c>
      <c r="J155" s="432">
        <v>300</v>
      </c>
      <c r="K155" s="433">
        <v>4</v>
      </c>
      <c r="L155" s="434">
        <f t="shared" si="7"/>
        <v>1200</v>
      </c>
      <c r="M155" s="435">
        <v>1200</v>
      </c>
      <c r="N155" s="435"/>
      <c r="O155" s="435"/>
      <c r="P155" s="435"/>
      <c r="Q155" s="444"/>
      <c r="R155" s="475"/>
      <c r="S155" s="506"/>
      <c r="T155" s="624"/>
      <c r="U155" s="921"/>
      <c r="V155" s="1538"/>
      <c r="W155" s="1538"/>
      <c r="X155" s="1538"/>
      <c r="Y155" s="1539"/>
      <c r="AA155" s="1666"/>
      <c r="AB155" s="1666"/>
      <c r="AC155" s="1666"/>
      <c r="AD155" s="1666"/>
    </row>
    <row r="156" spans="1:30" ht="20.100000000000001" customHeight="1" thickBot="1">
      <c r="A156" s="1018"/>
      <c r="B156" s="1018"/>
      <c r="C156" s="1019"/>
      <c r="D156" s="1022"/>
      <c r="E156" s="1020"/>
      <c r="F156" s="1017">
        <v>118</v>
      </c>
      <c r="G156" s="1631" t="s">
        <v>1783</v>
      </c>
      <c r="H156" s="1632"/>
      <c r="I156" s="702" t="s">
        <v>73</v>
      </c>
      <c r="J156" s="432">
        <v>300</v>
      </c>
      <c r="K156" s="433">
        <v>4</v>
      </c>
      <c r="L156" s="434">
        <f t="shared" si="7"/>
        <v>1200</v>
      </c>
      <c r="M156" s="435">
        <v>1200</v>
      </c>
      <c r="N156" s="435"/>
      <c r="O156" s="435"/>
      <c r="P156" s="435"/>
      <c r="Q156" s="444"/>
      <c r="R156" s="475"/>
      <c r="S156" s="506"/>
      <c r="T156" s="624"/>
      <c r="U156" s="921"/>
      <c r="V156" s="1538"/>
      <c r="W156" s="1538"/>
      <c r="X156" s="1538"/>
      <c r="Y156" s="1539"/>
      <c r="AA156" s="1666"/>
      <c r="AB156" s="1666"/>
      <c r="AC156" s="1666"/>
      <c r="AD156" s="1666"/>
    </row>
    <row r="157" spans="1:30" ht="20.100000000000001" customHeight="1" thickBot="1">
      <c r="A157" s="1018"/>
      <c r="B157" s="1018"/>
      <c r="C157" s="1019"/>
      <c r="D157" s="1022"/>
      <c r="E157" s="1020"/>
      <c r="F157" s="1017">
        <v>119</v>
      </c>
      <c r="G157" s="1631" t="s">
        <v>1846</v>
      </c>
      <c r="H157" s="1632"/>
      <c r="I157" s="702" t="s">
        <v>68</v>
      </c>
      <c r="J157" s="432">
        <v>3000</v>
      </c>
      <c r="K157" s="433">
        <v>1</v>
      </c>
      <c r="L157" s="434">
        <f t="shared" si="7"/>
        <v>3000</v>
      </c>
      <c r="M157" s="435">
        <v>3000</v>
      </c>
      <c r="N157" s="435"/>
      <c r="O157" s="435"/>
      <c r="P157" s="435"/>
      <c r="Q157" s="444"/>
      <c r="R157" s="475"/>
      <c r="S157" s="506"/>
      <c r="T157" s="624"/>
      <c r="U157" s="921"/>
      <c r="V157" s="1538"/>
      <c r="W157" s="1538"/>
      <c r="X157" s="1538"/>
      <c r="Y157" s="1539"/>
      <c r="AA157" s="1666"/>
      <c r="AB157" s="1666"/>
      <c r="AC157" s="1666"/>
      <c r="AD157" s="1666"/>
    </row>
    <row r="158" spans="1:30" ht="20.100000000000001" customHeight="1" thickBot="1">
      <c r="A158" s="1018"/>
      <c r="B158" s="1018"/>
      <c r="C158" s="1019"/>
      <c r="D158" s="1022"/>
      <c r="E158" s="1020"/>
      <c r="F158" s="1017">
        <v>120</v>
      </c>
      <c r="G158" s="1631" t="s">
        <v>1845</v>
      </c>
      <c r="H158" s="1632"/>
      <c r="I158" s="702" t="s">
        <v>68</v>
      </c>
      <c r="J158" s="432">
        <v>2000</v>
      </c>
      <c r="K158" s="433">
        <v>1</v>
      </c>
      <c r="L158" s="434">
        <f t="shared" si="7"/>
        <v>2000</v>
      </c>
      <c r="M158" s="435">
        <v>2000</v>
      </c>
      <c r="N158" s="435"/>
      <c r="O158" s="435"/>
      <c r="P158" s="435"/>
      <c r="Q158" s="444"/>
      <c r="R158" s="475"/>
      <c r="S158" s="506"/>
      <c r="T158" s="624"/>
      <c r="U158" s="921"/>
      <c r="V158" s="1538"/>
      <c r="W158" s="1538"/>
      <c r="X158" s="1538"/>
      <c r="Y158" s="1539"/>
      <c r="AA158" s="1666"/>
      <c r="AB158" s="1666"/>
      <c r="AC158" s="1666"/>
      <c r="AD158" s="1666"/>
    </row>
    <row r="159" spans="1:30" ht="20.100000000000001" customHeight="1" thickBot="1">
      <c r="A159" s="1018"/>
      <c r="B159" s="1018"/>
      <c r="C159" s="1019"/>
      <c r="D159" s="1022"/>
      <c r="E159" s="1020"/>
      <c r="F159" s="1017">
        <v>121</v>
      </c>
      <c r="G159" s="1631" t="s">
        <v>1844</v>
      </c>
      <c r="H159" s="1632"/>
      <c r="I159" s="702" t="s">
        <v>68</v>
      </c>
      <c r="J159" s="432">
        <v>1600</v>
      </c>
      <c r="K159" s="433">
        <v>1</v>
      </c>
      <c r="L159" s="434">
        <f t="shared" si="7"/>
        <v>1600</v>
      </c>
      <c r="M159" s="435">
        <v>1600</v>
      </c>
      <c r="N159" s="435"/>
      <c r="O159" s="435"/>
      <c r="P159" s="435"/>
      <c r="Q159" s="444"/>
      <c r="R159" s="475"/>
      <c r="S159" s="506"/>
      <c r="T159" s="624"/>
      <c r="U159" s="921"/>
      <c r="V159" s="1538"/>
      <c r="W159" s="1538"/>
      <c r="X159" s="1538"/>
      <c r="Y159" s="1539"/>
      <c r="AA159" s="1666"/>
      <c r="AB159" s="1666"/>
      <c r="AC159" s="1666"/>
      <c r="AD159" s="1666"/>
    </row>
    <row r="160" spans="1:30" ht="20.100000000000001" customHeight="1" thickBot="1">
      <c r="A160" s="1018"/>
      <c r="B160" s="1018"/>
      <c r="C160" s="1019"/>
      <c r="D160" s="1022"/>
      <c r="E160" s="1020"/>
      <c r="F160" s="1017">
        <v>122</v>
      </c>
      <c r="G160" s="1631" t="s">
        <v>1843</v>
      </c>
      <c r="H160" s="1632"/>
      <c r="I160" s="702" t="s">
        <v>68</v>
      </c>
      <c r="J160" s="432">
        <v>1200</v>
      </c>
      <c r="K160" s="433">
        <v>1</v>
      </c>
      <c r="L160" s="434">
        <f t="shared" si="7"/>
        <v>1200</v>
      </c>
      <c r="M160" s="435">
        <v>1200</v>
      </c>
      <c r="N160" s="435"/>
      <c r="O160" s="435"/>
      <c r="P160" s="435"/>
      <c r="Q160" s="444"/>
      <c r="R160" s="475"/>
      <c r="S160" s="506"/>
      <c r="T160" s="624"/>
      <c r="U160" s="921"/>
      <c r="V160" s="1538"/>
      <c r="W160" s="1538"/>
      <c r="X160" s="1538"/>
      <c r="Y160" s="1539"/>
      <c r="AA160" s="1666"/>
      <c r="AB160" s="1666"/>
      <c r="AC160" s="1666"/>
      <c r="AD160" s="1666"/>
    </row>
    <row r="161" spans="1:30" ht="20.100000000000001" customHeight="1" thickBot="1">
      <c r="A161" s="1018"/>
      <c r="B161" s="1018"/>
      <c r="C161" s="1019"/>
      <c r="D161" s="1022"/>
      <c r="E161" s="1020"/>
      <c r="F161" s="1017">
        <v>123</v>
      </c>
      <c r="G161" s="1631" t="s">
        <v>1842</v>
      </c>
      <c r="H161" s="1632"/>
      <c r="I161" s="702" t="s">
        <v>68</v>
      </c>
      <c r="J161" s="432">
        <v>20</v>
      </c>
      <c r="K161" s="433">
        <v>8</v>
      </c>
      <c r="L161" s="434">
        <f t="shared" si="7"/>
        <v>160</v>
      </c>
      <c r="M161" s="435">
        <v>160</v>
      </c>
      <c r="N161" s="435"/>
      <c r="O161" s="435"/>
      <c r="P161" s="435"/>
      <c r="Q161" s="444"/>
      <c r="R161" s="475"/>
      <c r="S161" s="506"/>
      <c r="T161" s="624"/>
      <c r="U161" s="921"/>
      <c r="V161" s="1538"/>
      <c r="W161" s="1538"/>
      <c r="X161" s="1538"/>
      <c r="Y161" s="1539"/>
      <c r="AA161" s="1666"/>
      <c r="AB161" s="1666"/>
      <c r="AC161" s="1666"/>
      <c r="AD161" s="1666"/>
    </row>
    <row r="162" spans="1:30" ht="20.100000000000001" customHeight="1" thickBot="1">
      <c r="A162" s="1018"/>
      <c r="B162" s="1018"/>
      <c r="C162" s="1019"/>
      <c r="D162" s="1022"/>
      <c r="E162" s="1020"/>
      <c r="F162" s="1017">
        <v>124</v>
      </c>
      <c r="G162" s="1631" t="s">
        <v>1833</v>
      </c>
      <c r="H162" s="1632"/>
      <c r="I162" s="702" t="s">
        <v>68</v>
      </c>
      <c r="J162" s="432">
        <v>60</v>
      </c>
      <c r="K162" s="433">
        <v>3</v>
      </c>
      <c r="L162" s="434">
        <f t="shared" si="7"/>
        <v>180</v>
      </c>
      <c r="M162" s="435">
        <v>180</v>
      </c>
      <c r="N162" s="435"/>
      <c r="O162" s="435"/>
      <c r="P162" s="435"/>
      <c r="Q162" s="444"/>
      <c r="R162" s="475"/>
      <c r="S162" s="506"/>
      <c r="T162" s="624"/>
      <c r="U162" s="921"/>
      <c r="V162" s="1538"/>
      <c r="W162" s="1538"/>
      <c r="X162" s="1538"/>
      <c r="Y162" s="1539"/>
      <c r="AA162" s="1666"/>
      <c r="AB162" s="1666"/>
      <c r="AC162" s="1666"/>
      <c r="AD162" s="1666"/>
    </row>
    <row r="163" spans="1:30" ht="20.100000000000001" customHeight="1" thickBot="1">
      <c r="A163" s="1018"/>
      <c r="B163" s="1018"/>
      <c r="C163" s="1019"/>
      <c r="D163" s="1022"/>
      <c r="E163" s="1020"/>
      <c r="F163" s="1017">
        <v>125</v>
      </c>
      <c r="G163" s="1631" t="s">
        <v>1834</v>
      </c>
      <c r="H163" s="1632"/>
      <c r="I163" s="702" t="s">
        <v>68</v>
      </c>
      <c r="J163" s="432">
        <v>65</v>
      </c>
      <c r="K163" s="433">
        <v>1</v>
      </c>
      <c r="L163" s="434">
        <f t="shared" si="7"/>
        <v>65</v>
      </c>
      <c r="M163" s="435">
        <v>65</v>
      </c>
      <c r="N163" s="435"/>
      <c r="O163" s="435"/>
      <c r="P163" s="435"/>
      <c r="Q163" s="444"/>
      <c r="R163" s="475"/>
      <c r="S163" s="506"/>
      <c r="T163" s="624"/>
      <c r="U163" s="921"/>
      <c r="V163" s="1538"/>
      <c r="W163" s="1538"/>
      <c r="X163" s="1538"/>
      <c r="Y163" s="1539"/>
      <c r="AA163" s="1666"/>
      <c r="AB163" s="1666"/>
      <c r="AC163" s="1666"/>
      <c r="AD163" s="1666"/>
    </row>
    <row r="164" spans="1:30" ht="20.100000000000001" customHeight="1" thickBot="1">
      <c r="A164" s="1018"/>
      <c r="B164" s="1018"/>
      <c r="C164" s="1019"/>
      <c r="D164" s="1022"/>
      <c r="E164" s="1020"/>
      <c r="F164" s="1017">
        <v>126</v>
      </c>
      <c r="G164" s="1631" t="s">
        <v>1841</v>
      </c>
      <c r="H164" s="1632"/>
      <c r="I164" s="702" t="s">
        <v>68</v>
      </c>
      <c r="J164" s="432">
        <v>55</v>
      </c>
      <c r="K164" s="433">
        <v>3</v>
      </c>
      <c r="L164" s="434">
        <f t="shared" si="7"/>
        <v>165</v>
      </c>
      <c r="M164" s="435">
        <v>165</v>
      </c>
      <c r="N164" s="435"/>
      <c r="O164" s="435"/>
      <c r="P164" s="435"/>
      <c r="Q164" s="444"/>
      <c r="R164" s="475"/>
      <c r="S164" s="506"/>
      <c r="T164" s="624"/>
      <c r="U164" s="921"/>
      <c r="V164" s="1538"/>
      <c r="W164" s="1538"/>
      <c r="X164" s="1538"/>
      <c r="Y164" s="1539"/>
      <c r="AA164" s="1666"/>
      <c r="AB164" s="1666"/>
      <c r="AC164" s="1666"/>
      <c r="AD164" s="1666"/>
    </row>
    <row r="165" spans="1:30" ht="20.100000000000001" customHeight="1" thickBot="1">
      <c r="A165" s="1018"/>
      <c r="B165" s="1018"/>
      <c r="C165" s="1019"/>
      <c r="D165" s="1022"/>
      <c r="E165" s="1020"/>
      <c r="F165" s="1017">
        <v>127</v>
      </c>
      <c r="G165" s="1631" t="s">
        <v>1840</v>
      </c>
      <c r="H165" s="1632"/>
      <c r="I165" s="702" t="s">
        <v>68</v>
      </c>
      <c r="J165" s="432">
        <v>58</v>
      </c>
      <c r="K165" s="433">
        <v>2</v>
      </c>
      <c r="L165" s="434">
        <f t="shared" si="7"/>
        <v>116</v>
      </c>
      <c r="M165" s="435">
        <v>116</v>
      </c>
      <c r="N165" s="435"/>
      <c r="O165" s="435"/>
      <c r="P165" s="435"/>
      <c r="Q165" s="444"/>
      <c r="R165" s="475"/>
      <c r="S165" s="506"/>
      <c r="T165" s="624"/>
      <c r="U165" s="921"/>
      <c r="V165" s="1538"/>
      <c r="W165" s="1538"/>
      <c r="X165" s="1538"/>
      <c r="Y165" s="1539"/>
      <c r="AA165" s="1666"/>
      <c r="AB165" s="1666"/>
      <c r="AC165" s="1666"/>
      <c r="AD165" s="1666"/>
    </row>
    <row r="166" spans="1:30" ht="20.100000000000001" customHeight="1" thickBot="1">
      <c r="A166" s="1018"/>
      <c r="B166" s="1018"/>
      <c r="C166" s="1019"/>
      <c r="D166" s="1022"/>
      <c r="E166" s="1020"/>
      <c r="F166" s="1017">
        <v>128</v>
      </c>
      <c r="G166" s="1631" t="s">
        <v>1782</v>
      </c>
      <c r="H166" s="1632"/>
      <c r="I166" s="702" t="s">
        <v>73</v>
      </c>
      <c r="J166" s="432">
        <v>300</v>
      </c>
      <c r="K166" s="433">
        <v>14</v>
      </c>
      <c r="L166" s="434">
        <f t="shared" si="7"/>
        <v>4200</v>
      </c>
      <c r="M166" s="435">
        <v>4200</v>
      </c>
      <c r="N166" s="435"/>
      <c r="O166" s="435"/>
      <c r="P166" s="435"/>
      <c r="Q166" s="444"/>
      <c r="R166" s="475"/>
      <c r="S166" s="506"/>
      <c r="T166" s="624"/>
      <c r="U166" s="921"/>
      <c r="V166" s="1538"/>
      <c r="W166" s="1538"/>
      <c r="X166" s="1538"/>
      <c r="Y166" s="1539"/>
      <c r="AA166" s="1666"/>
      <c r="AB166" s="1666"/>
      <c r="AC166" s="1666"/>
      <c r="AD166" s="1666"/>
    </row>
    <row r="167" spans="1:30" ht="20.100000000000001" customHeight="1" thickBot="1">
      <c r="A167" s="1018"/>
      <c r="B167" s="1018"/>
      <c r="C167" s="1019"/>
      <c r="D167" s="1022"/>
      <c r="E167" s="1020"/>
      <c r="F167" s="1017">
        <v>129</v>
      </c>
      <c r="G167" s="1631" t="s">
        <v>1783</v>
      </c>
      <c r="H167" s="1632"/>
      <c r="I167" s="702" t="s">
        <v>73</v>
      </c>
      <c r="J167" s="432">
        <v>300</v>
      </c>
      <c r="K167" s="433">
        <v>14</v>
      </c>
      <c r="L167" s="434">
        <f t="shared" si="7"/>
        <v>4200</v>
      </c>
      <c r="M167" s="435">
        <v>4200</v>
      </c>
      <c r="N167" s="435"/>
      <c r="O167" s="435"/>
      <c r="P167" s="435"/>
      <c r="Q167" s="444"/>
      <c r="R167" s="475"/>
      <c r="S167" s="506"/>
      <c r="T167" s="624"/>
      <c r="U167" s="921"/>
      <c r="V167" s="1538"/>
      <c r="W167" s="1538"/>
      <c r="X167" s="1538"/>
      <c r="Y167" s="1539"/>
      <c r="AA167" s="1666"/>
      <c r="AB167" s="1666"/>
      <c r="AC167" s="1666"/>
      <c r="AD167" s="1666"/>
    </row>
    <row r="168" spans="1:30" ht="20.100000000000001" customHeight="1" thickBot="1">
      <c r="A168" s="1018"/>
      <c r="B168" s="1018"/>
      <c r="C168" s="1019"/>
      <c r="D168" s="1022"/>
      <c r="E168" s="1020"/>
      <c r="F168" s="1017">
        <v>130</v>
      </c>
      <c r="G168" s="1631" t="s">
        <v>1839</v>
      </c>
      <c r="H168" s="1632"/>
      <c r="I168" s="702" t="s">
        <v>68</v>
      </c>
      <c r="J168" s="432">
        <v>210</v>
      </c>
      <c r="K168" s="433">
        <v>1</v>
      </c>
      <c r="L168" s="434">
        <f t="shared" si="7"/>
        <v>210</v>
      </c>
      <c r="M168" s="435">
        <v>210</v>
      </c>
      <c r="N168" s="435"/>
      <c r="O168" s="435"/>
      <c r="P168" s="435"/>
      <c r="Q168" s="444"/>
      <c r="R168" s="475"/>
      <c r="S168" s="506"/>
      <c r="T168" s="624"/>
      <c r="U168" s="921"/>
      <c r="V168" s="1538"/>
      <c r="W168" s="1538"/>
      <c r="X168" s="1538"/>
      <c r="Y168" s="1539"/>
      <c r="AA168" s="1666"/>
      <c r="AB168" s="1666"/>
      <c r="AC168" s="1666"/>
      <c r="AD168" s="1666"/>
    </row>
    <row r="169" spans="1:30" ht="20.100000000000001" customHeight="1" thickBot="1">
      <c r="A169" s="1018"/>
      <c r="B169" s="1018"/>
      <c r="C169" s="1019"/>
      <c r="D169" s="1022"/>
      <c r="E169" s="1020"/>
      <c r="F169" s="1017">
        <v>131</v>
      </c>
      <c r="G169" s="1631" t="s">
        <v>1838</v>
      </c>
      <c r="H169" s="1632"/>
      <c r="I169" s="702" t="s">
        <v>68</v>
      </c>
      <c r="J169" s="432">
        <v>47</v>
      </c>
      <c r="K169" s="433">
        <v>1</v>
      </c>
      <c r="L169" s="434">
        <f t="shared" ref="L169:L232" si="8">J169*K169</f>
        <v>47</v>
      </c>
      <c r="M169" s="435">
        <v>47</v>
      </c>
      <c r="N169" s="435"/>
      <c r="O169" s="435"/>
      <c r="P169" s="435"/>
      <c r="Q169" s="444"/>
      <c r="R169" s="475"/>
      <c r="S169" s="506"/>
      <c r="T169" s="624"/>
      <c r="U169" s="921"/>
      <c r="V169" s="1538"/>
      <c r="W169" s="1538"/>
      <c r="X169" s="1538"/>
      <c r="Y169" s="1539"/>
      <c r="AA169" s="1666"/>
      <c r="AB169" s="1666"/>
      <c r="AC169" s="1666"/>
      <c r="AD169" s="1666"/>
    </row>
    <row r="170" spans="1:30" ht="20.100000000000001" customHeight="1" thickBot="1">
      <c r="A170" s="1018"/>
      <c r="B170" s="1018"/>
      <c r="C170" s="1019"/>
      <c r="D170" s="1022"/>
      <c r="E170" s="1020"/>
      <c r="F170" s="1017">
        <v>132</v>
      </c>
      <c r="G170" s="1631" t="s">
        <v>1829</v>
      </c>
      <c r="H170" s="1632"/>
      <c r="I170" s="702" t="s">
        <v>68</v>
      </c>
      <c r="J170" s="432">
        <v>35</v>
      </c>
      <c r="K170" s="433">
        <v>1</v>
      </c>
      <c r="L170" s="434">
        <f t="shared" si="8"/>
        <v>35</v>
      </c>
      <c r="M170" s="435">
        <v>35</v>
      </c>
      <c r="N170" s="435"/>
      <c r="O170" s="435"/>
      <c r="P170" s="435"/>
      <c r="Q170" s="444"/>
      <c r="R170" s="475"/>
      <c r="S170" s="506"/>
      <c r="T170" s="624"/>
      <c r="U170" s="921"/>
      <c r="V170" s="1538"/>
      <c r="W170" s="1538"/>
      <c r="X170" s="1538"/>
      <c r="Y170" s="1539"/>
      <c r="AA170" s="1666"/>
      <c r="AB170" s="1666"/>
      <c r="AC170" s="1666"/>
      <c r="AD170" s="1666"/>
    </row>
    <row r="171" spans="1:30" ht="20.100000000000001" customHeight="1" thickBot="1">
      <c r="A171" s="1018"/>
      <c r="B171" s="1018"/>
      <c r="C171" s="1019"/>
      <c r="D171" s="1022"/>
      <c r="E171" s="1020"/>
      <c r="F171" s="1017">
        <v>133</v>
      </c>
      <c r="G171" s="1631" t="s">
        <v>1830</v>
      </c>
      <c r="H171" s="1632"/>
      <c r="I171" s="702" t="s">
        <v>68</v>
      </c>
      <c r="J171" s="432">
        <v>67</v>
      </c>
      <c r="K171" s="433">
        <v>1</v>
      </c>
      <c r="L171" s="434">
        <f t="shared" si="8"/>
        <v>67</v>
      </c>
      <c r="M171" s="435">
        <v>67</v>
      </c>
      <c r="N171" s="435"/>
      <c r="O171" s="435"/>
      <c r="P171" s="435"/>
      <c r="Q171" s="444"/>
      <c r="R171" s="475"/>
      <c r="S171" s="506"/>
      <c r="T171" s="624"/>
      <c r="U171" s="921"/>
      <c r="V171" s="1538"/>
      <c r="W171" s="1538"/>
      <c r="X171" s="1538"/>
      <c r="Y171" s="1539"/>
      <c r="AA171" s="1666"/>
      <c r="AB171" s="1666"/>
      <c r="AC171" s="1666"/>
      <c r="AD171" s="1666"/>
    </row>
    <row r="172" spans="1:30" ht="20.100000000000001" customHeight="1" thickBot="1">
      <c r="A172" s="1018"/>
      <c r="B172" s="1018"/>
      <c r="C172" s="1019"/>
      <c r="D172" s="1022"/>
      <c r="E172" s="1020"/>
      <c r="F172" s="1017">
        <v>134</v>
      </c>
      <c r="G172" s="1631" t="s">
        <v>1782</v>
      </c>
      <c r="H172" s="1632"/>
      <c r="I172" s="702" t="s">
        <v>73</v>
      </c>
      <c r="J172" s="432">
        <v>300</v>
      </c>
      <c r="K172" s="433">
        <v>2</v>
      </c>
      <c r="L172" s="434">
        <f t="shared" si="8"/>
        <v>600</v>
      </c>
      <c r="M172" s="435">
        <v>600</v>
      </c>
      <c r="N172" s="435"/>
      <c r="O172" s="435"/>
      <c r="P172" s="435"/>
      <c r="Q172" s="444"/>
      <c r="R172" s="475"/>
      <c r="S172" s="506"/>
      <c r="T172" s="624"/>
      <c r="U172" s="921"/>
      <c r="V172" s="1538"/>
      <c r="W172" s="1538"/>
      <c r="X172" s="1538"/>
      <c r="Y172" s="1539"/>
      <c r="AA172" s="1666"/>
      <c r="AB172" s="1666"/>
      <c r="AC172" s="1666"/>
      <c r="AD172" s="1666"/>
    </row>
    <row r="173" spans="1:30" ht="20.100000000000001" customHeight="1" thickBot="1">
      <c r="A173" s="1018"/>
      <c r="B173" s="1018"/>
      <c r="C173" s="1019"/>
      <c r="D173" s="1022"/>
      <c r="E173" s="1020"/>
      <c r="F173" s="1017">
        <v>135</v>
      </c>
      <c r="G173" s="1631" t="s">
        <v>1827</v>
      </c>
      <c r="H173" s="1632"/>
      <c r="I173" s="702" t="s">
        <v>68</v>
      </c>
      <c r="J173" s="432">
        <v>140</v>
      </c>
      <c r="K173" s="433">
        <v>2</v>
      </c>
      <c r="L173" s="434">
        <f t="shared" si="8"/>
        <v>280</v>
      </c>
      <c r="M173" s="435">
        <v>280</v>
      </c>
      <c r="N173" s="435"/>
      <c r="O173" s="435"/>
      <c r="P173" s="435"/>
      <c r="Q173" s="444"/>
      <c r="R173" s="475"/>
      <c r="S173" s="506"/>
      <c r="T173" s="624"/>
      <c r="U173" s="921"/>
      <c r="V173" s="1538"/>
      <c r="W173" s="1538"/>
      <c r="X173" s="1538"/>
      <c r="Y173" s="1539"/>
      <c r="AA173" s="1666"/>
      <c r="AB173" s="1666"/>
      <c r="AC173" s="1666"/>
      <c r="AD173" s="1666"/>
    </row>
    <row r="174" spans="1:30" ht="20.100000000000001" customHeight="1" thickBot="1">
      <c r="A174" s="1018"/>
      <c r="B174" s="1018"/>
      <c r="C174" s="1019"/>
      <c r="D174" s="1022"/>
      <c r="E174" s="1020"/>
      <c r="F174" s="1017">
        <v>136</v>
      </c>
      <c r="G174" s="1631" t="s">
        <v>1837</v>
      </c>
      <c r="H174" s="1632"/>
      <c r="I174" s="702" t="s">
        <v>68</v>
      </c>
      <c r="J174" s="432">
        <v>175</v>
      </c>
      <c r="K174" s="433">
        <v>2</v>
      </c>
      <c r="L174" s="434">
        <f t="shared" si="8"/>
        <v>350</v>
      </c>
      <c r="M174" s="435">
        <v>350</v>
      </c>
      <c r="N174" s="435"/>
      <c r="O174" s="435"/>
      <c r="P174" s="435"/>
      <c r="Q174" s="444"/>
      <c r="R174" s="475"/>
      <c r="S174" s="506"/>
      <c r="T174" s="624"/>
      <c r="U174" s="921"/>
      <c r="V174" s="1538"/>
      <c r="W174" s="1538"/>
      <c r="X174" s="1538"/>
      <c r="Y174" s="1539"/>
      <c r="AA174" s="1666"/>
      <c r="AB174" s="1666"/>
      <c r="AC174" s="1666"/>
      <c r="AD174" s="1666"/>
    </row>
    <row r="175" spans="1:30" ht="20.100000000000001" customHeight="1" thickBot="1">
      <c r="A175" s="1018"/>
      <c r="B175" s="1018"/>
      <c r="C175" s="1019"/>
      <c r="D175" s="1022"/>
      <c r="E175" s="1020"/>
      <c r="F175" s="1017">
        <v>137</v>
      </c>
      <c r="G175" s="1631" t="s">
        <v>1828</v>
      </c>
      <c r="H175" s="1632"/>
      <c r="I175" s="702" t="s">
        <v>68</v>
      </c>
      <c r="J175" s="432">
        <v>47</v>
      </c>
      <c r="K175" s="433">
        <v>4</v>
      </c>
      <c r="L175" s="434">
        <f t="shared" si="8"/>
        <v>188</v>
      </c>
      <c r="M175" s="435">
        <v>188</v>
      </c>
      <c r="N175" s="435"/>
      <c r="O175" s="435"/>
      <c r="P175" s="435"/>
      <c r="Q175" s="444"/>
      <c r="R175" s="475"/>
      <c r="S175" s="506"/>
      <c r="T175" s="624"/>
      <c r="U175" s="921"/>
      <c r="V175" s="1538"/>
      <c r="W175" s="1538"/>
      <c r="X175" s="1538"/>
      <c r="Y175" s="1539"/>
      <c r="AA175" s="1666"/>
      <c r="AB175" s="1666"/>
      <c r="AC175" s="1666"/>
      <c r="AD175" s="1666"/>
    </row>
    <row r="176" spans="1:30" ht="20.100000000000001" customHeight="1" thickBot="1">
      <c r="A176" s="1018"/>
      <c r="B176" s="1018"/>
      <c r="C176" s="1019"/>
      <c r="D176" s="1022"/>
      <c r="E176" s="1020"/>
      <c r="F176" s="1017">
        <v>138</v>
      </c>
      <c r="G176" s="1631" t="s">
        <v>1836</v>
      </c>
      <c r="H176" s="1632"/>
      <c r="I176" s="702" t="s">
        <v>68</v>
      </c>
      <c r="J176" s="432">
        <v>58</v>
      </c>
      <c r="K176" s="433">
        <v>6</v>
      </c>
      <c r="L176" s="434">
        <f t="shared" si="8"/>
        <v>348</v>
      </c>
      <c r="M176" s="435">
        <v>348</v>
      </c>
      <c r="N176" s="435"/>
      <c r="O176" s="435"/>
      <c r="P176" s="435"/>
      <c r="Q176" s="444"/>
      <c r="R176" s="475"/>
      <c r="S176" s="506"/>
      <c r="T176" s="624"/>
      <c r="U176" s="921"/>
      <c r="V176" s="1538"/>
      <c r="W176" s="1538"/>
      <c r="X176" s="1538"/>
      <c r="Y176" s="1539"/>
      <c r="AA176" s="1666"/>
      <c r="AB176" s="1666"/>
      <c r="AC176" s="1666"/>
      <c r="AD176" s="1666"/>
    </row>
    <row r="177" spans="1:30" ht="20.100000000000001" customHeight="1" thickBot="1">
      <c r="A177" s="1018"/>
      <c r="B177" s="1018"/>
      <c r="C177" s="1019"/>
      <c r="D177" s="1022"/>
      <c r="E177" s="1020"/>
      <c r="F177" s="1017">
        <v>139</v>
      </c>
      <c r="G177" s="1631" t="s">
        <v>1829</v>
      </c>
      <c r="H177" s="1632"/>
      <c r="I177" s="702" t="s">
        <v>68</v>
      </c>
      <c r="J177" s="432">
        <v>35</v>
      </c>
      <c r="K177" s="433">
        <v>14</v>
      </c>
      <c r="L177" s="434">
        <f t="shared" si="8"/>
        <v>490</v>
      </c>
      <c r="M177" s="435">
        <v>490</v>
      </c>
      <c r="N177" s="435"/>
      <c r="O177" s="435"/>
      <c r="P177" s="435"/>
      <c r="Q177" s="444"/>
      <c r="R177" s="475"/>
      <c r="S177" s="506"/>
      <c r="T177" s="624"/>
      <c r="U177" s="921"/>
      <c r="V177" s="1538"/>
      <c r="W177" s="1538"/>
      <c r="X177" s="1538"/>
      <c r="Y177" s="1539"/>
      <c r="AA177" s="1666"/>
      <c r="AB177" s="1666"/>
      <c r="AC177" s="1666"/>
      <c r="AD177" s="1666"/>
    </row>
    <row r="178" spans="1:30" ht="20.100000000000001" customHeight="1" thickBot="1">
      <c r="A178" s="1018"/>
      <c r="B178" s="1018"/>
      <c r="C178" s="1019"/>
      <c r="D178" s="1022"/>
      <c r="E178" s="1020"/>
      <c r="F178" s="1017">
        <v>140</v>
      </c>
      <c r="G178" s="1631" t="s">
        <v>1835</v>
      </c>
      <c r="H178" s="1632"/>
      <c r="I178" s="702" t="s">
        <v>68</v>
      </c>
      <c r="J178" s="432">
        <v>50</v>
      </c>
      <c r="K178" s="433">
        <v>24</v>
      </c>
      <c r="L178" s="434">
        <f t="shared" si="8"/>
        <v>1200</v>
      </c>
      <c r="M178" s="435">
        <v>1200</v>
      </c>
      <c r="N178" s="435"/>
      <c r="O178" s="435"/>
      <c r="P178" s="435"/>
      <c r="Q178" s="444"/>
      <c r="R178" s="475"/>
      <c r="S178" s="506"/>
      <c r="T178" s="624"/>
      <c r="U178" s="921"/>
      <c r="V178" s="1538"/>
      <c r="W178" s="1538"/>
      <c r="X178" s="1538"/>
      <c r="Y178" s="1539"/>
      <c r="AA178" s="1666"/>
      <c r="AB178" s="1666"/>
      <c r="AC178" s="1666"/>
      <c r="AD178" s="1666"/>
    </row>
    <row r="179" spans="1:30" ht="20.100000000000001" customHeight="1" thickBot="1">
      <c r="A179" s="1018"/>
      <c r="B179" s="1018"/>
      <c r="C179" s="1019"/>
      <c r="D179" s="1022"/>
      <c r="E179" s="1020"/>
      <c r="F179" s="1017">
        <v>141</v>
      </c>
      <c r="G179" s="1631" t="s">
        <v>1831</v>
      </c>
      <c r="H179" s="1632"/>
      <c r="I179" s="702" t="s">
        <v>68</v>
      </c>
      <c r="J179" s="432">
        <v>15</v>
      </c>
      <c r="K179" s="433">
        <v>8</v>
      </c>
      <c r="L179" s="434">
        <f t="shared" si="8"/>
        <v>120</v>
      </c>
      <c r="M179" s="435">
        <v>120</v>
      </c>
      <c r="N179" s="435"/>
      <c r="O179" s="435"/>
      <c r="P179" s="435"/>
      <c r="Q179" s="444"/>
      <c r="R179" s="475"/>
      <c r="S179" s="506"/>
      <c r="T179" s="624"/>
      <c r="U179" s="921"/>
      <c r="V179" s="1538"/>
      <c r="W179" s="1538"/>
      <c r="X179" s="1538"/>
      <c r="Y179" s="1539"/>
      <c r="AA179" s="1666"/>
      <c r="AB179" s="1666"/>
      <c r="AC179" s="1666"/>
      <c r="AD179" s="1666"/>
    </row>
    <row r="180" spans="1:30" ht="20.100000000000001" customHeight="1" thickBot="1">
      <c r="A180" s="1018"/>
      <c r="B180" s="1018"/>
      <c r="C180" s="1019"/>
      <c r="D180" s="1022"/>
      <c r="E180" s="1020"/>
      <c r="F180" s="1017">
        <v>142</v>
      </c>
      <c r="G180" s="1631" t="s">
        <v>1832</v>
      </c>
      <c r="H180" s="1632"/>
      <c r="I180" s="702" t="s">
        <v>68</v>
      </c>
      <c r="J180" s="432">
        <v>20</v>
      </c>
      <c r="K180" s="433">
        <v>12</v>
      </c>
      <c r="L180" s="434">
        <f t="shared" si="8"/>
        <v>240</v>
      </c>
      <c r="M180" s="435">
        <v>240</v>
      </c>
      <c r="N180" s="435"/>
      <c r="O180" s="435"/>
      <c r="P180" s="435"/>
      <c r="Q180" s="444"/>
      <c r="R180" s="475"/>
      <c r="S180" s="506"/>
      <c r="T180" s="624"/>
      <c r="U180" s="921"/>
      <c r="V180" s="1538"/>
      <c r="W180" s="1538"/>
      <c r="X180" s="1538"/>
      <c r="Y180" s="1539"/>
      <c r="AA180" s="1666"/>
      <c r="AB180" s="1666"/>
      <c r="AC180" s="1666"/>
      <c r="AD180" s="1666"/>
    </row>
    <row r="181" spans="1:30" ht="20.100000000000001" customHeight="1" thickBot="1">
      <c r="A181" s="1018"/>
      <c r="B181" s="1018"/>
      <c r="C181" s="1019"/>
      <c r="D181" s="1022"/>
      <c r="E181" s="1020"/>
      <c r="F181" s="1017">
        <v>143</v>
      </c>
      <c r="G181" s="1631" t="s">
        <v>1833</v>
      </c>
      <c r="H181" s="1632"/>
      <c r="I181" s="702" t="s">
        <v>68</v>
      </c>
      <c r="J181" s="432">
        <v>60</v>
      </c>
      <c r="K181" s="433">
        <v>1</v>
      </c>
      <c r="L181" s="434">
        <f t="shared" si="8"/>
        <v>60</v>
      </c>
      <c r="M181" s="435">
        <v>60</v>
      </c>
      <c r="N181" s="435"/>
      <c r="O181" s="435"/>
      <c r="P181" s="435"/>
      <c r="Q181" s="444"/>
      <c r="R181" s="475"/>
      <c r="S181" s="506"/>
      <c r="T181" s="624"/>
      <c r="U181" s="921"/>
      <c r="V181" s="1538"/>
      <c r="W181" s="1538"/>
      <c r="X181" s="1538"/>
      <c r="Y181" s="1539"/>
      <c r="AA181" s="1666"/>
      <c r="AB181" s="1666"/>
      <c r="AC181" s="1666"/>
      <c r="AD181" s="1666"/>
    </row>
    <row r="182" spans="1:30" ht="20.100000000000001" customHeight="1" thickBot="1">
      <c r="A182" s="1018"/>
      <c r="B182" s="1018"/>
      <c r="C182" s="1019"/>
      <c r="D182" s="1022"/>
      <c r="E182" s="1020"/>
      <c r="F182" s="1017">
        <v>144</v>
      </c>
      <c r="G182" s="1631" t="s">
        <v>1834</v>
      </c>
      <c r="H182" s="1632"/>
      <c r="I182" s="702" t="s">
        <v>68</v>
      </c>
      <c r="J182" s="432">
        <v>65</v>
      </c>
      <c r="K182" s="433">
        <v>1</v>
      </c>
      <c r="L182" s="434">
        <f t="shared" si="8"/>
        <v>65</v>
      </c>
      <c r="M182" s="435">
        <v>65</v>
      </c>
      <c r="N182" s="435"/>
      <c r="O182" s="435"/>
      <c r="P182" s="435"/>
      <c r="Q182" s="444"/>
      <c r="R182" s="475"/>
      <c r="S182" s="506"/>
      <c r="T182" s="624"/>
      <c r="U182" s="921"/>
      <c r="V182" s="1538"/>
      <c r="W182" s="1538"/>
      <c r="X182" s="1538"/>
      <c r="Y182" s="1539"/>
      <c r="AA182" s="1666"/>
      <c r="AB182" s="1666"/>
      <c r="AC182" s="1666"/>
      <c r="AD182" s="1666"/>
    </row>
    <row r="183" spans="1:30" ht="20.100000000000001" customHeight="1" thickBot="1">
      <c r="A183" s="1018"/>
      <c r="B183" s="1018"/>
      <c r="C183" s="1019"/>
      <c r="D183" s="1022"/>
      <c r="E183" s="1020"/>
      <c r="F183" s="1017">
        <v>145</v>
      </c>
      <c r="G183" s="1631" t="s">
        <v>1782</v>
      </c>
      <c r="H183" s="1632"/>
      <c r="I183" s="702" t="s">
        <v>73</v>
      </c>
      <c r="J183" s="432">
        <v>300</v>
      </c>
      <c r="K183" s="433">
        <v>4</v>
      </c>
      <c r="L183" s="434">
        <f t="shared" si="8"/>
        <v>1200</v>
      </c>
      <c r="M183" s="435">
        <v>1200</v>
      </c>
      <c r="N183" s="435"/>
      <c r="O183" s="435"/>
      <c r="P183" s="435"/>
      <c r="Q183" s="444"/>
      <c r="R183" s="475"/>
      <c r="S183" s="506"/>
      <c r="T183" s="624"/>
      <c r="U183" s="921"/>
      <c r="V183" s="1538"/>
      <c r="W183" s="1538"/>
      <c r="X183" s="1538"/>
      <c r="Y183" s="1539"/>
      <c r="AA183" s="1666"/>
      <c r="AB183" s="1666"/>
      <c r="AC183" s="1666"/>
      <c r="AD183" s="1666"/>
    </row>
    <row r="184" spans="1:30" ht="20.100000000000001" customHeight="1" thickBot="1">
      <c r="A184" s="1018"/>
      <c r="B184" s="1018"/>
      <c r="C184" s="1019"/>
      <c r="D184" s="1022"/>
      <c r="E184" s="1020"/>
      <c r="F184" s="1017">
        <v>146</v>
      </c>
      <c r="G184" s="1631" t="s">
        <v>1783</v>
      </c>
      <c r="H184" s="1632"/>
      <c r="I184" s="702" t="s">
        <v>73</v>
      </c>
      <c r="J184" s="432">
        <v>300</v>
      </c>
      <c r="K184" s="433">
        <v>4</v>
      </c>
      <c r="L184" s="434">
        <f t="shared" si="8"/>
        <v>1200</v>
      </c>
      <c r="M184" s="435">
        <v>1200</v>
      </c>
      <c r="N184" s="435"/>
      <c r="O184" s="435"/>
      <c r="P184" s="435"/>
      <c r="Q184" s="444"/>
      <c r="R184" s="475"/>
      <c r="S184" s="506"/>
      <c r="T184" s="624"/>
      <c r="U184" s="921"/>
      <c r="V184" s="1538"/>
      <c r="W184" s="1538"/>
      <c r="X184" s="1538"/>
      <c r="Y184" s="1539"/>
      <c r="AA184" s="1666"/>
      <c r="AB184" s="1666"/>
      <c r="AC184" s="1666"/>
      <c r="AD184" s="1666"/>
    </row>
    <row r="185" spans="1:30" ht="20.100000000000001" customHeight="1" thickBot="1">
      <c r="A185" s="1018"/>
      <c r="B185" s="1018"/>
      <c r="C185" s="1019"/>
      <c r="D185" s="1022"/>
      <c r="E185" s="1020"/>
      <c r="F185" s="1017">
        <v>147</v>
      </c>
      <c r="G185" s="1631" t="s">
        <v>1827</v>
      </c>
      <c r="H185" s="1632"/>
      <c r="I185" s="702" t="s">
        <v>68</v>
      </c>
      <c r="J185" s="432">
        <v>140</v>
      </c>
      <c r="K185" s="433">
        <v>3</v>
      </c>
      <c r="L185" s="434">
        <f t="shared" si="8"/>
        <v>420</v>
      </c>
      <c r="M185" s="435">
        <v>420</v>
      </c>
      <c r="N185" s="435"/>
      <c r="O185" s="435"/>
      <c r="P185" s="435"/>
      <c r="Q185" s="444"/>
      <c r="R185" s="475"/>
      <c r="S185" s="506"/>
      <c r="T185" s="624"/>
      <c r="U185" s="921"/>
      <c r="V185" s="1538"/>
      <c r="W185" s="1538"/>
      <c r="X185" s="1538"/>
      <c r="Y185" s="1539"/>
      <c r="AA185" s="1666"/>
      <c r="AB185" s="1666"/>
      <c r="AC185" s="1666"/>
      <c r="AD185" s="1666"/>
    </row>
    <row r="186" spans="1:30" ht="20.100000000000001" customHeight="1" thickBot="1">
      <c r="A186" s="1018"/>
      <c r="B186" s="1018"/>
      <c r="C186" s="1019"/>
      <c r="D186" s="1022"/>
      <c r="E186" s="1020"/>
      <c r="F186" s="1017">
        <v>148</v>
      </c>
      <c r="G186" s="1631" t="s">
        <v>1828</v>
      </c>
      <c r="H186" s="1632"/>
      <c r="I186" s="702" t="s">
        <v>68</v>
      </c>
      <c r="J186" s="432">
        <v>47</v>
      </c>
      <c r="K186" s="433">
        <v>6</v>
      </c>
      <c r="L186" s="434">
        <f t="shared" si="8"/>
        <v>282</v>
      </c>
      <c r="M186" s="435">
        <v>282</v>
      </c>
      <c r="N186" s="435"/>
      <c r="O186" s="435"/>
      <c r="P186" s="435"/>
      <c r="Q186" s="444"/>
      <c r="R186" s="475"/>
      <c r="S186" s="506"/>
      <c r="T186" s="624"/>
      <c r="U186" s="921"/>
      <c r="V186" s="1538"/>
      <c r="W186" s="1538"/>
      <c r="X186" s="1538"/>
      <c r="Y186" s="1539"/>
      <c r="AA186" s="1666"/>
      <c r="AB186" s="1666"/>
      <c r="AC186" s="1666"/>
      <c r="AD186" s="1666"/>
    </row>
    <row r="187" spans="1:30" ht="20.100000000000001" customHeight="1" thickBot="1">
      <c r="A187" s="1018"/>
      <c r="B187" s="1018"/>
      <c r="C187" s="1019"/>
      <c r="D187" s="1022"/>
      <c r="E187" s="1020"/>
      <c r="F187" s="1017">
        <v>149</v>
      </c>
      <c r="G187" s="1631" t="s">
        <v>1829</v>
      </c>
      <c r="H187" s="1632"/>
      <c r="I187" s="702" t="s">
        <v>68</v>
      </c>
      <c r="J187" s="432">
        <v>67</v>
      </c>
      <c r="K187" s="433">
        <v>14</v>
      </c>
      <c r="L187" s="434">
        <f t="shared" si="8"/>
        <v>938</v>
      </c>
      <c r="M187" s="435">
        <v>938</v>
      </c>
      <c r="N187" s="435"/>
      <c r="O187" s="435"/>
      <c r="P187" s="435"/>
      <c r="Q187" s="444"/>
      <c r="R187" s="475"/>
      <c r="S187" s="506"/>
      <c r="T187" s="624"/>
      <c r="U187" s="921"/>
      <c r="V187" s="1538"/>
      <c r="W187" s="1538"/>
      <c r="X187" s="1538"/>
      <c r="Y187" s="1539"/>
      <c r="AA187" s="1666"/>
      <c r="AB187" s="1666"/>
      <c r="AC187" s="1666"/>
      <c r="AD187" s="1666"/>
    </row>
    <row r="188" spans="1:30" ht="20.100000000000001" customHeight="1" thickBot="1">
      <c r="A188" s="1018"/>
      <c r="B188" s="1018"/>
      <c r="C188" s="1019"/>
      <c r="D188" s="1022"/>
      <c r="E188" s="1020"/>
      <c r="F188" s="1017">
        <v>150</v>
      </c>
      <c r="G188" s="1631" t="s">
        <v>1830</v>
      </c>
      <c r="H188" s="1632"/>
      <c r="I188" s="702" t="s">
        <v>68</v>
      </c>
      <c r="J188" s="432">
        <v>50</v>
      </c>
      <c r="K188" s="433">
        <v>12</v>
      </c>
      <c r="L188" s="434">
        <f t="shared" si="8"/>
        <v>600</v>
      </c>
      <c r="M188" s="435">
        <v>600</v>
      </c>
      <c r="N188" s="435"/>
      <c r="O188" s="435"/>
      <c r="P188" s="435"/>
      <c r="Q188" s="444"/>
      <c r="R188" s="475"/>
      <c r="S188" s="506"/>
      <c r="T188" s="624"/>
      <c r="U188" s="921"/>
      <c r="V188" s="1538"/>
      <c r="W188" s="1538"/>
      <c r="X188" s="1538"/>
      <c r="Y188" s="1539"/>
      <c r="AA188" s="1666"/>
      <c r="AB188" s="1666"/>
      <c r="AC188" s="1666"/>
      <c r="AD188" s="1666"/>
    </row>
    <row r="189" spans="1:30" ht="20.100000000000001" customHeight="1" thickBot="1">
      <c r="A189" s="1018"/>
      <c r="B189" s="1018"/>
      <c r="C189" s="1019"/>
      <c r="D189" s="1022"/>
      <c r="E189" s="1020"/>
      <c r="F189" s="1017">
        <v>151</v>
      </c>
      <c r="G189" s="1631" t="s">
        <v>1831</v>
      </c>
      <c r="H189" s="1632"/>
      <c r="I189" s="702" t="s">
        <v>68</v>
      </c>
      <c r="J189" s="432">
        <v>15</v>
      </c>
      <c r="K189" s="433">
        <v>4</v>
      </c>
      <c r="L189" s="434">
        <f t="shared" si="8"/>
        <v>60</v>
      </c>
      <c r="M189" s="435">
        <v>60</v>
      </c>
      <c r="N189" s="435"/>
      <c r="O189" s="435"/>
      <c r="P189" s="435"/>
      <c r="Q189" s="444"/>
      <c r="R189" s="475"/>
      <c r="S189" s="506"/>
      <c r="T189" s="624"/>
      <c r="U189" s="921"/>
      <c r="V189" s="1538"/>
      <c r="W189" s="1538"/>
      <c r="X189" s="1538"/>
      <c r="Y189" s="1539"/>
      <c r="AA189" s="1666"/>
      <c r="AB189" s="1666"/>
      <c r="AC189" s="1666"/>
      <c r="AD189" s="1666"/>
    </row>
    <row r="190" spans="1:30" ht="20.100000000000001" customHeight="1" thickBot="1">
      <c r="A190" s="1018"/>
      <c r="B190" s="1018"/>
      <c r="C190" s="1019"/>
      <c r="D190" s="1022"/>
      <c r="E190" s="1020"/>
      <c r="F190" s="1017">
        <v>152</v>
      </c>
      <c r="G190" s="1631" t="s">
        <v>1832</v>
      </c>
      <c r="H190" s="1632"/>
      <c r="I190" s="702" t="s">
        <v>68</v>
      </c>
      <c r="J190" s="432">
        <v>20</v>
      </c>
      <c r="K190" s="433">
        <v>6</v>
      </c>
      <c r="L190" s="434">
        <f t="shared" si="8"/>
        <v>120</v>
      </c>
      <c r="M190" s="435">
        <v>120</v>
      </c>
      <c r="N190" s="435"/>
      <c r="O190" s="435"/>
      <c r="P190" s="435"/>
      <c r="Q190" s="444"/>
      <c r="R190" s="475"/>
      <c r="S190" s="506"/>
      <c r="T190" s="624"/>
      <c r="U190" s="921"/>
      <c r="V190" s="1538"/>
      <c r="W190" s="1538"/>
      <c r="X190" s="1538"/>
      <c r="Y190" s="1539"/>
      <c r="AA190" s="1666"/>
      <c r="AB190" s="1666"/>
      <c r="AC190" s="1666"/>
      <c r="AD190" s="1666"/>
    </row>
    <row r="191" spans="1:30" ht="20.100000000000001" customHeight="1" thickBot="1">
      <c r="A191" s="1018"/>
      <c r="B191" s="1018"/>
      <c r="C191" s="1019"/>
      <c r="D191" s="1022"/>
      <c r="E191" s="1020"/>
      <c r="F191" s="1017">
        <v>153</v>
      </c>
      <c r="G191" s="1631" t="s">
        <v>1833</v>
      </c>
      <c r="H191" s="1632"/>
      <c r="I191" s="702" t="s">
        <v>68</v>
      </c>
      <c r="J191" s="432">
        <v>60</v>
      </c>
      <c r="K191" s="433">
        <v>1</v>
      </c>
      <c r="L191" s="434">
        <f t="shared" si="8"/>
        <v>60</v>
      </c>
      <c r="M191" s="435">
        <v>60</v>
      </c>
      <c r="N191" s="435"/>
      <c r="O191" s="435"/>
      <c r="P191" s="435"/>
      <c r="Q191" s="444"/>
      <c r="R191" s="475"/>
      <c r="S191" s="506"/>
      <c r="T191" s="624"/>
      <c r="U191" s="921"/>
      <c r="V191" s="1538"/>
      <c r="W191" s="1538"/>
      <c r="X191" s="1538"/>
      <c r="Y191" s="1539"/>
      <c r="AA191" s="1666"/>
      <c r="AB191" s="1666"/>
      <c r="AC191" s="1666"/>
      <c r="AD191" s="1666"/>
    </row>
    <row r="192" spans="1:30" ht="20.100000000000001" customHeight="1" thickBot="1">
      <c r="A192" s="1018"/>
      <c r="B192" s="1018"/>
      <c r="C192" s="1019"/>
      <c r="D192" s="1022"/>
      <c r="E192" s="1020"/>
      <c r="F192" s="1017">
        <v>154</v>
      </c>
      <c r="G192" s="1631" t="s">
        <v>1834</v>
      </c>
      <c r="H192" s="1632"/>
      <c r="I192" s="702" t="s">
        <v>68</v>
      </c>
      <c r="J192" s="432">
        <v>65</v>
      </c>
      <c r="K192" s="433">
        <v>1</v>
      </c>
      <c r="L192" s="434">
        <f t="shared" si="8"/>
        <v>65</v>
      </c>
      <c r="M192" s="435">
        <v>65</v>
      </c>
      <c r="N192" s="435"/>
      <c r="O192" s="435"/>
      <c r="P192" s="435"/>
      <c r="Q192" s="444"/>
      <c r="R192" s="475"/>
      <c r="S192" s="506"/>
      <c r="T192" s="624"/>
      <c r="U192" s="921"/>
      <c r="V192" s="1538"/>
      <c r="W192" s="1538"/>
      <c r="X192" s="1538"/>
      <c r="Y192" s="1539"/>
      <c r="AA192" s="1666"/>
      <c r="AB192" s="1666"/>
      <c r="AC192" s="1666"/>
      <c r="AD192" s="1666"/>
    </row>
    <row r="193" spans="1:30" ht="20.100000000000001" customHeight="1" thickBot="1">
      <c r="A193" s="1018"/>
      <c r="B193" s="1018"/>
      <c r="C193" s="1019"/>
      <c r="D193" s="1022"/>
      <c r="E193" s="1020"/>
      <c r="F193" s="1017">
        <v>155</v>
      </c>
      <c r="G193" s="1631" t="s">
        <v>1782</v>
      </c>
      <c r="H193" s="1632"/>
      <c r="I193" s="702" t="s">
        <v>73</v>
      </c>
      <c r="J193" s="432">
        <v>300</v>
      </c>
      <c r="K193" s="433">
        <v>4</v>
      </c>
      <c r="L193" s="434">
        <f t="shared" si="8"/>
        <v>1200</v>
      </c>
      <c r="M193" s="435">
        <v>1200</v>
      </c>
      <c r="N193" s="435"/>
      <c r="O193" s="435"/>
      <c r="P193" s="435"/>
      <c r="Q193" s="444"/>
      <c r="R193" s="475"/>
      <c r="S193" s="506"/>
      <c r="T193" s="624"/>
      <c r="U193" s="921"/>
      <c r="V193" s="1538"/>
      <c r="W193" s="1538"/>
      <c r="X193" s="1538"/>
      <c r="Y193" s="1539"/>
      <c r="AA193" s="1666"/>
      <c r="AB193" s="1666"/>
      <c r="AC193" s="1666"/>
      <c r="AD193" s="1666"/>
    </row>
    <row r="194" spans="1:30" ht="20.100000000000001" hidden="1" customHeight="1" thickBot="1">
      <c r="A194" s="1018"/>
      <c r="B194" s="1018"/>
      <c r="C194" s="1019"/>
      <c r="D194" s="1022"/>
      <c r="E194" s="1020"/>
      <c r="F194" s="1017">
        <v>156</v>
      </c>
      <c r="G194" s="1631"/>
      <c r="H194" s="1632"/>
      <c r="I194" s="702"/>
      <c r="J194" s="432"/>
      <c r="K194" s="433"/>
      <c r="L194" s="434">
        <f t="shared" si="8"/>
        <v>0</v>
      </c>
      <c r="M194" s="435"/>
      <c r="N194" s="435"/>
      <c r="O194" s="435"/>
      <c r="P194" s="435"/>
      <c r="Q194" s="444"/>
      <c r="R194" s="475"/>
      <c r="S194" s="506"/>
      <c r="T194" s="624"/>
      <c r="U194" s="921"/>
      <c r="V194" s="1538"/>
      <c r="W194" s="1538"/>
      <c r="X194" s="1538"/>
      <c r="Y194" s="1539"/>
      <c r="AA194" s="1666"/>
      <c r="AB194" s="1666"/>
      <c r="AC194" s="1666"/>
      <c r="AD194" s="1666"/>
    </row>
    <row r="195" spans="1:30" ht="20.100000000000001" customHeight="1" thickBot="1">
      <c r="A195" s="1018"/>
      <c r="B195" s="1018"/>
      <c r="C195" s="1019"/>
      <c r="D195" s="1022"/>
      <c r="E195" s="1020"/>
      <c r="F195" s="1017">
        <v>157</v>
      </c>
      <c r="G195" s="1631" t="s">
        <v>1816</v>
      </c>
      <c r="H195" s="1632"/>
      <c r="I195" s="702" t="s">
        <v>68</v>
      </c>
      <c r="J195" s="432">
        <v>4000</v>
      </c>
      <c r="K195" s="433">
        <v>1</v>
      </c>
      <c r="L195" s="434">
        <f t="shared" si="8"/>
        <v>4000</v>
      </c>
      <c r="M195" s="435">
        <v>4000</v>
      </c>
      <c r="N195" s="435"/>
      <c r="O195" s="435"/>
      <c r="P195" s="435"/>
      <c r="Q195" s="444"/>
      <c r="R195" s="475"/>
      <c r="S195" s="506"/>
      <c r="T195" s="624"/>
      <c r="U195" s="921"/>
      <c r="V195" s="1538"/>
      <c r="W195" s="1538"/>
      <c r="X195" s="1538"/>
      <c r="Y195" s="1539"/>
      <c r="AA195" s="1666"/>
      <c r="AB195" s="1666"/>
      <c r="AC195" s="1666"/>
      <c r="AD195" s="1666"/>
    </row>
    <row r="196" spans="1:30" ht="20.100000000000001" customHeight="1" thickBot="1">
      <c r="A196" s="1018"/>
      <c r="B196" s="1018"/>
      <c r="C196" s="1019"/>
      <c r="D196" s="1022"/>
      <c r="E196" s="1020"/>
      <c r="F196" s="1017">
        <v>158</v>
      </c>
      <c r="G196" s="1631" t="s">
        <v>1817</v>
      </c>
      <c r="H196" s="1632"/>
      <c r="I196" s="702" t="s">
        <v>68</v>
      </c>
      <c r="J196" s="432">
        <v>20</v>
      </c>
      <c r="K196" s="433">
        <v>40</v>
      </c>
      <c r="L196" s="434">
        <f t="shared" si="8"/>
        <v>800</v>
      </c>
      <c r="M196" s="435">
        <v>800</v>
      </c>
      <c r="N196" s="435"/>
      <c r="O196" s="435"/>
      <c r="P196" s="435"/>
      <c r="Q196" s="444"/>
      <c r="R196" s="475"/>
      <c r="S196" s="506"/>
      <c r="T196" s="624"/>
      <c r="U196" s="921"/>
      <c r="V196" s="1538"/>
      <c r="W196" s="1538"/>
      <c r="X196" s="1538"/>
      <c r="Y196" s="1539"/>
      <c r="AA196" s="1666"/>
      <c r="AB196" s="1666"/>
      <c r="AC196" s="1666"/>
      <c r="AD196" s="1666"/>
    </row>
    <row r="197" spans="1:30" ht="20.100000000000001" customHeight="1" thickBot="1">
      <c r="A197" s="1018"/>
      <c r="B197" s="1018"/>
      <c r="C197" s="1019"/>
      <c r="D197" s="1022"/>
      <c r="E197" s="1020"/>
      <c r="F197" s="1017">
        <v>159</v>
      </c>
      <c r="G197" s="1631" t="s">
        <v>1818</v>
      </c>
      <c r="H197" s="1632"/>
      <c r="I197" s="702" t="s">
        <v>68</v>
      </c>
      <c r="J197" s="432">
        <v>600</v>
      </c>
      <c r="K197" s="433">
        <v>1</v>
      </c>
      <c r="L197" s="434">
        <f t="shared" si="8"/>
        <v>600</v>
      </c>
      <c r="M197" s="435">
        <v>600</v>
      </c>
      <c r="N197" s="435"/>
      <c r="O197" s="435"/>
      <c r="P197" s="435"/>
      <c r="Q197" s="444"/>
      <c r="R197" s="475"/>
      <c r="S197" s="506"/>
      <c r="T197" s="624"/>
      <c r="U197" s="921"/>
      <c r="V197" s="1538"/>
      <c r="W197" s="1538"/>
      <c r="X197" s="1538"/>
      <c r="Y197" s="1539"/>
      <c r="AA197" s="1666"/>
      <c r="AB197" s="1666"/>
      <c r="AC197" s="1666"/>
      <c r="AD197" s="1666"/>
    </row>
    <row r="198" spans="1:30" ht="20.100000000000001" customHeight="1" thickBot="1">
      <c r="A198" s="1018"/>
      <c r="B198" s="1018"/>
      <c r="C198" s="1019"/>
      <c r="D198" s="1022"/>
      <c r="E198" s="1020"/>
      <c r="F198" s="1017">
        <v>160</v>
      </c>
      <c r="G198" s="1631" t="s">
        <v>1819</v>
      </c>
      <c r="H198" s="1632"/>
      <c r="I198" s="702" t="s">
        <v>68</v>
      </c>
      <c r="J198" s="432">
        <v>80</v>
      </c>
      <c r="K198" s="433">
        <v>1</v>
      </c>
      <c r="L198" s="434">
        <f t="shared" si="8"/>
        <v>80</v>
      </c>
      <c r="M198" s="435">
        <v>80</v>
      </c>
      <c r="N198" s="435"/>
      <c r="O198" s="435"/>
      <c r="P198" s="435"/>
      <c r="Q198" s="444"/>
      <c r="R198" s="475"/>
      <c r="S198" s="506"/>
      <c r="T198" s="624"/>
      <c r="U198" s="921"/>
      <c r="V198" s="1538"/>
      <c r="W198" s="1538"/>
      <c r="X198" s="1538"/>
      <c r="Y198" s="1539"/>
      <c r="AA198" s="1666"/>
      <c r="AB198" s="1666"/>
      <c r="AC198" s="1666"/>
      <c r="AD198" s="1666"/>
    </row>
    <row r="199" spans="1:30" ht="20.100000000000001" customHeight="1" thickBot="1">
      <c r="A199" s="1018"/>
      <c r="B199" s="1018"/>
      <c r="C199" s="1019"/>
      <c r="D199" s="1022"/>
      <c r="E199" s="1020"/>
      <c r="F199" s="1017">
        <v>161</v>
      </c>
      <c r="G199" s="1631" t="s">
        <v>1820</v>
      </c>
      <c r="H199" s="1632"/>
      <c r="I199" s="702" t="s">
        <v>68</v>
      </c>
      <c r="J199" s="432">
        <v>130</v>
      </c>
      <c r="K199" s="433">
        <v>3</v>
      </c>
      <c r="L199" s="434">
        <f t="shared" si="8"/>
        <v>390</v>
      </c>
      <c r="M199" s="435">
        <v>390</v>
      </c>
      <c r="N199" s="435"/>
      <c r="O199" s="435"/>
      <c r="P199" s="435"/>
      <c r="Q199" s="444"/>
      <c r="R199" s="475"/>
      <c r="S199" s="506"/>
      <c r="T199" s="624"/>
      <c r="U199" s="921"/>
      <c r="V199" s="1538"/>
      <c r="W199" s="1538"/>
      <c r="X199" s="1538"/>
      <c r="Y199" s="1539"/>
      <c r="AA199" s="1666"/>
      <c r="AB199" s="1666"/>
      <c r="AC199" s="1666"/>
      <c r="AD199" s="1666"/>
    </row>
    <row r="200" spans="1:30" ht="20.100000000000001" customHeight="1" thickBot="1">
      <c r="A200" s="1018"/>
      <c r="B200" s="1018"/>
      <c r="C200" s="1019"/>
      <c r="D200" s="1022"/>
      <c r="E200" s="1020"/>
      <c r="F200" s="1017">
        <v>162</v>
      </c>
      <c r="G200" s="1631" t="s">
        <v>1821</v>
      </c>
      <c r="H200" s="1632"/>
      <c r="I200" s="702" t="s">
        <v>68</v>
      </c>
      <c r="J200" s="432">
        <v>110</v>
      </c>
      <c r="K200" s="433">
        <v>1</v>
      </c>
      <c r="L200" s="434">
        <f t="shared" si="8"/>
        <v>110</v>
      </c>
      <c r="M200" s="435">
        <v>110</v>
      </c>
      <c r="N200" s="435"/>
      <c r="O200" s="435"/>
      <c r="P200" s="435"/>
      <c r="Q200" s="444"/>
      <c r="R200" s="475"/>
      <c r="S200" s="506"/>
      <c r="T200" s="624"/>
      <c r="U200" s="921"/>
      <c r="V200" s="1538"/>
      <c r="W200" s="1538"/>
      <c r="X200" s="1538"/>
      <c r="Y200" s="1539"/>
      <c r="AA200" s="1666"/>
      <c r="AB200" s="1666"/>
      <c r="AC200" s="1666"/>
      <c r="AD200" s="1666"/>
    </row>
    <row r="201" spans="1:30" ht="20.100000000000001" customHeight="1" thickBot="1">
      <c r="A201" s="1018"/>
      <c r="B201" s="1018"/>
      <c r="C201" s="1019"/>
      <c r="D201" s="1022"/>
      <c r="E201" s="1020"/>
      <c r="F201" s="1017">
        <v>163</v>
      </c>
      <c r="G201" s="1631" t="s">
        <v>1822</v>
      </c>
      <c r="H201" s="1632"/>
      <c r="I201" s="702" t="s">
        <v>68</v>
      </c>
      <c r="J201" s="432">
        <v>50</v>
      </c>
      <c r="K201" s="433">
        <v>4</v>
      </c>
      <c r="L201" s="434">
        <f t="shared" si="8"/>
        <v>200</v>
      </c>
      <c r="M201" s="435">
        <v>200</v>
      </c>
      <c r="N201" s="435"/>
      <c r="O201" s="435"/>
      <c r="P201" s="435"/>
      <c r="Q201" s="444"/>
      <c r="R201" s="475"/>
      <c r="S201" s="506"/>
      <c r="T201" s="624"/>
      <c r="U201" s="921"/>
      <c r="V201" s="1538"/>
      <c r="W201" s="1538"/>
      <c r="X201" s="1538"/>
      <c r="Y201" s="1539"/>
      <c r="AA201" s="1666"/>
      <c r="AB201" s="1666"/>
      <c r="AC201" s="1666"/>
      <c r="AD201" s="1666"/>
    </row>
    <row r="202" spans="1:30" ht="20.100000000000001" customHeight="1" thickBot="1">
      <c r="A202" s="1018"/>
      <c r="B202" s="1018"/>
      <c r="C202" s="1019"/>
      <c r="D202" s="1022"/>
      <c r="E202" s="1020"/>
      <c r="F202" s="1017">
        <v>164</v>
      </c>
      <c r="G202" s="1631" t="s">
        <v>1823</v>
      </c>
      <c r="H202" s="1632"/>
      <c r="I202" s="702" t="s">
        <v>68</v>
      </c>
      <c r="J202" s="432">
        <v>140</v>
      </c>
      <c r="K202" s="433">
        <v>4</v>
      </c>
      <c r="L202" s="434">
        <f t="shared" si="8"/>
        <v>560</v>
      </c>
      <c r="M202" s="435">
        <v>560</v>
      </c>
      <c r="N202" s="435"/>
      <c r="O202" s="435"/>
      <c r="P202" s="435"/>
      <c r="Q202" s="444"/>
      <c r="R202" s="475"/>
      <c r="S202" s="506"/>
      <c r="T202" s="624"/>
      <c r="U202" s="921"/>
      <c r="V202" s="1538"/>
      <c r="W202" s="1538"/>
      <c r="X202" s="1538"/>
      <c r="Y202" s="1539"/>
      <c r="AA202" s="1666"/>
      <c r="AB202" s="1666"/>
      <c r="AC202" s="1666"/>
      <c r="AD202" s="1666"/>
    </row>
    <row r="203" spans="1:30" ht="20.100000000000001" customHeight="1" thickBot="1">
      <c r="A203" s="1018"/>
      <c r="B203" s="1018"/>
      <c r="C203" s="1019"/>
      <c r="D203" s="1022"/>
      <c r="E203" s="1020"/>
      <c r="F203" s="1017">
        <v>165</v>
      </c>
      <c r="G203" s="1631" t="s">
        <v>1824</v>
      </c>
      <c r="H203" s="1632"/>
      <c r="I203" s="702" t="s">
        <v>68</v>
      </c>
      <c r="J203" s="432">
        <v>180</v>
      </c>
      <c r="K203" s="433">
        <v>3</v>
      </c>
      <c r="L203" s="434">
        <f t="shared" si="8"/>
        <v>540</v>
      </c>
      <c r="M203" s="435">
        <v>540</v>
      </c>
      <c r="N203" s="435"/>
      <c r="O203" s="435"/>
      <c r="P203" s="435"/>
      <c r="Q203" s="444"/>
      <c r="R203" s="475"/>
      <c r="S203" s="506"/>
      <c r="T203" s="624"/>
      <c r="U203" s="921"/>
      <c r="V203" s="1538"/>
      <c r="W203" s="1538"/>
      <c r="X203" s="1538"/>
      <c r="Y203" s="1539"/>
      <c r="AA203" s="1666"/>
      <c r="AB203" s="1666"/>
      <c r="AC203" s="1666"/>
      <c r="AD203" s="1666"/>
    </row>
    <row r="204" spans="1:30" ht="20.100000000000001" customHeight="1" thickBot="1">
      <c r="A204" s="1018"/>
      <c r="B204" s="1018"/>
      <c r="C204" s="1019"/>
      <c r="D204" s="1022"/>
      <c r="E204" s="1020"/>
      <c r="F204" s="1017">
        <v>166</v>
      </c>
      <c r="G204" s="1631" t="s">
        <v>1825</v>
      </c>
      <c r="H204" s="1632"/>
      <c r="I204" s="702" t="s">
        <v>68</v>
      </c>
      <c r="J204" s="432">
        <v>20</v>
      </c>
      <c r="K204" s="433">
        <v>4</v>
      </c>
      <c r="L204" s="434">
        <f t="shared" si="8"/>
        <v>80</v>
      </c>
      <c r="M204" s="435">
        <v>80</v>
      </c>
      <c r="N204" s="435"/>
      <c r="O204" s="435"/>
      <c r="P204" s="435"/>
      <c r="Q204" s="444"/>
      <c r="R204" s="475"/>
      <c r="S204" s="506"/>
      <c r="T204" s="624"/>
      <c r="U204" s="921"/>
      <c r="V204" s="1538"/>
      <c r="W204" s="1538"/>
      <c r="X204" s="1538"/>
      <c r="Y204" s="1539"/>
      <c r="AA204" s="1666"/>
      <c r="AB204" s="1666"/>
      <c r="AC204" s="1666"/>
      <c r="AD204" s="1666"/>
    </row>
    <row r="205" spans="1:30" ht="19.5" customHeight="1" thickBot="1">
      <c r="A205" s="1018"/>
      <c r="B205" s="1018"/>
      <c r="C205" s="1019"/>
      <c r="D205" s="1022"/>
      <c r="E205" s="1020"/>
      <c r="F205" s="1017">
        <v>167</v>
      </c>
      <c r="G205" s="1631" t="s">
        <v>1826</v>
      </c>
      <c r="H205" s="1632"/>
      <c r="I205" s="702" t="s">
        <v>73</v>
      </c>
      <c r="J205" s="432">
        <v>300</v>
      </c>
      <c r="K205" s="433">
        <v>4</v>
      </c>
      <c r="L205" s="434">
        <f t="shared" si="8"/>
        <v>1200</v>
      </c>
      <c r="M205" s="435">
        <v>1200</v>
      </c>
      <c r="N205" s="435"/>
      <c r="O205" s="435"/>
      <c r="P205" s="435"/>
      <c r="Q205" s="444"/>
      <c r="R205" s="475"/>
      <c r="S205" s="506"/>
      <c r="T205" s="624"/>
      <c r="U205" s="921"/>
      <c r="V205" s="1538"/>
      <c r="W205" s="1538"/>
      <c r="X205" s="1538"/>
      <c r="Y205" s="1539"/>
      <c r="AA205" s="1666"/>
      <c r="AB205" s="1666"/>
      <c r="AC205" s="1666"/>
      <c r="AD205" s="1666"/>
    </row>
    <row r="206" spans="1:30" ht="20.100000000000001" customHeight="1" thickBot="1">
      <c r="A206" s="1018"/>
      <c r="B206" s="1018"/>
      <c r="C206" s="1019"/>
      <c r="D206" s="1022"/>
      <c r="E206" s="1020"/>
      <c r="F206" s="1017">
        <v>168</v>
      </c>
      <c r="G206" s="1631" t="s">
        <v>1778</v>
      </c>
      <c r="H206" s="1632"/>
      <c r="I206" s="702" t="s">
        <v>73</v>
      </c>
      <c r="J206" s="432">
        <v>200</v>
      </c>
      <c r="K206" s="433">
        <v>4</v>
      </c>
      <c r="L206" s="434">
        <f t="shared" si="8"/>
        <v>800</v>
      </c>
      <c r="M206" s="435">
        <v>800</v>
      </c>
      <c r="N206" s="435"/>
      <c r="O206" s="435"/>
      <c r="P206" s="435"/>
      <c r="Q206" s="444"/>
      <c r="R206" s="475"/>
      <c r="S206" s="506"/>
      <c r="T206" s="624"/>
      <c r="U206" s="921"/>
      <c r="V206" s="1538"/>
      <c r="W206" s="1538"/>
      <c r="X206" s="1538"/>
      <c r="Y206" s="1539"/>
      <c r="AA206" s="1666"/>
      <c r="AB206" s="1666"/>
      <c r="AC206" s="1666"/>
      <c r="AD206" s="1666"/>
    </row>
    <row r="207" spans="1:30" ht="20.100000000000001" hidden="1" customHeight="1" thickBot="1">
      <c r="A207" s="1018"/>
      <c r="B207" s="1018"/>
      <c r="C207" s="1019"/>
      <c r="D207" s="1022"/>
      <c r="E207" s="1020"/>
      <c r="F207" s="1017">
        <v>169</v>
      </c>
      <c r="G207" s="1631"/>
      <c r="H207" s="1632"/>
      <c r="I207" s="702"/>
      <c r="J207" s="432"/>
      <c r="K207" s="433"/>
      <c r="L207" s="434">
        <f t="shared" si="8"/>
        <v>0</v>
      </c>
      <c r="M207" s="435"/>
      <c r="N207" s="435"/>
      <c r="O207" s="435"/>
      <c r="P207" s="435"/>
      <c r="Q207" s="444"/>
      <c r="R207" s="475"/>
      <c r="S207" s="506"/>
      <c r="T207" s="624"/>
      <c r="U207" s="921"/>
      <c r="V207" s="1538"/>
      <c r="W207" s="1538"/>
      <c r="X207" s="1538"/>
      <c r="Y207" s="1539"/>
      <c r="AA207" s="1666"/>
      <c r="AB207" s="1666"/>
      <c r="AC207" s="1666"/>
      <c r="AD207" s="1666"/>
    </row>
    <row r="208" spans="1:30" ht="20.100000000000001" customHeight="1" thickBot="1">
      <c r="A208" s="1018"/>
      <c r="B208" s="1018"/>
      <c r="C208" s="1019"/>
      <c r="D208" s="1022"/>
      <c r="E208" s="1020"/>
      <c r="F208" s="1017">
        <v>170</v>
      </c>
      <c r="G208" s="1631" t="s">
        <v>1782</v>
      </c>
      <c r="H208" s="1632"/>
      <c r="I208" s="702" t="s">
        <v>73</v>
      </c>
      <c r="J208" s="432">
        <v>300</v>
      </c>
      <c r="K208" s="433">
        <v>4</v>
      </c>
      <c r="L208" s="434">
        <f t="shared" si="8"/>
        <v>1200</v>
      </c>
      <c r="M208" s="435">
        <v>1200</v>
      </c>
      <c r="N208" s="435"/>
      <c r="O208" s="435"/>
      <c r="P208" s="435"/>
      <c r="Q208" s="444"/>
      <c r="R208" s="475"/>
      <c r="S208" s="506"/>
      <c r="T208" s="624"/>
      <c r="U208" s="921"/>
      <c r="V208" s="1538"/>
      <c r="W208" s="1538"/>
      <c r="X208" s="1538"/>
      <c r="Y208" s="1539"/>
      <c r="AA208" s="1666"/>
      <c r="AB208" s="1666"/>
      <c r="AC208" s="1666"/>
      <c r="AD208" s="1666"/>
    </row>
    <row r="209" spans="1:30" ht="20.100000000000001" customHeight="1" thickBot="1">
      <c r="A209" s="1018"/>
      <c r="B209" s="1018"/>
      <c r="C209" s="1019"/>
      <c r="D209" s="1022"/>
      <c r="E209" s="1020"/>
      <c r="F209" s="1017">
        <v>171</v>
      </c>
      <c r="G209" s="1631" t="s">
        <v>1778</v>
      </c>
      <c r="H209" s="1632"/>
      <c r="I209" s="702" t="s">
        <v>73</v>
      </c>
      <c r="J209" s="432">
        <v>200</v>
      </c>
      <c r="K209" s="433">
        <v>4</v>
      </c>
      <c r="L209" s="434">
        <f t="shared" si="8"/>
        <v>800</v>
      </c>
      <c r="M209" s="435">
        <v>800</v>
      </c>
      <c r="N209" s="435"/>
      <c r="O209" s="435"/>
      <c r="P209" s="435"/>
      <c r="Q209" s="444"/>
      <c r="R209" s="475"/>
      <c r="S209" s="506"/>
      <c r="T209" s="624"/>
      <c r="U209" s="921"/>
      <c r="V209" s="1538"/>
      <c r="W209" s="1538"/>
      <c r="X209" s="1538"/>
      <c r="Y209" s="1539"/>
      <c r="AA209" s="1666"/>
      <c r="AB209" s="1666"/>
      <c r="AC209" s="1666"/>
      <c r="AD209" s="1666"/>
    </row>
    <row r="210" spans="1:30" ht="20.100000000000001" customHeight="1" thickBot="1">
      <c r="A210" s="1018"/>
      <c r="B210" s="1018"/>
      <c r="C210" s="1019"/>
      <c r="D210" s="1022"/>
      <c r="E210" s="1020"/>
      <c r="F210" s="1017">
        <v>172</v>
      </c>
      <c r="G210" s="1631" t="s">
        <v>1815</v>
      </c>
      <c r="H210" s="1632"/>
      <c r="I210" s="702" t="s">
        <v>68</v>
      </c>
      <c r="J210" s="432">
        <v>20</v>
      </c>
      <c r="K210" s="433">
        <v>6</v>
      </c>
      <c r="L210" s="434">
        <f t="shared" si="8"/>
        <v>120</v>
      </c>
      <c r="M210" s="435">
        <v>120</v>
      </c>
      <c r="N210" s="435"/>
      <c r="O210" s="435"/>
      <c r="P210" s="435"/>
      <c r="Q210" s="444"/>
      <c r="R210" s="475"/>
      <c r="S210" s="506"/>
      <c r="T210" s="624"/>
      <c r="U210" s="921"/>
      <c r="V210" s="1538"/>
      <c r="W210" s="1538"/>
      <c r="X210" s="1538"/>
      <c r="Y210" s="1539"/>
      <c r="AA210" s="1666"/>
      <c r="AB210" s="1666"/>
      <c r="AC210" s="1666"/>
      <c r="AD210" s="1666"/>
    </row>
    <row r="211" spans="1:30" ht="20.100000000000001" customHeight="1" thickBot="1">
      <c r="A211" s="1018"/>
      <c r="B211" s="1018"/>
      <c r="C211" s="1019"/>
      <c r="D211" s="1022"/>
      <c r="E211" s="1020"/>
      <c r="F211" s="1017">
        <v>173</v>
      </c>
      <c r="G211" s="1631" t="s">
        <v>1814</v>
      </c>
      <c r="H211" s="1632"/>
      <c r="I211" s="702" t="s">
        <v>68</v>
      </c>
      <c r="J211" s="432">
        <v>60</v>
      </c>
      <c r="K211" s="433">
        <v>1</v>
      </c>
      <c r="L211" s="434">
        <f t="shared" si="8"/>
        <v>60</v>
      </c>
      <c r="M211" s="435">
        <v>60</v>
      </c>
      <c r="N211" s="435"/>
      <c r="O211" s="435"/>
      <c r="P211" s="435"/>
      <c r="Q211" s="444"/>
      <c r="R211" s="475"/>
      <c r="S211" s="506"/>
      <c r="T211" s="624"/>
      <c r="U211" s="921"/>
      <c r="V211" s="1538"/>
      <c r="W211" s="1538"/>
      <c r="X211" s="1538"/>
      <c r="Y211" s="1539"/>
      <c r="AA211" s="1666"/>
      <c r="AB211" s="1666"/>
      <c r="AC211" s="1666"/>
      <c r="AD211" s="1666"/>
    </row>
    <row r="212" spans="1:30" ht="20.100000000000001" customHeight="1" thickBot="1">
      <c r="A212" s="1018"/>
      <c r="B212" s="1018"/>
      <c r="C212" s="1019"/>
      <c r="D212" s="1022"/>
      <c r="E212" s="1020"/>
      <c r="F212" s="1017">
        <v>174</v>
      </c>
      <c r="G212" s="1631" t="s">
        <v>1813</v>
      </c>
      <c r="H212" s="1632"/>
      <c r="I212" s="702" t="s">
        <v>68</v>
      </c>
      <c r="J212" s="432">
        <v>30</v>
      </c>
      <c r="K212" s="433">
        <v>6</v>
      </c>
      <c r="L212" s="434">
        <f t="shared" si="8"/>
        <v>180</v>
      </c>
      <c r="M212" s="435">
        <v>180</v>
      </c>
      <c r="N212" s="435"/>
      <c r="O212" s="435"/>
      <c r="P212" s="435"/>
      <c r="Q212" s="444"/>
      <c r="R212" s="475"/>
      <c r="S212" s="506"/>
      <c r="T212" s="624"/>
      <c r="U212" s="921"/>
      <c r="V212" s="1538"/>
      <c r="W212" s="1538"/>
      <c r="X212" s="1538"/>
      <c r="Y212" s="1539"/>
      <c r="AA212" s="1666"/>
      <c r="AB212" s="1666"/>
      <c r="AC212" s="1666"/>
      <c r="AD212" s="1666"/>
    </row>
    <row r="213" spans="1:30" ht="20.100000000000001" customHeight="1" thickBot="1">
      <c r="A213" s="1018"/>
      <c r="B213" s="1018"/>
      <c r="C213" s="1019"/>
      <c r="D213" s="1022"/>
      <c r="E213" s="1020"/>
      <c r="F213" s="1017">
        <v>175</v>
      </c>
      <c r="G213" s="1631" t="s">
        <v>1793</v>
      </c>
      <c r="H213" s="1632"/>
      <c r="I213" s="702" t="s">
        <v>68</v>
      </c>
      <c r="J213" s="432">
        <v>56</v>
      </c>
      <c r="K213" s="433">
        <v>1</v>
      </c>
      <c r="L213" s="434">
        <f t="shared" si="8"/>
        <v>56</v>
      </c>
      <c r="M213" s="435">
        <v>56</v>
      </c>
      <c r="N213" s="435"/>
      <c r="O213" s="435"/>
      <c r="P213" s="435"/>
      <c r="Q213" s="444"/>
      <c r="R213" s="475"/>
      <c r="S213" s="506"/>
      <c r="U213" s="921"/>
      <c r="V213" s="1538"/>
      <c r="W213" s="1538"/>
      <c r="X213" s="1538"/>
      <c r="Y213" s="1539"/>
      <c r="AA213" s="1666"/>
      <c r="AB213" s="1666"/>
      <c r="AC213" s="1666"/>
      <c r="AD213" s="1666"/>
    </row>
    <row r="214" spans="1:30" ht="20.100000000000001" customHeight="1" thickBot="1">
      <c r="A214" s="1018"/>
      <c r="B214" s="1018"/>
      <c r="C214" s="1019"/>
      <c r="D214" s="1022"/>
      <c r="E214" s="1020"/>
      <c r="F214" s="1017">
        <v>176</v>
      </c>
      <c r="G214" s="1631" t="s">
        <v>1794</v>
      </c>
      <c r="H214" s="1632"/>
      <c r="I214" s="702" t="s">
        <v>68</v>
      </c>
      <c r="J214" s="432">
        <v>80</v>
      </c>
      <c r="K214" s="433">
        <v>1</v>
      </c>
      <c r="L214" s="434">
        <f t="shared" si="8"/>
        <v>80</v>
      </c>
      <c r="M214" s="435">
        <v>80</v>
      </c>
      <c r="N214" s="435"/>
      <c r="O214" s="435"/>
      <c r="P214" s="435"/>
      <c r="Q214" s="444"/>
      <c r="R214" s="475"/>
      <c r="S214" s="506"/>
      <c r="U214" s="921"/>
      <c r="V214" s="1538"/>
      <c r="W214" s="1538"/>
      <c r="X214" s="1538"/>
      <c r="Y214" s="1539"/>
      <c r="AA214" s="1666"/>
      <c r="AB214" s="1666"/>
      <c r="AC214" s="1666"/>
      <c r="AD214" s="1666"/>
    </row>
    <row r="215" spans="1:30" ht="19.5" customHeight="1" thickBot="1">
      <c r="A215" s="1018"/>
      <c r="B215" s="1018"/>
      <c r="C215" s="1019"/>
      <c r="D215" s="1022"/>
      <c r="E215" s="1020"/>
      <c r="F215" s="1017">
        <v>177</v>
      </c>
      <c r="G215" s="1631" t="s">
        <v>1782</v>
      </c>
      <c r="H215" s="1632"/>
      <c r="I215" s="702" t="s">
        <v>73</v>
      </c>
      <c r="J215" s="432">
        <v>300</v>
      </c>
      <c r="K215" s="433">
        <v>8</v>
      </c>
      <c r="L215" s="434">
        <f t="shared" si="8"/>
        <v>2400</v>
      </c>
      <c r="M215" s="435">
        <v>2400</v>
      </c>
      <c r="N215" s="435"/>
      <c r="O215" s="435"/>
      <c r="P215" s="435"/>
      <c r="Q215" s="444"/>
      <c r="R215" s="475"/>
      <c r="S215" s="506"/>
      <c r="U215" s="921"/>
      <c r="V215" s="1538"/>
      <c r="W215" s="1538"/>
      <c r="X215" s="1538"/>
      <c r="Y215" s="1539"/>
      <c r="AA215" s="1666"/>
      <c r="AB215" s="1666"/>
      <c r="AC215" s="1666"/>
      <c r="AD215" s="1666"/>
    </row>
    <row r="216" spans="1:30" ht="18.75" thickBot="1">
      <c r="A216" s="1018"/>
      <c r="B216" s="1018"/>
      <c r="C216" s="1019"/>
      <c r="D216" s="1022"/>
      <c r="E216" s="1020"/>
      <c r="F216" s="1017">
        <v>178</v>
      </c>
      <c r="G216" s="1631" t="s">
        <v>1783</v>
      </c>
      <c r="H216" s="1632"/>
      <c r="I216" s="702" t="s">
        <v>73</v>
      </c>
      <c r="J216" s="432">
        <v>300</v>
      </c>
      <c r="K216" s="433">
        <v>8</v>
      </c>
      <c r="L216" s="434">
        <f t="shared" si="8"/>
        <v>2400</v>
      </c>
      <c r="M216" s="435">
        <v>2400</v>
      </c>
      <c r="N216" s="435"/>
      <c r="O216" s="435"/>
      <c r="P216" s="435"/>
      <c r="Q216" s="444"/>
      <c r="R216" s="475"/>
      <c r="S216" s="506"/>
      <c r="U216" s="921"/>
      <c r="V216" s="1538"/>
      <c r="W216" s="1538"/>
      <c r="X216" s="1538"/>
      <c r="Y216" s="1539"/>
      <c r="AA216" s="1666"/>
      <c r="AB216" s="1666"/>
      <c r="AC216" s="1666"/>
      <c r="AD216" s="1666"/>
    </row>
    <row r="217" spans="1:30" ht="18.75" customHeight="1" thickBot="1">
      <c r="A217" s="1018"/>
      <c r="B217" s="1018"/>
      <c r="C217" s="1019"/>
      <c r="D217" s="1022"/>
      <c r="E217" s="1020"/>
      <c r="F217" s="1017">
        <v>179</v>
      </c>
      <c r="G217" s="1631" t="s">
        <v>1795</v>
      </c>
      <c r="H217" s="1632"/>
      <c r="I217" s="702" t="s">
        <v>68</v>
      </c>
      <c r="J217" s="432">
        <v>14</v>
      </c>
      <c r="K217" s="433">
        <v>50</v>
      </c>
      <c r="L217" s="434">
        <f t="shared" si="8"/>
        <v>700</v>
      </c>
      <c r="M217" s="435">
        <v>700</v>
      </c>
      <c r="N217" s="435"/>
      <c r="O217" s="435"/>
      <c r="P217" s="435"/>
      <c r="Q217" s="444"/>
      <c r="R217" s="475"/>
      <c r="S217" s="506"/>
      <c r="U217" s="921"/>
      <c r="V217" s="1538"/>
      <c r="W217" s="1538"/>
      <c r="X217" s="1538"/>
      <c r="Y217" s="1539"/>
      <c r="AA217" s="1666"/>
      <c r="AB217" s="1666"/>
      <c r="AC217" s="1666"/>
      <c r="AD217" s="1666"/>
    </row>
    <row r="218" spans="1:30" ht="18.75" thickBot="1">
      <c r="A218" s="1018"/>
      <c r="B218" s="1018"/>
      <c r="C218" s="1019"/>
      <c r="D218" s="1022"/>
      <c r="E218" s="1020"/>
      <c r="F218" s="1017">
        <v>180</v>
      </c>
      <c r="G218" s="1631" t="s">
        <v>1796</v>
      </c>
      <c r="H218" s="1632"/>
      <c r="I218" s="702" t="s">
        <v>68</v>
      </c>
      <c r="J218" s="432">
        <v>20</v>
      </c>
      <c r="K218" s="433">
        <v>174</v>
      </c>
      <c r="L218" s="434">
        <f t="shared" si="8"/>
        <v>3480</v>
      </c>
      <c r="M218" s="435">
        <v>3480</v>
      </c>
      <c r="N218" s="435"/>
      <c r="O218" s="435"/>
      <c r="P218" s="435"/>
      <c r="Q218" s="444"/>
      <c r="R218" s="475"/>
      <c r="S218" s="506"/>
      <c r="U218" s="921"/>
      <c r="V218" s="1538"/>
      <c r="W218" s="1538"/>
      <c r="X218" s="1538"/>
      <c r="Y218" s="1539"/>
      <c r="AA218" s="1666"/>
      <c r="AB218" s="1666"/>
      <c r="AC218" s="1666"/>
      <c r="AD218" s="1666"/>
    </row>
    <row r="219" spans="1:30" ht="18.75" thickBot="1">
      <c r="A219" s="1018"/>
      <c r="B219" s="1018"/>
      <c r="C219" s="1019"/>
      <c r="D219" s="1022"/>
      <c r="E219" s="1020"/>
      <c r="F219" s="1017">
        <v>181</v>
      </c>
      <c r="G219" s="1631" t="s">
        <v>1770</v>
      </c>
      <c r="H219" s="1632"/>
      <c r="I219" s="702" t="s">
        <v>68</v>
      </c>
      <c r="J219" s="432">
        <v>226</v>
      </c>
      <c r="K219" s="433">
        <v>6</v>
      </c>
      <c r="L219" s="434">
        <f t="shared" si="8"/>
        <v>1356</v>
      </c>
      <c r="M219" s="435">
        <v>1356</v>
      </c>
      <c r="N219" s="435"/>
      <c r="O219" s="435"/>
      <c r="P219" s="435"/>
      <c r="Q219" s="444"/>
      <c r="R219" s="475"/>
      <c r="S219" s="506"/>
      <c r="U219" s="934"/>
      <c r="V219" s="1568"/>
      <c r="W219" s="1568"/>
      <c r="X219" s="1568"/>
      <c r="Y219" s="1569"/>
      <c r="AA219" s="1666"/>
      <c r="AB219" s="1666"/>
      <c r="AC219" s="1666"/>
      <c r="AD219" s="1666"/>
    </row>
    <row r="220" spans="1:30" s="15" customFormat="1" ht="20.25" customHeight="1" thickBot="1">
      <c r="A220" s="1023"/>
      <c r="B220" s="1023"/>
      <c r="C220" s="1019"/>
      <c r="D220" s="1022"/>
      <c r="E220" s="1023"/>
      <c r="F220" s="1017">
        <v>182</v>
      </c>
      <c r="G220" s="1631" t="s">
        <v>1771</v>
      </c>
      <c r="H220" s="1632"/>
      <c r="I220" s="702" t="s">
        <v>68</v>
      </c>
      <c r="J220" s="432">
        <v>100</v>
      </c>
      <c r="K220" s="433">
        <v>1</v>
      </c>
      <c r="L220" s="434">
        <f t="shared" si="8"/>
        <v>100</v>
      </c>
      <c r="M220" s="435">
        <v>100</v>
      </c>
      <c r="N220" s="435"/>
      <c r="O220" s="435"/>
      <c r="P220" s="435"/>
      <c r="Q220" s="444"/>
      <c r="R220" s="475"/>
      <c r="S220" s="506"/>
      <c r="T220" s="54"/>
      <c r="AA220" s="1666"/>
      <c r="AB220" s="1666"/>
      <c r="AC220" s="1666"/>
      <c r="AD220" s="1666"/>
    </row>
    <row r="221" spans="1:30" s="15" customFormat="1" ht="20.25" customHeight="1" thickBot="1">
      <c r="A221" s="1023"/>
      <c r="B221" s="1023"/>
      <c r="C221" s="1019"/>
      <c r="D221" s="1022"/>
      <c r="E221" s="1023"/>
      <c r="F221" s="1017">
        <v>183</v>
      </c>
      <c r="G221" s="1631" t="s">
        <v>1797</v>
      </c>
      <c r="H221" s="1632"/>
      <c r="I221" s="702" t="s">
        <v>68</v>
      </c>
      <c r="J221" s="432">
        <v>25</v>
      </c>
      <c r="K221" s="433">
        <v>3</v>
      </c>
      <c r="L221" s="434">
        <f t="shared" si="8"/>
        <v>75</v>
      </c>
      <c r="M221" s="435">
        <v>75</v>
      </c>
      <c r="N221" s="435"/>
      <c r="O221" s="435"/>
      <c r="P221" s="435"/>
      <c r="Q221" s="444"/>
      <c r="R221" s="475"/>
      <c r="S221" s="506"/>
      <c r="AA221" s="1666"/>
      <c r="AB221" s="1666"/>
      <c r="AC221" s="1666"/>
      <c r="AD221" s="1666"/>
    </row>
    <row r="222" spans="1:30" s="15" customFormat="1" ht="20.25" customHeight="1" thickBot="1">
      <c r="A222" s="1023"/>
      <c r="B222" s="1023"/>
      <c r="C222" s="1019"/>
      <c r="D222" s="1022"/>
      <c r="E222" s="1023"/>
      <c r="F222" s="1017">
        <v>184</v>
      </c>
      <c r="G222" s="1631" t="s">
        <v>1777</v>
      </c>
      <c r="H222" s="1632"/>
      <c r="I222" s="702" t="s">
        <v>73</v>
      </c>
      <c r="J222" s="432">
        <v>300</v>
      </c>
      <c r="K222" s="433">
        <v>10</v>
      </c>
      <c r="L222" s="434">
        <f t="shared" si="8"/>
        <v>3000</v>
      </c>
      <c r="M222" s="435">
        <v>3000</v>
      </c>
      <c r="N222" s="435"/>
      <c r="O222" s="435"/>
      <c r="P222" s="435"/>
      <c r="Q222" s="444"/>
      <c r="R222" s="475"/>
      <c r="S222" s="506"/>
      <c r="U222" s="1667" t="s">
        <v>1697</v>
      </c>
      <c r="V222" s="1667"/>
      <c r="W222" s="1667"/>
      <c r="X222" s="1667"/>
      <c r="Y222" s="1667"/>
      <c r="AA222" s="1666"/>
      <c r="AB222" s="1666"/>
      <c r="AC222" s="1666"/>
      <c r="AD222" s="1666"/>
    </row>
    <row r="223" spans="1:30" s="15" customFormat="1" ht="20.25" customHeight="1" thickBot="1">
      <c r="A223" s="1023"/>
      <c r="B223" s="1023"/>
      <c r="C223" s="1019"/>
      <c r="D223" s="1022"/>
      <c r="E223" s="1023"/>
      <c r="F223" s="1017">
        <v>185</v>
      </c>
      <c r="G223" s="1631" t="s">
        <v>1798</v>
      </c>
      <c r="H223" s="1632"/>
      <c r="I223" s="702" t="s">
        <v>68</v>
      </c>
      <c r="J223" s="432">
        <v>3267</v>
      </c>
      <c r="K223" s="433">
        <v>1</v>
      </c>
      <c r="L223" s="434">
        <f t="shared" si="8"/>
        <v>3267</v>
      </c>
      <c r="M223" s="435">
        <v>3267</v>
      </c>
      <c r="N223" s="435"/>
      <c r="O223" s="435"/>
      <c r="P223" s="435"/>
      <c r="Q223" s="444"/>
      <c r="R223" s="475"/>
      <c r="S223" s="506"/>
      <c r="U223" s="1667"/>
      <c r="V223" s="1667"/>
      <c r="W223" s="1667"/>
      <c r="X223" s="1667"/>
      <c r="Y223" s="1667"/>
      <c r="AA223" s="1666"/>
      <c r="AB223" s="1666"/>
      <c r="AC223" s="1666"/>
      <c r="AD223" s="1666"/>
    </row>
    <row r="224" spans="1:30" s="15" customFormat="1" ht="20.25" customHeight="1" thickBot="1">
      <c r="A224" s="1023"/>
      <c r="B224" s="1023"/>
      <c r="C224" s="1019"/>
      <c r="D224" s="1022"/>
      <c r="E224" s="1023"/>
      <c r="F224" s="1017">
        <v>186</v>
      </c>
      <c r="G224" s="1631" t="s">
        <v>1799</v>
      </c>
      <c r="H224" s="1632"/>
      <c r="I224" s="702" t="s">
        <v>68</v>
      </c>
      <c r="J224" s="432">
        <v>180</v>
      </c>
      <c r="K224" s="433">
        <v>1</v>
      </c>
      <c r="L224" s="434">
        <f t="shared" si="8"/>
        <v>180</v>
      </c>
      <c r="M224" s="435">
        <v>180</v>
      </c>
      <c r="N224" s="435"/>
      <c r="O224" s="435"/>
      <c r="P224" s="435"/>
      <c r="Q224" s="444"/>
      <c r="R224" s="475"/>
      <c r="S224" s="506"/>
      <c r="U224" s="1667"/>
      <c r="V224" s="1667"/>
      <c r="W224" s="1667"/>
      <c r="X224" s="1667"/>
      <c r="Y224" s="1667"/>
      <c r="AA224" s="1666"/>
      <c r="AB224" s="1666"/>
      <c r="AC224" s="1666"/>
      <c r="AD224" s="1666"/>
    </row>
    <row r="225" spans="1:32" s="15" customFormat="1" ht="20.25" customHeight="1" thickBot="1">
      <c r="A225" s="1023"/>
      <c r="B225" s="1023"/>
      <c r="C225" s="1019"/>
      <c r="D225" s="1022"/>
      <c r="E225" s="1023"/>
      <c r="F225" s="1017">
        <v>187</v>
      </c>
      <c r="G225" s="1631" t="s">
        <v>1800</v>
      </c>
      <c r="H225" s="1632"/>
      <c r="I225" s="702" t="s">
        <v>68</v>
      </c>
      <c r="J225" s="432">
        <v>120</v>
      </c>
      <c r="K225" s="433">
        <v>1</v>
      </c>
      <c r="L225" s="434">
        <f t="shared" si="8"/>
        <v>120</v>
      </c>
      <c r="M225" s="435">
        <v>120</v>
      </c>
      <c r="N225" s="435"/>
      <c r="O225" s="435"/>
      <c r="P225" s="435"/>
      <c r="Q225" s="444"/>
      <c r="R225" s="475"/>
      <c r="S225" s="506"/>
      <c r="U225" s="1667"/>
      <c r="V225" s="1667"/>
      <c r="W225" s="1667"/>
      <c r="X225" s="1667"/>
      <c r="Y225" s="1667"/>
    </row>
    <row r="226" spans="1:32" s="15" customFormat="1" ht="20.25" customHeight="1" thickBot="1">
      <c r="A226" s="1023"/>
      <c r="B226" s="1023"/>
      <c r="C226" s="1019"/>
      <c r="D226" s="1022"/>
      <c r="E226" s="1023"/>
      <c r="F226" s="1017">
        <v>188</v>
      </c>
      <c r="G226" s="1631" t="s">
        <v>1801</v>
      </c>
      <c r="H226" s="1632"/>
      <c r="I226" s="702" t="s">
        <v>68</v>
      </c>
      <c r="J226" s="432">
        <v>250</v>
      </c>
      <c r="K226" s="433">
        <v>2</v>
      </c>
      <c r="L226" s="434">
        <f t="shared" si="8"/>
        <v>500</v>
      </c>
      <c r="M226" s="435">
        <v>500</v>
      </c>
      <c r="N226" s="435"/>
      <c r="O226" s="435"/>
      <c r="P226" s="435"/>
      <c r="Q226" s="444"/>
      <c r="R226" s="475"/>
      <c r="S226" s="506"/>
      <c r="U226" s="1667"/>
      <c r="V226" s="1667"/>
      <c r="W226" s="1667"/>
      <c r="X226" s="1667"/>
      <c r="Y226" s="1667"/>
    </row>
    <row r="227" spans="1:32" s="15" customFormat="1" ht="20.25" customHeight="1" thickBot="1">
      <c r="A227" s="1023"/>
      <c r="B227" s="1023"/>
      <c r="C227" s="1019"/>
      <c r="D227" s="1022"/>
      <c r="E227" s="1023"/>
      <c r="F227" s="1017">
        <v>189</v>
      </c>
      <c r="G227" s="1631" t="s">
        <v>1802</v>
      </c>
      <c r="H227" s="1632"/>
      <c r="I227" s="702" t="s">
        <v>68</v>
      </c>
      <c r="J227" s="432">
        <v>160</v>
      </c>
      <c r="K227" s="433">
        <v>10</v>
      </c>
      <c r="L227" s="434">
        <f t="shared" si="8"/>
        <v>1600</v>
      </c>
      <c r="M227" s="435">
        <v>1600</v>
      </c>
      <c r="N227" s="435"/>
      <c r="O227" s="435"/>
      <c r="P227" s="435"/>
      <c r="Q227" s="444"/>
      <c r="R227" s="475"/>
      <c r="S227" s="506"/>
      <c r="U227" s="1667"/>
      <c r="V227" s="1667"/>
      <c r="W227" s="1667"/>
      <c r="X227" s="1667"/>
      <c r="Y227" s="1667"/>
    </row>
    <row r="228" spans="1:32" s="15" customFormat="1" ht="20.25" customHeight="1" thickBot="1">
      <c r="A228" s="1023"/>
      <c r="B228" s="1023"/>
      <c r="C228" s="1019"/>
      <c r="D228" s="1022"/>
      <c r="E228" s="1023"/>
      <c r="F228" s="1017">
        <v>190</v>
      </c>
      <c r="G228" s="1631" t="s">
        <v>1803</v>
      </c>
      <c r="H228" s="1632"/>
      <c r="I228" s="702" t="s">
        <v>68</v>
      </c>
      <c r="J228" s="432">
        <v>280</v>
      </c>
      <c r="K228" s="433">
        <v>10</v>
      </c>
      <c r="L228" s="434">
        <f t="shared" si="8"/>
        <v>2800</v>
      </c>
      <c r="M228" s="435">
        <v>2800</v>
      </c>
      <c r="N228" s="435"/>
      <c r="O228" s="435"/>
      <c r="P228" s="435"/>
      <c r="Q228" s="444"/>
      <c r="R228" s="475"/>
      <c r="S228" s="506"/>
    </row>
    <row r="229" spans="1:32" ht="20.25" customHeight="1" thickBot="1">
      <c r="A229" s="1018"/>
      <c r="B229" s="1018"/>
      <c r="C229" s="1019"/>
      <c r="D229" s="1022"/>
      <c r="E229" s="1020"/>
      <c r="F229" s="1017">
        <v>191</v>
      </c>
      <c r="G229" s="1631" t="s">
        <v>1804</v>
      </c>
      <c r="H229" s="1632"/>
      <c r="I229" s="702" t="s">
        <v>68</v>
      </c>
      <c r="J229" s="432">
        <v>40</v>
      </c>
      <c r="K229" s="433">
        <v>2</v>
      </c>
      <c r="L229" s="434">
        <f t="shared" si="8"/>
        <v>80</v>
      </c>
      <c r="M229" s="435">
        <v>80</v>
      </c>
      <c r="N229" s="435"/>
      <c r="O229" s="435"/>
      <c r="P229" s="435"/>
      <c r="Q229" s="444"/>
      <c r="R229" s="475"/>
      <c r="S229" s="506"/>
    </row>
    <row r="230" spans="1:32" ht="18" customHeight="1" thickBot="1">
      <c r="A230" s="1018"/>
      <c r="B230" s="1018"/>
      <c r="C230" s="1024"/>
      <c r="D230" s="1022"/>
      <c r="E230" s="1025"/>
      <c r="F230" s="1017">
        <v>192</v>
      </c>
      <c r="G230" s="1631" t="s">
        <v>1805</v>
      </c>
      <c r="H230" s="1632"/>
      <c r="I230" s="702" t="s">
        <v>68</v>
      </c>
      <c r="J230" s="432">
        <v>60</v>
      </c>
      <c r="K230" s="433">
        <v>2</v>
      </c>
      <c r="L230" s="434">
        <f t="shared" si="8"/>
        <v>120</v>
      </c>
      <c r="M230" s="435">
        <v>120</v>
      </c>
      <c r="N230" s="435"/>
      <c r="O230" s="435"/>
      <c r="P230" s="435"/>
      <c r="Q230" s="444"/>
      <c r="R230" s="475"/>
      <c r="S230" s="506"/>
    </row>
    <row r="231" spans="1:32" ht="18.75" customHeight="1" thickBot="1">
      <c r="A231" s="1018"/>
      <c r="B231" s="1018"/>
      <c r="C231" s="1024"/>
      <c r="D231" s="1022"/>
      <c r="E231" s="1025"/>
      <c r="F231" s="1017">
        <v>193</v>
      </c>
      <c r="G231" s="1631" t="s">
        <v>1806</v>
      </c>
      <c r="H231" s="1632"/>
      <c r="I231" s="702" t="s">
        <v>68</v>
      </c>
      <c r="J231" s="432">
        <v>60</v>
      </c>
      <c r="K231" s="433">
        <v>2</v>
      </c>
      <c r="L231" s="434">
        <f t="shared" si="8"/>
        <v>120</v>
      </c>
      <c r="M231" s="435">
        <v>120</v>
      </c>
      <c r="N231" s="435"/>
      <c r="O231" s="435"/>
      <c r="P231" s="435"/>
      <c r="Q231" s="444"/>
      <c r="R231" s="475"/>
      <c r="S231" s="506"/>
    </row>
    <row r="232" spans="1:32" ht="18.75" customHeight="1" thickBot="1">
      <c r="A232" s="1018"/>
      <c r="B232" s="1018"/>
      <c r="C232" s="1024"/>
      <c r="D232" s="1022"/>
      <c r="E232" s="1022"/>
      <c r="F232" s="1017">
        <v>194</v>
      </c>
      <c r="G232" s="1631" t="s">
        <v>1807</v>
      </c>
      <c r="H232" s="1632"/>
      <c r="I232" s="702" t="s">
        <v>68</v>
      </c>
      <c r="J232" s="432">
        <v>60</v>
      </c>
      <c r="K232" s="433">
        <v>2</v>
      </c>
      <c r="L232" s="434">
        <f t="shared" si="8"/>
        <v>120</v>
      </c>
      <c r="M232" s="435">
        <v>120</v>
      </c>
      <c r="N232" s="435"/>
      <c r="O232" s="435"/>
      <c r="P232" s="435"/>
      <c r="Q232" s="444"/>
      <c r="R232" s="475"/>
      <c r="S232" s="506"/>
    </row>
    <row r="233" spans="1:32" ht="18.75" customHeight="1" thickBot="1">
      <c r="A233" s="1018"/>
      <c r="B233" s="1018"/>
      <c r="C233" s="1024"/>
      <c r="D233" s="1022"/>
      <c r="E233" s="1022"/>
      <c r="F233" s="1017">
        <v>195</v>
      </c>
      <c r="G233" s="1631" t="s">
        <v>1808</v>
      </c>
      <c r="H233" s="1632"/>
      <c r="I233" s="702" t="s">
        <v>68</v>
      </c>
      <c r="J233" s="432">
        <v>30</v>
      </c>
      <c r="K233" s="433">
        <v>8</v>
      </c>
      <c r="L233" s="434">
        <f>J233*K233</f>
        <v>240</v>
      </c>
      <c r="M233" s="435">
        <v>240</v>
      </c>
      <c r="N233" s="435"/>
      <c r="O233" s="435"/>
      <c r="P233" s="435"/>
      <c r="Q233" s="444"/>
      <c r="R233" s="475"/>
      <c r="S233" s="506"/>
      <c r="U233" s="932"/>
      <c r="V233" s="932"/>
      <c r="W233" s="932"/>
      <c r="X233" s="932"/>
      <c r="Y233" s="932"/>
    </row>
    <row r="234" spans="1:32" ht="18.75" customHeight="1" thickBot="1">
      <c r="A234" s="1018"/>
      <c r="B234" s="1018"/>
      <c r="C234" s="1024"/>
      <c r="D234" s="1022"/>
      <c r="E234" s="1022"/>
      <c r="F234" s="1017">
        <v>196</v>
      </c>
      <c r="G234" s="1631" t="s">
        <v>1809</v>
      </c>
      <c r="H234" s="1632"/>
      <c r="I234" s="702" t="s">
        <v>68</v>
      </c>
      <c r="J234" s="432">
        <v>40</v>
      </c>
      <c r="K234" s="433">
        <v>8</v>
      </c>
      <c r="L234" s="434">
        <f>J234*K234</f>
        <v>320</v>
      </c>
      <c r="M234" s="435">
        <v>320</v>
      </c>
      <c r="N234" s="435"/>
      <c r="O234" s="435"/>
      <c r="P234" s="435"/>
      <c r="Q234" s="444"/>
      <c r="R234" s="475"/>
      <c r="S234" s="506"/>
      <c r="U234" s="932"/>
      <c r="V234" s="932"/>
      <c r="W234" s="932"/>
      <c r="X234" s="932"/>
      <c r="Y234" s="932"/>
      <c r="Z234" s="15"/>
      <c r="AA234" s="15"/>
      <c r="AB234" s="15"/>
      <c r="AC234" s="15"/>
      <c r="AD234" s="15"/>
    </row>
    <row r="235" spans="1:32" ht="18.75" customHeight="1" thickBot="1">
      <c r="A235" s="1018"/>
      <c r="B235" s="1018"/>
      <c r="C235" s="1024"/>
      <c r="D235" s="1022"/>
      <c r="E235" s="1022"/>
      <c r="F235" s="1017">
        <v>197</v>
      </c>
      <c r="G235" s="1631" t="s">
        <v>1810</v>
      </c>
      <c r="H235" s="1632"/>
      <c r="I235" s="702" t="s">
        <v>68</v>
      </c>
      <c r="J235" s="432">
        <v>210</v>
      </c>
      <c r="K235" s="433">
        <v>10</v>
      </c>
      <c r="L235" s="434">
        <f>J235*K235</f>
        <v>2100</v>
      </c>
      <c r="M235" s="435">
        <v>2100</v>
      </c>
      <c r="N235" s="435"/>
      <c r="O235" s="435"/>
      <c r="P235" s="435"/>
      <c r="Q235" s="444"/>
      <c r="R235" s="475"/>
      <c r="S235" s="506"/>
      <c r="U235" s="932"/>
      <c r="V235" s="932"/>
      <c r="W235" s="932"/>
      <c r="X235" s="932"/>
      <c r="Y235" s="932"/>
      <c r="Z235" s="514"/>
      <c r="AA235" s="1665"/>
      <c r="AB235" s="1665"/>
      <c r="AC235" s="1665"/>
      <c r="AD235" s="424"/>
      <c r="AE235" s="424"/>
      <c r="AF235" s="223"/>
    </row>
    <row r="236" spans="1:32" ht="18.75" customHeight="1" thickBot="1">
      <c r="A236" s="1018"/>
      <c r="B236" s="1018"/>
      <c r="C236" s="1024"/>
      <c r="D236" s="1022"/>
      <c r="E236" s="1022"/>
      <c r="F236" s="1017">
        <v>198</v>
      </c>
      <c r="G236" s="1631" t="s">
        <v>1811</v>
      </c>
      <c r="H236" s="1632"/>
      <c r="I236" s="702" t="s">
        <v>68</v>
      </c>
      <c r="J236" s="432">
        <v>60</v>
      </c>
      <c r="K236" s="433">
        <v>6</v>
      </c>
      <c r="L236" s="434">
        <f>J236*K236</f>
        <v>360</v>
      </c>
      <c r="M236" s="435">
        <v>360</v>
      </c>
      <c r="N236" s="435"/>
      <c r="O236" s="435"/>
      <c r="P236" s="435"/>
      <c r="Q236" s="444"/>
      <c r="R236" s="475"/>
      <c r="S236" s="506"/>
      <c r="U236" s="932"/>
      <c r="V236" s="932"/>
      <c r="W236" s="932"/>
      <c r="X236" s="932"/>
      <c r="Y236" s="932"/>
      <c r="Z236" s="514"/>
      <c r="AA236" s="1660"/>
      <c r="AB236" s="1660"/>
      <c r="AC236" s="15"/>
      <c r="AD236" s="15"/>
    </row>
    <row r="237" spans="1:32" ht="18.75" customHeight="1" thickBot="1">
      <c r="A237" s="1018"/>
      <c r="B237" s="1018"/>
      <c r="C237" s="1024"/>
      <c r="D237" s="1022"/>
      <c r="E237" s="1022"/>
      <c r="F237" s="1017">
        <v>199</v>
      </c>
      <c r="G237" s="1663" t="s">
        <v>1812</v>
      </c>
      <c r="H237" s="1664"/>
      <c r="I237" s="952" t="s">
        <v>68</v>
      </c>
      <c r="J237" s="953">
        <v>60</v>
      </c>
      <c r="K237" s="954">
        <v>6</v>
      </c>
      <c r="L237" s="445">
        <f>J237*K237</f>
        <v>360</v>
      </c>
      <c r="M237" s="955">
        <v>360</v>
      </c>
      <c r="N237" s="955"/>
      <c r="O237" s="955"/>
      <c r="P237" s="955"/>
      <c r="Q237" s="956"/>
      <c r="R237" s="475"/>
      <c r="S237" s="506"/>
      <c r="U237" s="932"/>
      <c r="V237" s="932"/>
      <c r="W237" s="932"/>
      <c r="X237" s="932"/>
      <c r="Y237" s="932"/>
      <c r="Z237" s="514"/>
      <c r="AA237" s="1660"/>
      <c r="AB237" s="1660"/>
      <c r="AC237" s="15"/>
      <c r="AD237" s="15"/>
    </row>
    <row r="238" spans="1:32" ht="18.75" customHeight="1" thickBot="1">
      <c r="C238" s="507"/>
      <c r="D238" s="223"/>
      <c r="E238" s="223"/>
      <c r="F238" s="446" t="s">
        <v>175</v>
      </c>
      <c r="G238" s="1661" t="s">
        <v>64</v>
      </c>
      <c r="H238" s="1662"/>
      <c r="I238" s="447" t="s">
        <v>175</v>
      </c>
      <c r="J238" s="448" t="s">
        <v>175</v>
      </c>
      <c r="K238" s="449" t="s">
        <v>175</v>
      </c>
      <c r="L238" s="450" t="e">
        <f t="shared" ref="L238:Q238" si="9">SUM(L39:L237)</f>
        <v>#VALUE!</v>
      </c>
      <c r="M238" s="450">
        <f>SUM(M39:M237)</f>
        <v>189773</v>
      </c>
      <c r="N238" s="450">
        <f t="shared" si="9"/>
        <v>0</v>
      </c>
      <c r="O238" s="450">
        <f t="shared" si="9"/>
        <v>84500</v>
      </c>
      <c r="P238" s="450">
        <f t="shared" si="9"/>
        <v>0</v>
      </c>
      <c r="Q238" s="450">
        <f t="shared" si="9"/>
        <v>0</v>
      </c>
      <c r="R238" s="476"/>
      <c r="S238" s="508"/>
      <c r="U238" s="932"/>
      <c r="V238" s="932"/>
      <c r="W238" s="932"/>
      <c r="X238" s="932"/>
      <c r="Y238" s="932"/>
      <c r="Z238" s="514"/>
      <c r="AA238" s="1659"/>
      <c r="AB238" s="1659"/>
      <c r="AC238" s="15"/>
      <c r="AD238" s="15"/>
    </row>
    <row r="239" spans="1:32" ht="18.75" customHeight="1" thickBot="1">
      <c r="C239" s="507"/>
      <c r="D239" s="223"/>
      <c r="E239" s="223"/>
      <c r="F239" s="13"/>
      <c r="G239" s="13"/>
      <c r="H239" s="13"/>
      <c r="I239" s="13"/>
      <c r="J239" s="13"/>
      <c r="K239" s="13"/>
      <c r="L239" s="13"/>
      <c r="M239" s="13"/>
      <c r="N239" s="13"/>
      <c r="O239" s="13"/>
      <c r="P239" s="13"/>
      <c r="Q239" s="13"/>
      <c r="R239" s="15"/>
      <c r="S239" s="497"/>
      <c r="U239" s="932"/>
      <c r="V239" s="932"/>
      <c r="W239" s="932"/>
      <c r="X239" s="932"/>
      <c r="Y239" s="932"/>
      <c r="Z239" s="515"/>
      <c r="AA239" s="1659"/>
      <c r="AB239" s="1659"/>
      <c r="AC239" s="15"/>
      <c r="AD239" s="15"/>
    </row>
    <row r="240" spans="1:32" ht="18.75" customHeight="1">
      <c r="B240" s="13"/>
      <c r="C240" s="512"/>
      <c r="D240" s="513"/>
      <c r="E240" s="513"/>
      <c r="F240" s="392"/>
      <c r="G240" s="392"/>
      <c r="H240" s="392"/>
      <c r="I240" s="392"/>
      <c r="J240" s="392"/>
      <c r="K240" s="392"/>
      <c r="L240" s="392"/>
      <c r="M240" s="392"/>
      <c r="N240" s="392"/>
      <c r="O240" s="392"/>
      <c r="P240" s="392"/>
      <c r="Q240" s="392"/>
      <c r="R240" s="512"/>
      <c r="S240" s="512"/>
      <c r="T240" s="13"/>
      <c r="U240" s="932"/>
      <c r="V240" s="932"/>
      <c r="W240" s="932"/>
      <c r="X240" s="932"/>
      <c r="Y240" s="932"/>
      <c r="Z240" s="223"/>
      <c r="AA240" s="1659"/>
      <c r="AB240" s="1659"/>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932"/>
      <c r="V241" s="932"/>
      <c r="W241" s="932"/>
      <c r="X241" s="932"/>
      <c r="Y241" s="932"/>
      <c r="Z241" s="223"/>
      <c r="AA241" s="1659"/>
      <c r="AB241" s="1659"/>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932"/>
      <c r="V242" s="932"/>
      <c r="W242" s="932"/>
      <c r="X242" s="932"/>
      <c r="Y242" s="932"/>
      <c r="Z242" s="223"/>
      <c r="AA242" s="1659"/>
      <c r="AB242" s="1659"/>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932"/>
      <c r="V243" s="932"/>
      <c r="W243" s="932"/>
      <c r="X243" s="932"/>
      <c r="Y243" s="932"/>
      <c r="Z243" s="223"/>
      <c r="AA243" s="1659"/>
      <c r="AB243" s="1659"/>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932"/>
      <c r="V244" s="932"/>
      <c r="W244" s="932"/>
      <c r="X244" s="932"/>
      <c r="Y244" s="932"/>
      <c r="Z244" s="223"/>
      <c r="AA244" s="1659"/>
      <c r="AB244" s="1659"/>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932"/>
      <c r="V245" s="932"/>
      <c r="W245" s="932"/>
      <c r="X245" s="932"/>
      <c r="Y245" s="932"/>
      <c r="Z245" s="223"/>
      <c r="AA245" s="1658"/>
      <c r="AB245" s="1658"/>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932"/>
      <c r="V246" s="932"/>
      <c r="W246" s="932"/>
      <c r="X246" s="932"/>
      <c r="Y246" s="93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932"/>
      <c r="V247" s="932"/>
      <c r="W247" s="932"/>
      <c r="X247" s="932"/>
      <c r="Y247" s="93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932"/>
      <c r="V248" s="932"/>
      <c r="W248" s="932"/>
      <c r="X248" s="932"/>
      <c r="Y248" s="93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932"/>
      <c r="V249" s="932"/>
      <c r="W249" s="932"/>
      <c r="X249" s="932"/>
      <c r="Y249" s="932"/>
      <c r="Z249" s="516"/>
      <c r="AA249" s="516"/>
      <c r="AB249" s="516"/>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932"/>
      <c r="V250" s="932"/>
      <c r="W250" s="932"/>
      <c r="X250" s="932"/>
      <c r="Y250" s="93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932"/>
      <c r="V251" s="932"/>
      <c r="W251" s="932"/>
      <c r="X251" s="932"/>
      <c r="Y251" s="93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932"/>
      <c r="V252" s="932"/>
      <c r="W252" s="932"/>
      <c r="X252" s="932"/>
      <c r="Y252" s="93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932"/>
      <c r="V253" s="932"/>
      <c r="W253" s="932"/>
      <c r="X253" s="932"/>
      <c r="Y253" s="93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932"/>
      <c r="V254" s="932"/>
      <c r="W254" s="932"/>
      <c r="X254" s="932"/>
      <c r="Y254" s="93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932"/>
      <c r="V255" s="932"/>
      <c r="W255" s="932"/>
      <c r="X255" s="932"/>
      <c r="Y255" s="93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932"/>
      <c r="V256" s="932"/>
      <c r="W256" s="932"/>
      <c r="X256" s="932"/>
      <c r="Y256" s="93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932"/>
      <c r="V257" s="932"/>
      <c r="W257" s="932"/>
      <c r="X257" s="932"/>
      <c r="Y257" s="932"/>
      <c r="Z257" s="15"/>
      <c r="AA257" s="15"/>
      <c r="AB257" s="15"/>
      <c r="AC257" s="223"/>
      <c r="AD257" s="223"/>
      <c r="AE257" s="223"/>
      <c r="AF257" s="223"/>
    </row>
    <row r="258" spans="2:32" ht="18">
      <c r="B258" s="13"/>
      <c r="C258" s="15"/>
      <c r="D258" s="223"/>
      <c r="E258" s="223"/>
      <c r="F258" s="223"/>
      <c r="G258" s="223"/>
      <c r="H258" s="425"/>
      <c r="I258" s="223"/>
      <c r="J258" s="223"/>
      <c r="K258" s="223"/>
      <c r="L258" s="223"/>
      <c r="M258" s="223"/>
      <c r="N258" s="223"/>
      <c r="O258" s="223"/>
      <c r="P258" s="223"/>
      <c r="Q258" s="223"/>
      <c r="R258" s="223"/>
      <c r="S258" s="223"/>
      <c r="T258" s="13"/>
      <c r="U258" s="932"/>
      <c r="V258" s="932"/>
      <c r="W258" s="932"/>
      <c r="X258" s="932"/>
      <c r="Y258" s="93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932"/>
      <c r="V259" s="932"/>
      <c r="W259" s="932"/>
      <c r="X259" s="932"/>
      <c r="Y259" s="93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932"/>
      <c r="V260" s="932"/>
      <c r="W260" s="932"/>
      <c r="X260" s="932"/>
      <c r="Y260" s="93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932"/>
      <c r="V261" s="932"/>
      <c r="W261" s="932"/>
      <c r="X261" s="932"/>
      <c r="Y261" s="93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932"/>
      <c r="V262" s="932"/>
      <c r="W262" s="932"/>
      <c r="X262" s="932"/>
      <c r="Y262" s="93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932"/>
      <c r="V263" s="932"/>
      <c r="W263" s="932"/>
      <c r="X263" s="932"/>
      <c r="Y263" s="93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932"/>
      <c r="V264" s="932"/>
      <c r="W264" s="932"/>
      <c r="X264" s="932"/>
      <c r="Y264" s="93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932"/>
      <c r="V265" s="932"/>
      <c r="W265" s="932"/>
      <c r="X265" s="932"/>
      <c r="Y265" s="93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932"/>
      <c r="V266" s="932"/>
      <c r="W266" s="932"/>
      <c r="X266" s="932"/>
      <c r="Y266" s="93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932"/>
      <c r="V267" s="932"/>
      <c r="W267" s="932"/>
      <c r="X267" s="932"/>
      <c r="Y267" s="93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932"/>
      <c r="V268" s="932"/>
      <c r="W268" s="932"/>
      <c r="X268" s="932"/>
      <c r="Y268" s="93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932"/>
      <c r="V269" s="932"/>
      <c r="W269" s="932"/>
      <c r="X269" s="932"/>
      <c r="Y269" s="93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932"/>
      <c r="V270" s="932"/>
      <c r="W270" s="932"/>
      <c r="X270" s="932"/>
      <c r="Y270" s="93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932"/>
      <c r="V271" s="932"/>
      <c r="W271" s="932"/>
      <c r="X271" s="932"/>
      <c r="Y271" s="93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932"/>
      <c r="V272" s="932"/>
      <c r="W272" s="932"/>
      <c r="X272" s="932"/>
      <c r="Y272" s="932"/>
    </row>
    <row r="273" spans="17:25" ht="12.75" customHeight="1">
      <c r="U273" s="932"/>
      <c r="V273" s="932"/>
      <c r="W273" s="932"/>
      <c r="X273" s="932"/>
      <c r="Y273" s="932"/>
    </row>
    <row r="274" spans="17:25" ht="12.75" customHeight="1">
      <c r="U274" s="932"/>
      <c r="V274" s="932"/>
      <c r="W274" s="932"/>
      <c r="X274" s="932"/>
      <c r="Y274" s="932"/>
    </row>
    <row r="275" spans="17:25" ht="12.75" customHeight="1">
      <c r="U275" s="932"/>
      <c r="V275" s="932"/>
      <c r="W275" s="932"/>
      <c r="X275" s="932"/>
      <c r="Y275" s="932"/>
    </row>
    <row r="276" spans="17:25" ht="12.75" customHeight="1">
      <c r="U276" s="932"/>
      <c r="V276" s="932"/>
      <c r="W276" s="932"/>
      <c r="X276" s="932"/>
      <c r="Y276" s="932"/>
    </row>
    <row r="277" spans="17:25" ht="12.75" customHeight="1">
      <c r="U277" s="932"/>
      <c r="V277" s="932"/>
      <c r="W277" s="932"/>
      <c r="X277" s="932"/>
      <c r="Y277" s="932"/>
    </row>
    <row r="278" spans="17:25" ht="12.75" customHeight="1">
      <c r="U278" s="932"/>
      <c r="V278" s="932"/>
      <c r="W278" s="932"/>
      <c r="X278" s="932"/>
      <c r="Y278" s="932"/>
    </row>
    <row r="279" spans="17:25" ht="12.75" customHeight="1">
      <c r="U279" s="932"/>
      <c r="V279" s="932"/>
      <c r="W279" s="932"/>
      <c r="X279" s="932"/>
      <c r="Y279" s="932"/>
    </row>
    <row r="280" spans="17:25" ht="12.75" customHeight="1">
      <c r="Q280" s="470"/>
      <c r="U280" s="932"/>
      <c r="V280" s="932"/>
      <c r="W280" s="932"/>
      <c r="X280" s="932"/>
      <c r="Y280" s="932"/>
    </row>
    <row r="281" spans="17:25" ht="12.75" customHeight="1">
      <c r="Q281" s="470"/>
      <c r="U281" s="932"/>
      <c r="V281" s="932"/>
      <c r="W281" s="932"/>
      <c r="X281" s="932"/>
      <c r="Y281" s="932"/>
    </row>
    <row r="282" spans="17:25" ht="12.75" customHeight="1">
      <c r="Q282" s="470"/>
      <c r="U282" s="932"/>
      <c r="V282" s="932"/>
      <c r="W282" s="932"/>
      <c r="X282" s="932"/>
      <c r="Y282" s="932"/>
    </row>
    <row r="283" spans="17:25" ht="12.75" customHeight="1">
      <c r="Q283" s="470"/>
      <c r="U283" s="932"/>
      <c r="V283" s="932"/>
      <c r="W283" s="932"/>
      <c r="X283" s="932"/>
      <c r="Y283" s="932"/>
    </row>
    <row r="284" spans="17:25" ht="12.75" customHeight="1">
      <c r="Q284" s="470"/>
      <c r="U284" s="932"/>
      <c r="V284" s="932"/>
      <c r="W284" s="932"/>
      <c r="X284" s="932"/>
      <c r="Y284" s="932"/>
    </row>
    <row r="285" spans="17:25" ht="12.75" customHeight="1">
      <c r="Q285" s="470"/>
      <c r="U285" s="932"/>
      <c r="V285" s="932"/>
      <c r="W285" s="932"/>
      <c r="X285" s="932"/>
      <c r="Y285" s="932"/>
    </row>
    <row r="286" spans="17:25" ht="18">
      <c r="Q286" s="472"/>
      <c r="R286" s="472"/>
      <c r="S286" s="472"/>
      <c r="U286" s="932"/>
      <c r="V286" s="932"/>
      <c r="W286" s="932"/>
      <c r="X286" s="932"/>
      <c r="Y286" s="932"/>
    </row>
    <row r="287" spans="17:25" ht="18">
      <c r="Q287" s="473"/>
      <c r="R287" s="473"/>
      <c r="S287" s="473"/>
      <c r="U287" s="932"/>
      <c r="V287" s="932"/>
      <c r="W287" s="932"/>
      <c r="X287" s="932"/>
      <c r="Y287" s="932"/>
    </row>
    <row r="288" spans="17:25" ht="15.75" hidden="1" customHeight="1">
      <c r="Q288" s="474"/>
      <c r="R288" s="474"/>
      <c r="S288" s="474"/>
      <c r="U288" s="932"/>
      <c r="V288" s="932"/>
      <c r="W288" s="932"/>
      <c r="X288" s="932"/>
      <c r="Y288" s="932"/>
    </row>
    <row r="289" spans="17:25" ht="15.75" customHeight="1">
      <c r="Q289" s="474"/>
      <c r="R289" s="474"/>
      <c r="S289" s="474"/>
      <c r="U289" s="932"/>
      <c r="V289" s="932"/>
      <c r="W289" s="932"/>
      <c r="X289" s="932"/>
      <c r="Y289" s="932"/>
    </row>
    <row r="290" spans="17:25" ht="15.75" customHeight="1">
      <c r="Q290" s="474"/>
      <c r="R290" s="474"/>
      <c r="S290" s="474"/>
      <c r="U290" s="932"/>
      <c r="V290" s="932"/>
      <c r="W290" s="932"/>
      <c r="X290" s="932"/>
      <c r="Y290" s="932"/>
    </row>
    <row r="291" spans="17:25" ht="15.75" customHeight="1">
      <c r="Q291" s="474"/>
      <c r="R291" s="474"/>
      <c r="S291" s="474"/>
      <c r="U291" s="932"/>
      <c r="V291" s="932"/>
      <c r="W291" s="932"/>
      <c r="X291" s="932"/>
      <c r="Y291" s="932"/>
    </row>
    <row r="292" spans="17:25" ht="15.75" customHeight="1">
      <c r="Q292" s="474"/>
      <c r="R292" s="474"/>
      <c r="S292" s="474"/>
      <c r="U292" s="932"/>
      <c r="V292" s="932"/>
      <c r="W292" s="932"/>
      <c r="X292" s="932"/>
      <c r="Y292" s="932"/>
    </row>
    <row r="293" spans="17:25" ht="15.75" customHeight="1">
      <c r="Q293" s="474"/>
      <c r="R293" s="474"/>
      <c r="S293" s="474"/>
      <c r="U293" s="932"/>
      <c r="V293" s="932"/>
      <c r="W293" s="932"/>
      <c r="X293" s="932"/>
      <c r="Y293" s="932"/>
    </row>
    <row r="294" spans="17:25" ht="15.75" customHeight="1">
      <c r="Q294" s="474"/>
      <c r="R294" s="474"/>
      <c r="S294" s="474"/>
      <c r="U294" s="932"/>
      <c r="V294" s="932"/>
      <c r="W294" s="932"/>
      <c r="X294" s="932"/>
      <c r="Y294" s="932"/>
    </row>
    <row r="295" spans="17:25" ht="15.75" customHeight="1">
      <c r="Q295" s="474"/>
      <c r="R295" s="474"/>
      <c r="S295" s="474"/>
      <c r="U295" s="932"/>
      <c r="V295" s="932"/>
      <c r="W295" s="932"/>
      <c r="X295" s="932"/>
      <c r="Y295" s="932"/>
    </row>
    <row r="296" spans="17:25" ht="15.75" customHeight="1">
      <c r="Q296" s="474"/>
      <c r="R296" s="474"/>
      <c r="S296" s="474"/>
      <c r="U296" s="932"/>
      <c r="V296" s="932"/>
      <c r="W296" s="932"/>
      <c r="X296" s="932"/>
      <c r="Y296" s="932"/>
    </row>
    <row r="297" spans="17:25" ht="15.75" customHeight="1">
      <c r="Q297" s="474"/>
      <c r="R297" s="474"/>
      <c r="S297" s="474"/>
      <c r="U297" s="932"/>
      <c r="V297" s="932"/>
      <c r="W297" s="932"/>
      <c r="X297" s="932"/>
      <c r="Y297" s="932"/>
    </row>
    <row r="298" spans="17:25" ht="15.75" customHeight="1">
      <c r="Q298" s="474"/>
      <c r="R298" s="474"/>
      <c r="S298" s="474"/>
      <c r="U298" s="932"/>
      <c r="V298" s="932"/>
      <c r="W298" s="932"/>
      <c r="X298" s="932"/>
      <c r="Y298" s="932"/>
    </row>
    <row r="299" spans="17:25" ht="15.75" customHeight="1">
      <c r="Q299" s="474"/>
      <c r="R299" s="474"/>
      <c r="S299" s="474"/>
      <c r="U299" s="932"/>
      <c r="V299" s="932"/>
      <c r="W299" s="932"/>
      <c r="X299" s="932"/>
      <c r="Y299" s="932"/>
    </row>
    <row r="300" spans="17:25" ht="15.75" customHeight="1">
      <c r="Q300" s="474"/>
      <c r="R300" s="474"/>
      <c r="S300" s="474"/>
      <c r="U300" s="932"/>
      <c r="V300" s="932"/>
      <c r="W300" s="932"/>
      <c r="X300" s="932"/>
      <c r="Y300" s="932"/>
    </row>
    <row r="301" spans="17:25" ht="15.75" customHeight="1">
      <c r="Q301" s="474"/>
      <c r="R301" s="474"/>
      <c r="S301" s="474"/>
      <c r="U301" s="932"/>
      <c r="V301" s="932"/>
      <c r="W301" s="932"/>
      <c r="X301" s="932"/>
      <c r="Y301" s="932"/>
    </row>
    <row r="302" spans="17:25" ht="15.75" customHeight="1">
      <c r="Q302" s="474"/>
      <c r="R302" s="474"/>
      <c r="S302" s="474"/>
      <c r="U302" s="932"/>
      <c r="V302" s="932"/>
      <c r="W302" s="932"/>
      <c r="X302" s="932"/>
      <c r="Y302" s="932"/>
    </row>
    <row r="303" spans="17:25" ht="15.75" customHeight="1">
      <c r="Q303" s="474"/>
      <c r="R303" s="474"/>
      <c r="S303" s="474"/>
      <c r="U303" s="932"/>
      <c r="V303" s="932"/>
      <c r="W303" s="932"/>
      <c r="X303" s="932"/>
      <c r="Y303" s="932"/>
    </row>
    <row r="304" spans="17:25" ht="15.75" customHeight="1">
      <c r="Q304" s="474"/>
      <c r="R304" s="474"/>
      <c r="S304" s="474"/>
      <c r="U304" s="932"/>
      <c r="V304" s="932"/>
      <c r="W304" s="932"/>
      <c r="X304" s="932"/>
      <c r="Y304" s="932"/>
    </row>
    <row r="305" spans="17:25" ht="15.75" customHeight="1">
      <c r="Q305" s="474"/>
      <c r="R305" s="474"/>
      <c r="S305" s="474"/>
      <c r="U305" s="932"/>
      <c r="V305" s="932"/>
      <c r="W305" s="932"/>
      <c r="X305" s="932"/>
      <c r="Y305" s="932"/>
    </row>
    <row r="306" spans="17:25" ht="15.75" customHeight="1">
      <c r="Q306" s="474"/>
      <c r="R306" s="474"/>
      <c r="S306" s="474"/>
      <c r="U306" s="932"/>
      <c r="V306" s="932"/>
      <c r="W306" s="932"/>
      <c r="X306" s="932"/>
      <c r="Y306" s="932"/>
    </row>
    <row r="307" spans="17:25" ht="15.75" customHeight="1">
      <c r="Q307" s="474"/>
      <c r="R307" s="474"/>
      <c r="S307" s="474"/>
      <c r="U307" s="932"/>
      <c r="V307" s="932"/>
      <c r="W307" s="932"/>
      <c r="X307" s="932"/>
      <c r="Y307" s="932"/>
    </row>
    <row r="308" spans="17:25" ht="15.75" customHeight="1">
      <c r="Q308" s="474"/>
      <c r="R308" s="474"/>
      <c r="S308" s="474"/>
      <c r="U308" s="932"/>
      <c r="V308" s="932"/>
      <c r="W308" s="932"/>
      <c r="X308" s="932"/>
      <c r="Y308" s="932"/>
    </row>
    <row r="309" spans="17:25" ht="15.75" customHeight="1">
      <c r="Q309" s="474"/>
      <c r="R309" s="474"/>
      <c r="S309" s="474"/>
      <c r="U309" s="932"/>
      <c r="V309" s="932"/>
      <c r="W309" s="932"/>
      <c r="X309" s="932"/>
      <c r="Y309" s="932"/>
    </row>
    <row r="310" spans="17:25" ht="15.75" customHeight="1">
      <c r="Q310" s="474"/>
      <c r="R310" s="474"/>
      <c r="S310" s="474"/>
      <c r="U310" s="932"/>
      <c r="V310" s="932"/>
      <c r="W310" s="932"/>
      <c r="X310" s="932"/>
      <c r="Y310" s="932"/>
    </row>
    <row r="311" spans="17:25" ht="15.75" customHeight="1">
      <c r="Q311" s="474"/>
      <c r="R311" s="474"/>
      <c r="S311" s="474"/>
      <c r="U311" s="932"/>
      <c r="V311" s="932"/>
      <c r="W311" s="932"/>
      <c r="X311" s="932"/>
      <c r="Y311" s="932"/>
    </row>
    <row r="312" spans="17:25" ht="15.75" customHeight="1">
      <c r="Q312" s="474"/>
      <c r="R312" s="474"/>
      <c r="S312" s="474"/>
      <c r="U312" s="932"/>
      <c r="V312" s="932"/>
      <c r="W312" s="932"/>
      <c r="X312" s="932"/>
      <c r="Y312" s="932"/>
    </row>
    <row r="313" spans="17:25" ht="15.75" customHeight="1">
      <c r="Q313" s="474"/>
      <c r="R313" s="474"/>
      <c r="S313" s="474"/>
      <c r="U313" s="932"/>
      <c r="V313" s="932"/>
      <c r="W313" s="932"/>
      <c r="X313" s="932"/>
      <c r="Y313" s="932"/>
    </row>
    <row r="314" spans="17:25" ht="15.75" customHeight="1">
      <c r="Q314" s="474"/>
      <c r="R314" s="474"/>
      <c r="S314" s="474"/>
      <c r="U314" s="932"/>
      <c r="V314" s="932"/>
      <c r="W314" s="932"/>
      <c r="X314" s="932"/>
      <c r="Y314" s="932"/>
    </row>
    <row r="315" spans="17:25" ht="15.75" customHeight="1">
      <c r="Q315" s="474"/>
      <c r="R315" s="474"/>
      <c r="S315" s="474"/>
      <c r="U315" s="932"/>
      <c r="V315" s="932"/>
      <c r="W315" s="932"/>
      <c r="X315" s="932"/>
      <c r="Y315" s="932"/>
    </row>
    <row r="316" spans="17:25" ht="15.75" customHeight="1">
      <c r="Q316" s="474"/>
      <c r="R316" s="474"/>
      <c r="S316" s="474"/>
      <c r="U316" s="932"/>
      <c r="V316" s="932"/>
      <c r="W316" s="932"/>
      <c r="X316" s="932"/>
      <c r="Y316" s="932"/>
    </row>
    <row r="317" spans="17:25" ht="15.75" customHeight="1">
      <c r="Q317" s="474"/>
      <c r="R317" s="474"/>
      <c r="S317" s="474"/>
      <c r="U317" s="932"/>
      <c r="V317" s="932"/>
      <c r="W317" s="932"/>
      <c r="X317" s="932"/>
      <c r="Y317" s="932"/>
    </row>
    <row r="318" spans="17:25" ht="15.75" customHeight="1">
      <c r="Q318" s="474"/>
      <c r="R318" s="474"/>
      <c r="S318" s="474"/>
      <c r="U318" s="932"/>
      <c r="V318" s="932"/>
      <c r="W318" s="932"/>
      <c r="X318" s="932"/>
      <c r="Y318" s="932"/>
    </row>
    <row r="319" spans="17:25" ht="15.75" customHeight="1">
      <c r="Q319" s="474"/>
      <c r="R319" s="474"/>
      <c r="S319" s="474"/>
      <c r="U319" s="932"/>
      <c r="V319" s="932"/>
      <c r="W319" s="932"/>
      <c r="X319" s="932"/>
      <c r="Y319" s="932"/>
    </row>
    <row r="320" spans="17:25" ht="15.75" customHeight="1">
      <c r="Q320" s="474"/>
      <c r="R320" s="474"/>
      <c r="S320" s="474"/>
      <c r="U320" s="932"/>
      <c r="V320" s="932"/>
      <c r="W320" s="932"/>
      <c r="X320" s="932"/>
      <c r="Y320" s="932"/>
    </row>
    <row r="321" spans="17:25" ht="15.75" customHeight="1">
      <c r="Q321" s="474"/>
      <c r="R321" s="474"/>
      <c r="S321" s="474"/>
      <c r="U321" s="932"/>
      <c r="V321" s="932"/>
      <c r="W321" s="932"/>
      <c r="X321" s="932"/>
      <c r="Y321" s="932"/>
    </row>
    <row r="322" spans="17:25" ht="15.75" customHeight="1">
      <c r="Q322" s="474"/>
      <c r="R322" s="474"/>
      <c r="S322" s="474"/>
      <c r="U322" s="932"/>
      <c r="V322" s="932"/>
      <c r="W322" s="932"/>
      <c r="X322" s="932"/>
      <c r="Y322" s="932"/>
    </row>
    <row r="323" spans="17:25" ht="15.75" customHeight="1">
      <c r="Q323" s="474"/>
      <c r="R323" s="474"/>
      <c r="S323" s="474"/>
      <c r="U323" s="932"/>
      <c r="V323" s="932"/>
      <c r="W323" s="932"/>
      <c r="X323" s="932"/>
      <c r="Y323" s="932"/>
    </row>
    <row r="324" spans="17:25" ht="15.75" customHeight="1">
      <c r="Q324" s="474"/>
      <c r="R324" s="474"/>
      <c r="S324" s="474"/>
      <c r="U324" s="932"/>
      <c r="V324" s="932"/>
      <c r="W324" s="932"/>
      <c r="X324" s="932"/>
      <c r="Y324" s="932"/>
    </row>
    <row r="325" spans="17:25" ht="15.75" customHeight="1">
      <c r="Q325" s="474"/>
      <c r="R325" s="474"/>
      <c r="S325" s="474"/>
      <c r="U325" s="932"/>
      <c r="V325" s="932"/>
      <c r="W325" s="932"/>
      <c r="X325" s="932"/>
      <c r="Y325" s="932"/>
    </row>
    <row r="326" spans="17:25" ht="15.75" customHeight="1">
      <c r="Q326" s="474"/>
      <c r="R326" s="474"/>
      <c r="S326" s="474"/>
      <c r="U326" s="932"/>
      <c r="V326" s="932"/>
      <c r="W326" s="932"/>
      <c r="X326" s="932"/>
      <c r="Y326" s="932"/>
    </row>
    <row r="327" spans="17:25" ht="15.75" customHeight="1">
      <c r="Q327" s="474"/>
      <c r="R327" s="474"/>
      <c r="S327" s="474"/>
      <c r="U327" s="932"/>
      <c r="V327" s="932"/>
      <c r="W327" s="932"/>
      <c r="X327" s="932"/>
      <c r="Y327" s="932"/>
    </row>
    <row r="328" spans="17:25" ht="15.75" customHeight="1">
      <c r="Q328" s="474"/>
      <c r="R328" s="474"/>
      <c r="S328" s="474"/>
      <c r="U328" s="932"/>
      <c r="V328" s="932"/>
      <c r="W328" s="932"/>
      <c r="X328" s="932"/>
      <c r="Y328" s="932"/>
    </row>
    <row r="329" spans="17:25" ht="15.75" customHeight="1">
      <c r="Q329" s="474"/>
      <c r="R329" s="474"/>
      <c r="S329" s="474"/>
      <c r="U329" s="932"/>
      <c r="V329" s="932"/>
      <c r="W329" s="932"/>
      <c r="X329" s="932"/>
      <c r="Y329" s="932"/>
    </row>
    <row r="330" spans="17:25" ht="15.75" customHeight="1">
      <c r="Q330" s="474"/>
      <c r="R330" s="474"/>
      <c r="S330" s="474"/>
      <c r="U330" s="932"/>
      <c r="V330" s="932"/>
      <c r="W330" s="932"/>
      <c r="X330" s="932"/>
      <c r="Y330" s="932"/>
    </row>
    <row r="331" spans="17:25" ht="15.75" customHeight="1">
      <c r="Q331" s="474"/>
      <c r="R331" s="474"/>
      <c r="S331" s="474"/>
      <c r="U331" s="932"/>
      <c r="V331" s="932"/>
      <c r="W331" s="932"/>
      <c r="X331" s="932"/>
      <c r="Y331" s="932"/>
    </row>
    <row r="332" spans="17:25" ht="15.75" customHeight="1">
      <c r="Q332" s="474"/>
      <c r="R332" s="474"/>
      <c r="S332" s="474"/>
      <c r="U332" s="932"/>
      <c r="V332" s="932"/>
      <c r="W332" s="932"/>
      <c r="X332" s="932"/>
      <c r="Y332" s="932"/>
    </row>
    <row r="333" spans="17:25" ht="15.75" customHeight="1">
      <c r="Q333" s="474"/>
      <c r="R333" s="474"/>
      <c r="S333" s="474"/>
      <c r="U333" s="932"/>
      <c r="V333" s="932"/>
      <c r="W333" s="932"/>
      <c r="X333" s="932"/>
      <c r="Y333" s="932"/>
    </row>
    <row r="334" spans="17:25" ht="15.75" customHeight="1">
      <c r="Q334" s="474"/>
      <c r="R334" s="474"/>
      <c r="S334" s="474"/>
      <c r="U334" s="932"/>
      <c r="V334" s="932"/>
      <c r="W334" s="932"/>
      <c r="X334" s="932"/>
      <c r="Y334" s="932"/>
    </row>
    <row r="335" spans="17:25" ht="15.75" customHeight="1">
      <c r="Q335" s="474"/>
      <c r="R335" s="474"/>
      <c r="S335" s="474"/>
      <c r="U335" s="932"/>
      <c r="V335" s="932"/>
      <c r="W335" s="932"/>
      <c r="X335" s="932"/>
      <c r="Y335" s="932"/>
    </row>
    <row r="336" spans="17:25" ht="15.75" customHeight="1">
      <c r="Q336" s="474"/>
      <c r="R336" s="474"/>
      <c r="S336" s="474"/>
      <c r="U336" s="932"/>
      <c r="V336" s="932"/>
      <c r="W336" s="932"/>
      <c r="X336" s="932"/>
      <c r="Y336" s="932"/>
    </row>
    <row r="337" spans="17:25" ht="15.75" customHeight="1">
      <c r="Q337" s="474"/>
      <c r="R337" s="474"/>
      <c r="S337" s="474"/>
      <c r="U337" s="932"/>
      <c r="V337" s="932"/>
      <c r="W337" s="932"/>
      <c r="X337" s="932"/>
      <c r="Y337" s="932"/>
    </row>
    <row r="338" spans="17:25" ht="15.75" customHeight="1">
      <c r="Q338" s="474"/>
      <c r="R338" s="474"/>
      <c r="S338" s="474"/>
      <c r="U338" s="932"/>
      <c r="V338" s="932"/>
      <c r="W338" s="932"/>
      <c r="X338" s="932"/>
      <c r="Y338" s="932"/>
    </row>
    <row r="339" spans="17:25" ht="15.75" customHeight="1">
      <c r="Q339" s="474"/>
      <c r="R339" s="474"/>
      <c r="S339" s="474"/>
      <c r="U339" s="932"/>
      <c r="V339" s="932"/>
      <c r="W339" s="932"/>
      <c r="X339" s="932"/>
      <c r="Y339" s="932"/>
    </row>
    <row r="340" spans="17:25" ht="15.75" customHeight="1">
      <c r="Q340" s="474"/>
      <c r="R340" s="474"/>
      <c r="S340" s="474"/>
      <c r="U340" s="932"/>
      <c r="V340" s="932"/>
      <c r="W340" s="932"/>
      <c r="X340" s="932"/>
      <c r="Y340" s="932"/>
    </row>
    <row r="341" spans="17:25" ht="15.75" customHeight="1">
      <c r="Q341" s="474"/>
      <c r="R341" s="474"/>
      <c r="S341" s="474"/>
      <c r="U341" s="932"/>
      <c r="V341" s="932"/>
      <c r="W341" s="932"/>
      <c r="X341" s="932"/>
      <c r="Y341" s="932"/>
    </row>
    <row r="342" spans="17:25" ht="15.75">
      <c r="Q342" s="474"/>
      <c r="R342" s="474"/>
      <c r="S342" s="474"/>
    </row>
    <row r="343" spans="17:25" ht="15.75">
      <c r="Q343" s="474"/>
      <c r="R343" s="474"/>
      <c r="S343" s="474"/>
    </row>
    <row r="344" spans="17:25" ht="15.75">
      <c r="Q344" s="474"/>
      <c r="R344" s="474"/>
      <c r="S344" s="474"/>
    </row>
    <row r="345" spans="17:25" ht="15.75">
      <c r="Q345" s="474"/>
      <c r="R345" s="474"/>
      <c r="S345" s="474"/>
    </row>
    <row r="346" spans="17:25" ht="15.75">
      <c r="Q346" s="474"/>
      <c r="R346" s="474"/>
      <c r="S346" s="474"/>
    </row>
    <row r="347" spans="17:25" ht="15.75">
      <c r="Q347" s="474"/>
      <c r="R347" s="474"/>
      <c r="S347" s="474"/>
    </row>
    <row r="348" spans="17:25" ht="15.75">
      <c r="Q348" s="474"/>
      <c r="R348" s="474"/>
      <c r="S348" s="474"/>
    </row>
    <row r="349" spans="17:25" ht="15.75">
      <c r="Q349" s="474"/>
      <c r="R349" s="474"/>
      <c r="S349" s="474"/>
    </row>
    <row r="350" spans="17:25" ht="15.75">
      <c r="Q350" s="474"/>
      <c r="R350" s="474"/>
      <c r="S350" s="474"/>
    </row>
    <row r="351" spans="17:25" ht="15.75">
      <c r="Q351" s="474"/>
      <c r="R351" s="474"/>
      <c r="S351" s="474"/>
    </row>
    <row r="352" spans="17:25" ht="15.75">
      <c r="Q352" s="474"/>
      <c r="R352" s="474"/>
      <c r="S352" s="474"/>
    </row>
    <row r="353" spans="17:19" ht="15.75">
      <c r="Q353" s="474"/>
      <c r="R353" s="474"/>
      <c r="S353" s="474"/>
    </row>
    <row r="354" spans="17:19" ht="15.75">
      <c r="Q354" s="474"/>
      <c r="R354" s="474"/>
      <c r="S354" s="474"/>
    </row>
    <row r="355" spans="17:19" ht="15.75">
      <c r="Q355" s="474"/>
      <c r="R355" s="474"/>
      <c r="S355" s="474"/>
    </row>
    <row r="356" spans="17:19" ht="15.75">
      <c r="Q356" s="474"/>
      <c r="R356" s="474"/>
      <c r="S356" s="474"/>
    </row>
    <row r="357" spans="17:19" ht="15.75">
      <c r="Q357" s="474"/>
      <c r="R357" s="474"/>
      <c r="S357" s="474"/>
    </row>
    <row r="358" spans="17:19" ht="15.75">
      <c r="Q358" s="474"/>
      <c r="R358" s="474"/>
      <c r="S358" s="474"/>
    </row>
    <row r="359" spans="17:19" ht="15.75">
      <c r="Q359" s="474"/>
      <c r="R359" s="474"/>
      <c r="S359" s="474"/>
    </row>
    <row r="360" spans="17:19" ht="15.75">
      <c r="Q360" s="474"/>
      <c r="R360" s="474"/>
      <c r="S360" s="474"/>
    </row>
    <row r="361" spans="17:19" ht="15.75">
      <c r="Q361" s="474"/>
      <c r="R361" s="474"/>
      <c r="S361" s="474"/>
    </row>
    <row r="362" spans="17:19" ht="15.75">
      <c r="Q362" s="474"/>
      <c r="R362" s="474"/>
      <c r="S362" s="474"/>
    </row>
    <row r="363" spans="17:19" ht="15.75">
      <c r="Q363" s="474"/>
      <c r="R363" s="474"/>
      <c r="S363" s="474"/>
    </row>
    <row r="364" spans="17:19" ht="15.75">
      <c r="Q364" s="474"/>
      <c r="R364" s="474"/>
      <c r="S364" s="474"/>
    </row>
    <row r="365" spans="17:19" ht="15.75">
      <c r="Q365" s="474"/>
      <c r="R365" s="474"/>
      <c r="S365" s="474"/>
    </row>
    <row r="366" spans="17:19" ht="15.75">
      <c r="Q366" s="475"/>
      <c r="R366" s="475"/>
      <c r="S366" s="475"/>
    </row>
    <row r="367" spans="17:19" ht="15.75">
      <c r="Q367" s="475"/>
      <c r="R367" s="475"/>
      <c r="S367" s="475"/>
    </row>
    <row r="368" spans="17:19" ht="15.75">
      <c r="Q368" s="475"/>
      <c r="R368" s="475"/>
      <c r="S368" s="475"/>
    </row>
    <row r="369" spans="17:19" ht="15.75">
      <c r="Q369" s="475"/>
      <c r="R369" s="475"/>
      <c r="S369" s="475"/>
    </row>
    <row r="370" spans="17:19" ht="15.75">
      <c r="Q370" s="475"/>
      <c r="R370" s="475"/>
      <c r="S370" s="475"/>
    </row>
    <row r="371" spans="17:19" ht="15.75">
      <c r="Q371" s="475"/>
      <c r="R371" s="475"/>
      <c r="S371" s="475"/>
    </row>
    <row r="372" spans="17:19" ht="15.75">
      <c r="Q372" s="475"/>
      <c r="R372" s="475"/>
      <c r="S372" s="475"/>
    </row>
    <row r="373" spans="17:19" ht="15.75">
      <c r="Q373" s="475"/>
      <c r="R373" s="475"/>
      <c r="S373" s="475"/>
    </row>
    <row r="374" spans="17:19" ht="15.75">
      <c r="Q374" s="475"/>
      <c r="R374" s="475"/>
      <c r="S374" s="475"/>
    </row>
    <row r="375" spans="17:19" ht="15.75">
      <c r="Q375" s="475"/>
      <c r="R375" s="475"/>
      <c r="S375" s="475"/>
    </row>
    <row r="376" spans="17:19" ht="15.75">
      <c r="Q376" s="475"/>
      <c r="R376" s="475"/>
      <c r="S376" s="475"/>
    </row>
    <row r="377" spans="17:19" ht="15.75">
      <c r="Q377" s="475"/>
      <c r="R377" s="475"/>
      <c r="S377" s="475"/>
    </row>
    <row r="378" spans="17:19" ht="15.75">
      <c r="Q378" s="475"/>
      <c r="R378" s="475"/>
      <c r="S378" s="475"/>
    </row>
    <row r="379" spans="17:19" ht="15.75">
      <c r="Q379" s="475"/>
      <c r="R379" s="475"/>
      <c r="S379" s="475"/>
    </row>
    <row r="380" spans="17:19" ht="15.75">
      <c r="Q380" s="475"/>
      <c r="R380" s="475"/>
      <c r="S380" s="475"/>
    </row>
    <row r="381" spans="17:19" ht="15.75">
      <c r="Q381" s="475"/>
      <c r="R381" s="475"/>
      <c r="S381" s="475"/>
    </row>
    <row r="382" spans="17:19" ht="15.75">
      <c r="Q382" s="475"/>
      <c r="R382" s="475"/>
      <c r="S382" s="475"/>
    </row>
    <row r="383" spans="17:19" ht="15.75">
      <c r="Q383" s="475"/>
      <c r="R383" s="475"/>
      <c r="S383" s="475"/>
    </row>
    <row r="384" spans="17:19" ht="15.75">
      <c r="Q384" s="475"/>
      <c r="R384" s="475"/>
      <c r="S384" s="475"/>
    </row>
    <row r="385" spans="17:19" ht="15.75">
      <c r="Q385" s="475"/>
      <c r="R385" s="475"/>
      <c r="S385" s="475"/>
    </row>
    <row r="386" spans="17:19" ht="15.75">
      <c r="Q386" s="475"/>
      <c r="R386" s="475"/>
      <c r="S386" s="475"/>
    </row>
    <row r="387" spans="17:19" ht="15.75">
      <c r="Q387" s="475"/>
      <c r="R387" s="475"/>
      <c r="S387" s="475"/>
    </row>
    <row r="388" spans="17:19" ht="15.75">
      <c r="Q388" s="475"/>
      <c r="R388" s="475"/>
      <c r="S388" s="475"/>
    </row>
    <row r="389" spans="17:19" ht="15.75">
      <c r="Q389" s="475"/>
      <c r="R389" s="475"/>
      <c r="S389" s="475"/>
    </row>
    <row r="390" spans="17:19" ht="15.75">
      <c r="Q390" s="475"/>
      <c r="R390" s="475"/>
      <c r="S390" s="475"/>
    </row>
    <row r="391" spans="17:19" ht="15.75">
      <c r="Q391" s="475"/>
      <c r="R391" s="475"/>
      <c r="S391" s="475"/>
    </row>
    <row r="392" spans="17:19" ht="15.75">
      <c r="Q392" s="475"/>
      <c r="R392" s="475"/>
      <c r="S392" s="475"/>
    </row>
    <row r="393" spans="17:19" ht="15.75">
      <c r="Q393" s="475"/>
      <c r="R393" s="475"/>
      <c r="S393" s="475"/>
    </row>
    <row r="394" spans="17:19" ht="15.75">
      <c r="Q394" s="475"/>
      <c r="R394" s="475"/>
      <c r="S394" s="475"/>
    </row>
    <row r="395" spans="17:19" ht="15.75">
      <c r="Q395" s="475"/>
      <c r="R395" s="475"/>
      <c r="S395" s="475"/>
    </row>
    <row r="396" spans="17:19" ht="15.75">
      <c r="Q396" s="475"/>
      <c r="R396" s="475"/>
      <c r="S396" s="475"/>
    </row>
    <row r="397" spans="17:19" ht="15.75">
      <c r="Q397" s="475"/>
      <c r="R397" s="475"/>
      <c r="S397" s="475"/>
    </row>
    <row r="398" spans="17:19" ht="15.75">
      <c r="Q398" s="475"/>
      <c r="R398" s="475"/>
      <c r="S398" s="475"/>
    </row>
    <row r="399" spans="17:19" ht="15.75">
      <c r="Q399" s="475"/>
      <c r="R399" s="475"/>
      <c r="S399" s="475"/>
    </row>
    <row r="400" spans="17:19" ht="15.75">
      <c r="Q400" s="475"/>
      <c r="R400" s="475"/>
      <c r="S400" s="475"/>
    </row>
    <row r="401" spans="17:19" ht="15.75">
      <c r="Q401" s="475"/>
      <c r="R401" s="475"/>
      <c r="S401" s="475"/>
    </row>
    <row r="402" spans="17:19" ht="15.75">
      <c r="Q402" s="475"/>
      <c r="R402" s="475"/>
      <c r="S402" s="475"/>
    </row>
    <row r="403" spans="17:19" ht="15.75">
      <c r="Q403" s="475"/>
      <c r="R403" s="475"/>
      <c r="S403" s="475"/>
    </row>
    <row r="404" spans="17:19" ht="15.75">
      <c r="Q404" s="475"/>
      <c r="R404" s="475"/>
      <c r="S404" s="475"/>
    </row>
    <row r="405" spans="17:19" ht="15.75">
      <c r="Q405" s="475"/>
      <c r="R405" s="475"/>
      <c r="S405" s="475"/>
    </row>
    <row r="406" spans="17:19" ht="15.75">
      <c r="Q406" s="475"/>
      <c r="R406" s="475"/>
      <c r="S406" s="475"/>
    </row>
    <row r="407" spans="17:19" ht="15.75">
      <c r="Q407" s="475"/>
      <c r="R407" s="475"/>
      <c r="S407" s="475"/>
    </row>
    <row r="408" spans="17:19" ht="15.75">
      <c r="Q408" s="475"/>
      <c r="R408" s="475"/>
      <c r="S408" s="475"/>
    </row>
    <row r="409" spans="17:19" ht="15.75">
      <c r="Q409" s="475"/>
      <c r="R409" s="475"/>
      <c r="S409" s="475"/>
    </row>
    <row r="410" spans="17:19" ht="15.75">
      <c r="Q410" s="475"/>
      <c r="R410" s="475"/>
      <c r="S410" s="475"/>
    </row>
    <row r="411" spans="17:19" ht="15.75">
      <c r="Q411" s="475"/>
      <c r="R411" s="475"/>
      <c r="S411" s="475"/>
    </row>
    <row r="412" spans="17:19" ht="15.75">
      <c r="Q412" s="475"/>
      <c r="R412" s="475"/>
      <c r="S412" s="475"/>
    </row>
    <row r="413" spans="17:19" ht="15.75">
      <c r="Q413" s="475"/>
      <c r="R413" s="475"/>
      <c r="S413" s="475"/>
    </row>
    <row r="414" spans="17:19" ht="15.75">
      <c r="Q414" s="475"/>
      <c r="R414" s="475"/>
      <c r="S414" s="475"/>
    </row>
    <row r="415" spans="17:19" ht="15.75">
      <c r="Q415" s="475"/>
      <c r="R415" s="475"/>
      <c r="S415" s="475"/>
    </row>
    <row r="416" spans="17:19" ht="15.75">
      <c r="Q416" s="475"/>
      <c r="R416" s="475"/>
      <c r="S416" s="475"/>
    </row>
    <row r="417" spans="17:19" ht="15.75">
      <c r="Q417" s="475"/>
      <c r="R417" s="475"/>
      <c r="S417" s="475"/>
    </row>
    <row r="418" spans="17:19" ht="15.75">
      <c r="Q418" s="475"/>
      <c r="R418" s="475"/>
      <c r="S418" s="475"/>
    </row>
    <row r="419" spans="17:19" ht="15.75">
      <c r="Q419" s="475"/>
      <c r="R419" s="475"/>
      <c r="S419" s="475"/>
    </row>
    <row r="420" spans="17:19" ht="15.75">
      <c r="Q420" s="475"/>
      <c r="R420" s="475"/>
      <c r="S420" s="475"/>
    </row>
    <row r="421" spans="17:19" ht="15.75">
      <c r="Q421" s="475"/>
      <c r="R421" s="475"/>
      <c r="S421" s="475"/>
    </row>
    <row r="422" spans="17:19" ht="15.75">
      <c r="Q422" s="475"/>
      <c r="R422" s="475"/>
      <c r="S422" s="475"/>
    </row>
    <row r="423" spans="17:19" ht="15.75">
      <c r="Q423" s="475"/>
      <c r="R423" s="475"/>
      <c r="S423" s="475"/>
    </row>
    <row r="424" spans="17:19" ht="15.75">
      <c r="Q424" s="475"/>
      <c r="R424" s="475"/>
      <c r="S424" s="475"/>
    </row>
    <row r="425" spans="17:19" ht="15.75">
      <c r="Q425" s="475"/>
      <c r="R425" s="475"/>
      <c r="S425" s="475"/>
    </row>
    <row r="426" spans="17:19" ht="15.75">
      <c r="Q426" s="475"/>
      <c r="R426" s="475"/>
      <c r="S426" s="475"/>
    </row>
    <row r="427" spans="17:19" ht="15.75">
      <c r="Q427" s="475"/>
      <c r="R427" s="475"/>
      <c r="S427" s="475"/>
    </row>
    <row r="428" spans="17:19" ht="15.75">
      <c r="Q428" s="475"/>
      <c r="R428" s="475"/>
      <c r="S428" s="475"/>
    </row>
    <row r="429" spans="17:19" ht="15.75">
      <c r="Q429" s="475"/>
      <c r="R429" s="475"/>
      <c r="S429" s="475"/>
    </row>
    <row r="430" spans="17:19" ht="15.75">
      <c r="Q430" s="475"/>
      <c r="R430" s="475"/>
      <c r="S430" s="475"/>
    </row>
    <row r="431" spans="17:19" ht="15.75">
      <c r="Q431" s="475"/>
      <c r="R431" s="475"/>
      <c r="S431" s="475"/>
    </row>
    <row r="432" spans="17:19" ht="15.75">
      <c r="Q432" s="475"/>
      <c r="R432" s="475"/>
      <c r="S432" s="475"/>
    </row>
    <row r="433" spans="17:19" ht="15.75">
      <c r="Q433" s="475"/>
      <c r="R433" s="475"/>
      <c r="S433" s="475"/>
    </row>
    <row r="434" spans="17:19" ht="15.75">
      <c r="Q434" s="475"/>
      <c r="R434" s="475"/>
      <c r="S434" s="475"/>
    </row>
    <row r="435" spans="17:19" ht="15.75">
      <c r="Q435" s="475"/>
      <c r="R435" s="475"/>
      <c r="S435" s="475"/>
    </row>
    <row r="436" spans="17:19" ht="15.75">
      <c r="Q436" s="475"/>
      <c r="R436" s="475"/>
      <c r="S436" s="475"/>
    </row>
    <row r="437" spans="17:19" ht="15.75">
      <c r="Q437" s="475"/>
      <c r="R437" s="475"/>
      <c r="S437" s="475"/>
    </row>
    <row r="438" spans="17:19" ht="15.75">
      <c r="Q438" s="475"/>
      <c r="R438" s="475"/>
      <c r="S438" s="475"/>
    </row>
    <row r="439" spans="17:19" ht="15.75">
      <c r="Q439" s="475"/>
      <c r="R439" s="475"/>
      <c r="S439" s="475"/>
    </row>
    <row r="440" spans="17:19" ht="15.75">
      <c r="Q440" s="475"/>
      <c r="R440" s="475"/>
      <c r="S440" s="475"/>
    </row>
    <row r="441" spans="17:19" ht="15.75">
      <c r="Q441" s="475"/>
      <c r="R441" s="475"/>
      <c r="S441" s="475"/>
    </row>
    <row r="442" spans="17:19" ht="15.75">
      <c r="Q442" s="475"/>
      <c r="R442" s="475"/>
      <c r="S442" s="475"/>
    </row>
    <row r="443" spans="17:19" ht="15.75">
      <c r="Q443" s="475"/>
      <c r="R443" s="475"/>
      <c r="S443" s="475"/>
    </row>
    <row r="444" spans="17:19" ht="15.75">
      <c r="Q444" s="475"/>
      <c r="R444" s="475"/>
      <c r="S444" s="475"/>
    </row>
    <row r="445" spans="17:19" ht="15.75">
      <c r="Q445" s="475"/>
      <c r="R445" s="475"/>
      <c r="S445" s="475"/>
    </row>
    <row r="446" spans="17:19" ht="15.75">
      <c r="Q446" s="475"/>
      <c r="R446" s="475"/>
      <c r="S446" s="475"/>
    </row>
    <row r="447" spans="17:19" ht="15.75">
      <c r="Q447" s="475"/>
      <c r="R447" s="475"/>
      <c r="S447" s="475"/>
    </row>
    <row r="448" spans="17:19" ht="15.75">
      <c r="Q448" s="475"/>
      <c r="R448" s="475"/>
      <c r="S448" s="475"/>
    </row>
    <row r="449" spans="17:19" ht="15.75">
      <c r="Q449" s="475"/>
      <c r="R449" s="475"/>
      <c r="S449" s="475"/>
    </row>
    <row r="450" spans="17:19" ht="15.75">
      <c r="Q450" s="475"/>
      <c r="R450" s="475"/>
      <c r="S450" s="475"/>
    </row>
    <row r="451" spans="17:19" ht="15.75">
      <c r="Q451" s="475"/>
      <c r="R451" s="475"/>
      <c r="S451" s="475"/>
    </row>
    <row r="452" spans="17:19" ht="15.75">
      <c r="Q452" s="475"/>
      <c r="R452" s="475"/>
      <c r="S452" s="475"/>
    </row>
    <row r="453" spans="17:19" ht="15.75">
      <c r="Q453" s="475"/>
      <c r="R453" s="475"/>
      <c r="S453" s="475"/>
    </row>
    <row r="454" spans="17:19" ht="15.75">
      <c r="Q454" s="475"/>
      <c r="R454" s="475"/>
      <c r="S454" s="475"/>
    </row>
    <row r="455" spans="17:19" ht="15.75">
      <c r="Q455" s="475"/>
      <c r="R455" s="475"/>
      <c r="S455" s="475"/>
    </row>
    <row r="456" spans="17:19" ht="15.75">
      <c r="Q456" s="475"/>
      <c r="R456" s="475"/>
      <c r="S456" s="475"/>
    </row>
    <row r="457" spans="17:19" ht="15.75">
      <c r="Q457" s="475"/>
      <c r="R457" s="475"/>
      <c r="S457" s="475"/>
    </row>
    <row r="458" spans="17:19" ht="15.75">
      <c r="Q458" s="475"/>
      <c r="R458" s="475"/>
      <c r="S458" s="475"/>
    </row>
    <row r="459" spans="17:19" ht="15.75">
      <c r="Q459" s="475"/>
      <c r="R459" s="475"/>
      <c r="S459" s="475"/>
    </row>
    <row r="460" spans="17:19" ht="15.75">
      <c r="Q460" s="475"/>
      <c r="R460" s="475"/>
      <c r="S460" s="475"/>
    </row>
    <row r="461" spans="17:19" ht="15.75">
      <c r="Q461" s="475"/>
      <c r="R461" s="475"/>
      <c r="S461" s="475"/>
    </row>
    <row r="462" spans="17:19" ht="15.75">
      <c r="Q462" s="475"/>
      <c r="R462" s="475"/>
      <c r="S462" s="475"/>
    </row>
    <row r="463" spans="17:19" ht="15.75">
      <c r="Q463" s="475"/>
      <c r="R463" s="475"/>
      <c r="S463" s="475"/>
    </row>
    <row r="464" spans="17:19" ht="15.75">
      <c r="Q464" s="475"/>
      <c r="R464" s="475"/>
      <c r="S464" s="475"/>
    </row>
    <row r="465" spans="17:19" ht="15.75">
      <c r="Q465" s="475"/>
      <c r="R465" s="475"/>
      <c r="S465" s="475"/>
    </row>
    <row r="466" spans="17:19" ht="15.75">
      <c r="Q466" s="475"/>
      <c r="R466" s="475"/>
      <c r="S466" s="475"/>
    </row>
    <row r="467" spans="17:19" ht="15.75">
      <c r="Q467" s="475"/>
      <c r="R467" s="475"/>
      <c r="S467" s="475"/>
    </row>
    <row r="468" spans="17:19" ht="15.75">
      <c r="Q468" s="475"/>
      <c r="R468" s="475"/>
      <c r="S468" s="475"/>
    </row>
    <row r="469" spans="17:19" ht="15.75">
      <c r="Q469" s="475"/>
      <c r="R469" s="475"/>
      <c r="S469" s="475"/>
    </row>
    <row r="470" spans="17:19" ht="15.75">
      <c r="Q470" s="475"/>
      <c r="R470" s="475"/>
      <c r="S470" s="475"/>
    </row>
    <row r="471" spans="17:19" ht="15.75">
      <c r="Q471" s="475"/>
      <c r="R471" s="475"/>
      <c r="S471" s="475"/>
    </row>
    <row r="472" spans="17:19" ht="15.75">
      <c r="Q472" s="475"/>
      <c r="R472" s="475"/>
      <c r="S472" s="475"/>
    </row>
    <row r="473" spans="17:19" ht="15.75">
      <c r="Q473" s="475"/>
      <c r="R473" s="475"/>
      <c r="S473" s="475"/>
    </row>
    <row r="474" spans="17:19" ht="15.75">
      <c r="Q474" s="475"/>
      <c r="R474" s="475"/>
      <c r="S474" s="475"/>
    </row>
    <row r="475" spans="17:19" ht="15.75">
      <c r="Q475" s="475"/>
      <c r="R475" s="475"/>
      <c r="S475" s="475"/>
    </row>
    <row r="476" spans="17:19" ht="15.75">
      <c r="Q476" s="475"/>
      <c r="R476" s="475"/>
      <c r="S476" s="475"/>
    </row>
    <row r="477" spans="17:19" ht="15.75">
      <c r="Q477" s="475"/>
      <c r="R477" s="475"/>
      <c r="S477" s="475"/>
    </row>
    <row r="478" spans="17:19" ht="15.75">
      <c r="Q478" s="475"/>
      <c r="R478" s="475"/>
      <c r="S478" s="475"/>
    </row>
    <row r="479" spans="17:19" ht="15.75">
      <c r="Q479" s="475"/>
      <c r="R479" s="475"/>
      <c r="S479" s="475"/>
    </row>
    <row r="480" spans="17:19" ht="15.75">
      <c r="Q480" s="475"/>
      <c r="R480" s="475"/>
      <c r="S480" s="475"/>
    </row>
    <row r="481" spans="17:19" ht="15.75">
      <c r="Q481" s="475"/>
      <c r="R481" s="475"/>
      <c r="S481" s="475"/>
    </row>
    <row r="482" spans="17:19" ht="15.75">
      <c r="Q482" s="475"/>
      <c r="R482" s="475"/>
      <c r="S482" s="475"/>
    </row>
    <row r="483" spans="17:19" ht="15.75">
      <c r="Q483" s="475"/>
      <c r="R483" s="475"/>
      <c r="S483" s="475"/>
    </row>
    <row r="484" spans="17:19" ht="15.75">
      <c r="Q484" s="475"/>
      <c r="R484" s="475"/>
      <c r="S484" s="475"/>
    </row>
    <row r="485" spans="17:19" ht="15.75">
      <c r="Q485" s="475"/>
      <c r="R485" s="475"/>
      <c r="S485" s="475"/>
    </row>
    <row r="486" spans="17:19" ht="15.75">
      <c r="Q486" s="475"/>
      <c r="R486" s="475"/>
      <c r="S486" s="475"/>
    </row>
    <row r="487" spans="17:19" ht="18">
      <c r="Q487" s="476"/>
      <c r="R487" s="476"/>
      <c r="S487" s="476"/>
    </row>
    <row r="488" spans="17:19">
      <c r="Q488" s="470"/>
    </row>
  </sheetData>
  <sheetProtection password="D69D" sheet="1" formatCells="0" formatColumns="0" formatRows="0"/>
  <dataConsolidate/>
  <mergeCells count="290">
    <mergeCell ref="AA242:AB242"/>
    <mergeCell ref="G58:H58"/>
    <mergeCell ref="G74:H74"/>
    <mergeCell ref="G75:H75"/>
    <mergeCell ref="G76:H76"/>
    <mergeCell ref="G61:H61"/>
    <mergeCell ref="G106:H106"/>
    <mergeCell ref="G104:H104"/>
    <mergeCell ref="G156:H156"/>
    <mergeCell ref="G102:H102"/>
    <mergeCell ref="G103:H103"/>
    <mergeCell ref="G101:H101"/>
    <mergeCell ref="AA238:AB238"/>
    <mergeCell ref="G186:H186"/>
    <mergeCell ref="G187:H187"/>
    <mergeCell ref="G188:H188"/>
    <mergeCell ref="G185:H185"/>
    <mergeCell ref="G219:H219"/>
    <mergeCell ref="G189:H189"/>
    <mergeCell ref="G190:H190"/>
    <mergeCell ref="G181:H181"/>
    <mergeCell ref="G108:H108"/>
    <mergeCell ref="G120:H120"/>
    <mergeCell ref="G130:H130"/>
    <mergeCell ref="G123:H123"/>
    <mergeCell ref="G125:H125"/>
    <mergeCell ref="G192:H192"/>
    <mergeCell ref="G193:H193"/>
    <mergeCell ref="G109:H109"/>
    <mergeCell ref="G110:H110"/>
    <mergeCell ref="G174:H174"/>
    <mergeCell ref="G175:H175"/>
    <mergeCell ref="G176:H176"/>
    <mergeCell ref="G164:H164"/>
    <mergeCell ref="G165:H165"/>
    <mergeCell ref="G166:H166"/>
    <mergeCell ref="G163:H163"/>
    <mergeCell ref="G179:H179"/>
    <mergeCell ref="G180:H180"/>
    <mergeCell ref="G132:H132"/>
    <mergeCell ref="G133:H133"/>
    <mergeCell ref="G134:H134"/>
    <mergeCell ref="G135:H135"/>
    <mergeCell ref="G121:H121"/>
    <mergeCell ref="G122:H122"/>
    <mergeCell ref="G191:H191"/>
    <mergeCell ref="G214:H214"/>
    <mergeCell ref="G207:H207"/>
    <mergeCell ref="G141:H141"/>
    <mergeCell ref="G137:H137"/>
    <mergeCell ref="G194:H194"/>
    <mergeCell ref="G195:H195"/>
    <mergeCell ref="G205:H205"/>
    <mergeCell ref="G206:H206"/>
    <mergeCell ref="G148:H148"/>
    <mergeCell ref="G139:H139"/>
    <mergeCell ref="G140:H140"/>
    <mergeCell ref="G138:H138"/>
    <mergeCell ref="G145:H145"/>
    <mergeCell ref="G157:H157"/>
    <mergeCell ref="G161:H161"/>
    <mergeCell ref="G184:H184"/>
    <mergeCell ref="G173:H173"/>
    <mergeCell ref="G235:H235"/>
    <mergeCell ref="G232:H232"/>
    <mergeCell ref="G233:H233"/>
    <mergeCell ref="G196:H196"/>
    <mergeCell ref="G197:H197"/>
    <mergeCell ref="G201:H201"/>
    <mergeCell ref="G202:H202"/>
    <mergeCell ref="G203:H203"/>
    <mergeCell ref="G198:H198"/>
    <mergeCell ref="G199:H199"/>
    <mergeCell ref="G200:H200"/>
    <mergeCell ref="G204:H204"/>
    <mergeCell ref="G208:H208"/>
    <mergeCell ref="G209:H209"/>
    <mergeCell ref="G216:H216"/>
    <mergeCell ref="G217:H217"/>
    <mergeCell ref="G218:H218"/>
    <mergeCell ref="G212:H212"/>
    <mergeCell ref="G213:H213"/>
    <mergeCell ref="G220:H220"/>
    <mergeCell ref="G234:H234"/>
    <mergeCell ref="G231:H231"/>
    <mergeCell ref="G215:H215"/>
    <mergeCell ref="AA84:AD224"/>
    <mergeCell ref="V77:Y219"/>
    <mergeCell ref="U222:Y227"/>
    <mergeCell ref="G87:H87"/>
    <mergeCell ref="G78:H78"/>
    <mergeCell ref="G79:H79"/>
    <mergeCell ref="G129:H129"/>
    <mergeCell ref="G112:H112"/>
    <mergeCell ref="G113:H113"/>
    <mergeCell ref="G114:H114"/>
    <mergeCell ref="G115:H115"/>
    <mergeCell ref="G128:H128"/>
    <mergeCell ref="G117:H117"/>
    <mergeCell ref="G119:H119"/>
    <mergeCell ref="G126:H126"/>
    <mergeCell ref="G99:H99"/>
    <mergeCell ref="G146:H146"/>
    <mergeCell ref="G182:H182"/>
    <mergeCell ref="G183:H183"/>
    <mergeCell ref="G136:H136"/>
    <mergeCell ref="G149:H149"/>
    <mergeCell ref="G92:H92"/>
    <mergeCell ref="G93:H93"/>
    <mergeCell ref="G94:H94"/>
    <mergeCell ref="AA241:AB241"/>
    <mergeCell ref="G142:H142"/>
    <mergeCell ref="G158:H158"/>
    <mergeCell ref="G159:H159"/>
    <mergeCell ref="G160:H160"/>
    <mergeCell ref="G162:H162"/>
    <mergeCell ref="G177:H177"/>
    <mergeCell ref="G178:H178"/>
    <mergeCell ref="G169:H169"/>
    <mergeCell ref="G170:H170"/>
    <mergeCell ref="G221:H221"/>
    <mergeCell ref="G222:H222"/>
    <mergeCell ref="G223:H223"/>
    <mergeCell ref="G237:H237"/>
    <mergeCell ref="G224:H224"/>
    <mergeCell ref="G236:H236"/>
    <mergeCell ref="G227:H227"/>
    <mergeCell ref="G228:H228"/>
    <mergeCell ref="G229:H229"/>
    <mergeCell ref="G230:H230"/>
    <mergeCell ref="G147:H147"/>
    <mergeCell ref="AA235:AC235"/>
    <mergeCell ref="G210:H210"/>
    <mergeCell ref="G211:H211"/>
    <mergeCell ref="AA245:AB245"/>
    <mergeCell ref="AA239:AB239"/>
    <mergeCell ref="AA244:AB244"/>
    <mergeCell ref="AA243:AB243"/>
    <mergeCell ref="G144:H144"/>
    <mergeCell ref="G127:H127"/>
    <mergeCell ref="AA237:AB237"/>
    <mergeCell ref="G151:H151"/>
    <mergeCell ref="G152:H152"/>
    <mergeCell ref="G153:H153"/>
    <mergeCell ref="G154:H154"/>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G124:H124"/>
    <mergeCell ref="G111:H111"/>
    <mergeCell ref="G91:H91"/>
    <mergeCell ref="G100:H100"/>
    <mergeCell ref="G118:H118"/>
    <mergeCell ref="G88:H88"/>
    <mergeCell ref="G89:H89"/>
    <mergeCell ref="G116:H116"/>
    <mergeCell ref="G107:H107"/>
    <mergeCell ref="G90:H90"/>
    <mergeCell ref="G105:H105"/>
    <mergeCell ref="G96:H96"/>
    <mergeCell ref="G97:H97"/>
    <mergeCell ref="G98:H98"/>
    <mergeCell ref="G69:H69"/>
    <mergeCell ref="G95:H95"/>
    <mergeCell ref="G63:H63"/>
    <mergeCell ref="G64:H64"/>
    <mergeCell ref="G65:H65"/>
    <mergeCell ref="G77:H77"/>
    <mergeCell ref="G66:H66"/>
    <mergeCell ref="G67:H67"/>
    <mergeCell ref="G68:H68"/>
    <mergeCell ref="G85:H85"/>
    <mergeCell ref="G86:H86"/>
    <mergeCell ref="G70:H70"/>
    <mergeCell ref="G71:H71"/>
    <mergeCell ref="G72:H72"/>
    <mergeCell ref="G84:H84"/>
    <mergeCell ref="G80:H80"/>
    <mergeCell ref="G83:H83"/>
    <mergeCell ref="J21:K21"/>
    <mergeCell ref="L21:M21"/>
    <mergeCell ref="G46:H46"/>
    <mergeCell ref="G47:H47"/>
    <mergeCell ref="G62:H62"/>
    <mergeCell ref="G60:H60"/>
    <mergeCell ref="G57:H57"/>
    <mergeCell ref="G73:H73"/>
    <mergeCell ref="G53:H53"/>
    <mergeCell ref="G59:H59"/>
    <mergeCell ref="G81:H81"/>
    <mergeCell ref="G82:H82"/>
    <mergeCell ref="G54:H54"/>
    <mergeCell ref="G55:H55"/>
    <mergeCell ref="G56:H56"/>
    <mergeCell ref="G52:H52"/>
    <mergeCell ref="G45:H45"/>
    <mergeCell ref="J24:K24"/>
    <mergeCell ref="G48:H48"/>
    <mergeCell ref="G49:H49"/>
    <mergeCell ref="G50:H50"/>
    <mergeCell ref="G51:H51"/>
    <mergeCell ref="F33:G33"/>
    <mergeCell ref="N37:O37"/>
    <mergeCell ref="F25:G25"/>
    <mergeCell ref="G37:H38"/>
    <mergeCell ref="F26:G26"/>
    <mergeCell ref="F30:G30"/>
    <mergeCell ref="F31:G31"/>
    <mergeCell ref="P37:Q37"/>
    <mergeCell ref="J20:K20"/>
    <mergeCell ref="J37:J38"/>
    <mergeCell ref="I37:I38"/>
    <mergeCell ref="L20:M20"/>
    <mergeCell ref="G21:H21"/>
    <mergeCell ref="L24:M24"/>
    <mergeCell ref="L37:L38"/>
    <mergeCell ref="K37:K38"/>
    <mergeCell ref="F32:G32"/>
    <mergeCell ref="D25:D32"/>
    <mergeCell ref="G20:H20"/>
    <mergeCell ref="G18:H18"/>
    <mergeCell ref="G19:H19"/>
    <mergeCell ref="D37:D44"/>
    <mergeCell ref="F37:F38"/>
    <mergeCell ref="G42:H42"/>
    <mergeCell ref="G43:H43"/>
    <mergeCell ref="G44:H44"/>
    <mergeCell ref="F27:G27"/>
    <mergeCell ref="F28:G28"/>
    <mergeCell ref="F29:G29"/>
    <mergeCell ref="G39:H39"/>
    <mergeCell ref="G41:H41"/>
    <mergeCell ref="G40:H40"/>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N23:Q23"/>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U75:Y75"/>
    <mergeCell ref="U69:Y73"/>
    <mergeCell ref="V63:Y67"/>
    <mergeCell ref="V59:Y62"/>
    <mergeCell ref="V55:Y58"/>
    <mergeCell ref="U31:Y32"/>
    <mergeCell ref="U34:Y37"/>
    <mergeCell ref="V49:Y52"/>
    <mergeCell ref="V53:Y54"/>
  </mergeCells>
  <dataValidations count="1">
    <dataValidation type="list" allowBlank="1" showInputMessage="1" showErrorMessage="1" sqref="I39:I237">
      <formula1>Lookup!$A$1:$A$7</formula1>
    </dataValidation>
  </dataValidations>
  <printOptions horizontalCentered="1"/>
  <pageMargins left="0.42" right="0.4" top="0.52" bottom="0.48" header="0.3" footer="0.3"/>
  <pageSetup paperSize="256" scale="45" fitToHeight="10" orientation="landscape" r:id="rId1"/>
  <headerFooter>
    <oddFooter>&amp;CForm PC-2105</oddFooter>
  </headerFooter>
  <rowBreaks count="2" manualBreakCount="2">
    <brk id="35" min="2" max="18" man="1"/>
    <brk id="79" min="2" max="18" man="1"/>
  </rowBreaks>
  <drawing r:id="rId2"/>
  <legacyDrawing r:id="rId3"/>
</worksheet>
</file>

<file path=xl/worksheets/sheet10.xml><?xml version="1.0" encoding="utf-8"?>
<worksheet xmlns="http://schemas.openxmlformats.org/spreadsheetml/2006/main" xmlns:r="http://schemas.openxmlformats.org/officeDocument/2006/relationships">
  <sheetPr codeName="Sheet6">
    <tabColor theme="1" tint="4.9989318521683403E-2"/>
  </sheetPr>
  <dimension ref="D1:S45"/>
  <sheetViews>
    <sheetView showGridLines="0" topLeftCell="A7" workbookViewId="0"/>
  </sheetViews>
  <sheetFormatPr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668" t="s">
        <v>1267</v>
      </c>
      <c r="E2" s="1669"/>
      <c r="F2" s="1669"/>
      <c r="G2" s="1669"/>
      <c r="H2" s="1669"/>
      <c r="I2" s="1669"/>
      <c r="J2" s="1669"/>
      <c r="K2" s="1669"/>
      <c r="L2" s="1669"/>
      <c r="M2" s="1669"/>
      <c r="N2" s="1669"/>
      <c r="O2" s="1669"/>
      <c r="P2" s="1669"/>
      <c r="Q2" s="1669"/>
      <c r="R2" s="1670"/>
    </row>
    <row r="3" spans="4:19" ht="20.25" customHeight="1">
      <c r="D3" s="1671" t="s">
        <v>558</v>
      </c>
      <c r="E3" s="1672"/>
      <c r="F3" s="1672"/>
      <c r="G3" s="1672"/>
      <c r="H3" s="1672"/>
      <c r="I3" s="1672"/>
      <c r="J3" s="1672"/>
      <c r="K3" s="1672"/>
      <c r="L3" s="1672"/>
      <c r="M3" s="1672"/>
      <c r="N3" s="1672"/>
      <c r="O3" s="1672"/>
      <c r="P3" s="1672"/>
      <c r="Q3" s="1672"/>
      <c r="R3" s="1673"/>
    </row>
    <row r="4" spans="4:19">
      <c r="D4" s="263"/>
      <c r="E4" s="213"/>
      <c r="F4" s="213"/>
      <c r="G4" s="213"/>
      <c r="H4" s="213"/>
      <c r="I4" s="213"/>
      <c r="J4" s="213"/>
      <c r="K4" s="213"/>
      <c r="L4" s="213"/>
      <c r="M4" s="213"/>
      <c r="N4" s="213"/>
      <c r="O4" s="213"/>
      <c r="P4" s="213"/>
      <c r="Q4" s="213"/>
      <c r="R4" s="264"/>
    </row>
    <row r="5" spans="4:19" ht="92.25" customHeight="1">
      <c r="D5" s="263"/>
      <c r="E5" s="646" t="s">
        <v>367</v>
      </c>
      <c r="F5" s="1674" t="s">
        <v>1325</v>
      </c>
      <c r="G5" s="1674"/>
      <c r="H5" s="1674"/>
      <c r="I5" s="1674"/>
      <c r="J5" s="1674"/>
      <c r="K5" s="1674"/>
      <c r="L5" s="1674"/>
      <c r="M5" s="1674"/>
      <c r="N5" s="1674"/>
      <c r="O5" s="1674"/>
      <c r="P5" s="1674"/>
      <c r="Q5" s="1674"/>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5"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sheetPr codeName="Sheet24">
    <tabColor rgb="FF0000FF"/>
    <pageSetUpPr fitToPage="1"/>
  </sheetPr>
  <dimension ref="B1:N82"/>
  <sheetViews>
    <sheetView topLeftCell="A13" zoomScaleSheetLayoutView="80" workbookViewId="0">
      <selection activeCell="D9" sqref="D9"/>
    </sheetView>
  </sheetViews>
  <sheetFormatPr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675" t="s">
        <v>1267</v>
      </c>
      <c r="D2" s="1676"/>
      <c r="E2" s="1676"/>
      <c r="F2" s="1676"/>
      <c r="G2" s="1676"/>
      <c r="H2" s="1676"/>
      <c r="I2" s="1676"/>
      <c r="J2" s="1676"/>
      <c r="K2" s="1676"/>
      <c r="L2" s="1676"/>
      <c r="M2" s="1677"/>
    </row>
    <row r="3" spans="2:13" ht="20.25" customHeight="1" thickBot="1">
      <c r="C3" s="1678" t="s">
        <v>369</v>
      </c>
      <c r="D3" s="1679"/>
      <c r="E3" s="1679"/>
      <c r="F3" s="1680"/>
      <c r="G3" s="1680"/>
      <c r="H3" s="1680"/>
      <c r="I3" s="1680"/>
      <c r="J3" s="1680"/>
      <c r="K3" s="1679"/>
      <c r="L3" s="1679"/>
      <c r="M3" s="1681"/>
    </row>
    <row r="4" spans="2:13" ht="39.75" customHeight="1" thickBot="1">
      <c r="B4" s="29"/>
      <c r="C4" s="374"/>
      <c r="D4" s="1686" t="s">
        <v>367</v>
      </c>
      <c r="E4" s="1687"/>
      <c r="F4" s="1683" t="s">
        <v>641</v>
      </c>
      <c r="G4" s="1684"/>
      <c r="H4" s="1684"/>
      <c r="I4" s="1684"/>
      <c r="J4" s="1685"/>
      <c r="K4" s="377"/>
      <c r="L4" s="377"/>
      <c r="M4" s="373"/>
    </row>
    <row r="5" spans="2:13" ht="13.5" thickBot="1">
      <c r="C5" s="27"/>
      <c r="M5" s="29"/>
    </row>
    <row r="6" spans="2:13" ht="15.75" customHeight="1" thickBot="1">
      <c r="C6" s="27"/>
      <c r="D6" s="587"/>
      <c r="E6" s="588"/>
      <c r="F6" s="588"/>
      <c r="G6" s="588"/>
      <c r="H6" s="588"/>
      <c r="I6" s="1682" t="s">
        <v>262</v>
      </c>
      <c r="J6" s="1682"/>
      <c r="K6" s="1682"/>
      <c r="L6" s="1682"/>
      <c r="M6" s="29"/>
    </row>
    <row r="7" spans="2:13" ht="31.5" customHeight="1" thickBot="1">
      <c r="C7" s="27"/>
      <c r="D7" s="589" t="s">
        <v>258</v>
      </c>
      <c r="E7" s="590" t="s">
        <v>91</v>
      </c>
      <c r="F7" s="590" t="s">
        <v>259</v>
      </c>
      <c r="G7" s="590" t="s">
        <v>260</v>
      </c>
      <c r="H7" s="590" t="s">
        <v>261</v>
      </c>
      <c r="I7" s="591" t="s">
        <v>263</v>
      </c>
      <c r="J7" s="591" t="s">
        <v>264</v>
      </c>
      <c r="K7" s="591" t="s">
        <v>265</v>
      </c>
      <c r="L7" s="591" t="s">
        <v>266</v>
      </c>
      <c r="M7" s="29"/>
    </row>
    <row r="8" spans="2:13" ht="16.5">
      <c r="C8" s="27"/>
      <c r="D8" s="522" t="s">
        <v>1849</v>
      </c>
      <c r="E8" s="523" t="s">
        <v>1849</v>
      </c>
      <c r="F8" s="523" t="s">
        <v>1849</v>
      </c>
      <c r="G8" s="523" t="s">
        <v>1849</v>
      </c>
      <c r="H8" s="766"/>
      <c r="I8" s="524"/>
      <c r="J8" s="524"/>
      <c r="K8" s="524"/>
      <c r="L8" s="525"/>
      <c r="M8" s="29"/>
    </row>
    <row r="9" spans="2:13" ht="16.5">
      <c r="C9" s="27"/>
      <c r="D9" s="526" t="s">
        <v>1849</v>
      </c>
      <c r="E9" s="527" t="s">
        <v>1849</v>
      </c>
      <c r="F9" s="527"/>
      <c r="G9" s="527"/>
      <c r="H9" s="767"/>
      <c r="I9" s="528"/>
      <c r="J9" s="528"/>
      <c r="K9" s="528"/>
      <c r="L9" s="529"/>
      <c r="M9" s="29"/>
    </row>
    <row r="10" spans="2:13" ht="16.5">
      <c r="C10" s="27"/>
      <c r="D10" s="526"/>
      <c r="E10" s="527"/>
      <c r="F10" s="527"/>
      <c r="G10" s="527"/>
      <c r="H10" s="527"/>
      <c r="I10" s="528"/>
      <c r="J10" s="528"/>
      <c r="K10" s="528"/>
      <c r="L10" s="529"/>
      <c r="M10" s="29"/>
    </row>
    <row r="11" spans="2:13" ht="16.5">
      <c r="C11" s="27"/>
      <c r="D11" s="526"/>
      <c r="E11" s="527"/>
      <c r="F11" s="527"/>
      <c r="G11" s="527"/>
      <c r="H11" s="527"/>
      <c r="I11" s="528"/>
      <c r="J11" s="528"/>
      <c r="K11" s="528"/>
      <c r="L11" s="529"/>
      <c r="M11" s="29"/>
    </row>
    <row r="12" spans="2:13" ht="16.5">
      <c r="C12" s="27"/>
      <c r="D12" s="526"/>
      <c r="E12" s="527"/>
      <c r="F12" s="527"/>
      <c r="G12" s="527"/>
      <c r="H12" s="527"/>
      <c r="I12" s="528"/>
      <c r="J12" s="528"/>
      <c r="K12" s="528"/>
      <c r="L12" s="529"/>
      <c r="M12" s="29"/>
    </row>
    <row r="13" spans="2:13" ht="16.5">
      <c r="C13" s="27"/>
      <c r="D13" s="526"/>
      <c r="E13" s="527"/>
      <c r="F13" s="527"/>
      <c r="G13" s="527"/>
      <c r="H13" s="527"/>
      <c r="I13" s="528"/>
      <c r="J13" s="528"/>
      <c r="K13" s="528"/>
      <c r="L13" s="529"/>
      <c r="M13" s="29"/>
    </row>
    <row r="14" spans="2:13" ht="15.75" customHeight="1">
      <c r="C14" s="27"/>
      <c r="D14" s="526"/>
      <c r="E14" s="527"/>
      <c r="F14" s="527"/>
      <c r="G14" s="527"/>
      <c r="H14" s="527"/>
      <c r="I14" s="528"/>
      <c r="J14" s="528"/>
      <c r="K14" s="528"/>
      <c r="L14" s="529"/>
      <c r="M14" s="29"/>
    </row>
    <row r="15" spans="2:13" ht="16.5">
      <c r="C15" s="27"/>
      <c r="D15" s="526"/>
      <c r="E15" s="527"/>
      <c r="F15" s="527"/>
      <c r="G15" s="527"/>
      <c r="H15" s="527"/>
      <c r="I15" s="528"/>
      <c r="J15" s="528"/>
      <c r="K15" s="528"/>
      <c r="L15" s="529"/>
      <c r="M15" s="29"/>
    </row>
    <row r="16" spans="2:13" ht="16.5">
      <c r="C16" s="27"/>
      <c r="D16" s="526"/>
      <c r="E16" s="527"/>
      <c r="F16" s="527"/>
      <c r="G16" s="527"/>
      <c r="H16" s="527"/>
      <c r="I16" s="528"/>
      <c r="J16" s="528"/>
      <c r="K16" s="528"/>
      <c r="L16" s="529"/>
      <c r="M16" s="29"/>
    </row>
    <row r="17" spans="3:13" ht="16.5">
      <c r="C17" s="27"/>
      <c r="D17" s="526"/>
      <c r="E17" s="527"/>
      <c r="F17" s="527"/>
      <c r="G17" s="527"/>
      <c r="H17" s="527"/>
      <c r="I17" s="528"/>
      <c r="J17" s="528"/>
      <c r="K17" s="528"/>
      <c r="L17" s="529"/>
      <c r="M17" s="29"/>
    </row>
    <row r="18" spans="3:13" ht="16.5">
      <c r="C18" s="27"/>
      <c r="D18" s="526"/>
      <c r="E18" s="527"/>
      <c r="F18" s="527"/>
      <c r="G18" s="527"/>
      <c r="H18" s="527"/>
      <c r="I18" s="528"/>
      <c r="J18" s="528"/>
      <c r="K18" s="528"/>
      <c r="L18" s="529"/>
      <c r="M18" s="29"/>
    </row>
    <row r="19" spans="3:13" ht="16.5">
      <c r="C19" s="27"/>
      <c r="D19" s="526"/>
      <c r="E19" s="527"/>
      <c r="F19" s="527"/>
      <c r="G19" s="527"/>
      <c r="H19" s="527"/>
      <c r="I19" s="528"/>
      <c r="J19" s="528"/>
      <c r="K19" s="528"/>
      <c r="L19" s="529"/>
      <c r="M19" s="29"/>
    </row>
    <row r="20" spans="3:13" ht="16.5">
      <c r="C20" s="27"/>
      <c r="D20" s="526"/>
      <c r="E20" s="527"/>
      <c r="F20" s="527"/>
      <c r="G20" s="527"/>
      <c r="H20" s="527"/>
      <c r="I20" s="528"/>
      <c r="J20" s="528"/>
      <c r="K20" s="528"/>
      <c r="L20" s="529"/>
      <c r="M20" s="29"/>
    </row>
    <row r="21" spans="3:13" ht="16.5">
      <c r="C21" s="27"/>
      <c r="D21" s="526"/>
      <c r="E21" s="527"/>
      <c r="F21" s="527"/>
      <c r="G21" s="527"/>
      <c r="H21" s="527"/>
      <c r="I21" s="528"/>
      <c r="J21" s="528"/>
      <c r="K21" s="528"/>
      <c r="L21" s="529"/>
      <c r="M21" s="29"/>
    </row>
    <row r="22" spans="3:13" ht="16.5">
      <c r="C22" s="27"/>
      <c r="D22" s="526"/>
      <c r="E22" s="527"/>
      <c r="F22" s="527"/>
      <c r="G22" s="527"/>
      <c r="H22" s="527"/>
      <c r="I22" s="528"/>
      <c r="J22" s="528"/>
      <c r="K22" s="528"/>
      <c r="L22" s="529"/>
      <c r="M22" s="29"/>
    </row>
    <row r="23" spans="3:13" ht="16.5">
      <c r="C23" s="27"/>
      <c r="D23" s="526"/>
      <c r="E23" s="527"/>
      <c r="F23" s="527"/>
      <c r="G23" s="527"/>
      <c r="H23" s="527"/>
      <c r="I23" s="528"/>
      <c r="J23" s="528"/>
      <c r="K23" s="528"/>
      <c r="L23" s="529"/>
      <c r="M23" s="29"/>
    </row>
    <row r="24" spans="3:13" ht="16.5">
      <c r="C24" s="27"/>
      <c r="D24" s="526"/>
      <c r="E24" s="527"/>
      <c r="F24" s="527"/>
      <c r="G24" s="527"/>
      <c r="H24" s="527"/>
      <c r="I24" s="528"/>
      <c r="J24" s="528"/>
      <c r="K24" s="528"/>
      <c r="L24" s="529"/>
      <c r="M24" s="29"/>
    </row>
    <row r="25" spans="3:13" ht="16.5">
      <c r="C25" s="27"/>
      <c r="D25" s="526"/>
      <c r="E25" s="527"/>
      <c r="F25" s="527"/>
      <c r="G25" s="527"/>
      <c r="H25" s="527"/>
      <c r="I25" s="528"/>
      <c r="J25" s="528"/>
      <c r="K25" s="528"/>
      <c r="L25" s="529"/>
      <c r="M25" s="29"/>
    </row>
    <row r="26" spans="3:13" ht="16.5">
      <c r="C26" s="27"/>
      <c r="D26" s="526"/>
      <c r="E26" s="527"/>
      <c r="F26" s="527"/>
      <c r="G26" s="527"/>
      <c r="H26" s="527"/>
      <c r="I26" s="528"/>
      <c r="J26" s="528"/>
      <c r="K26" s="528"/>
      <c r="L26" s="529"/>
      <c r="M26" s="29"/>
    </row>
    <row r="27" spans="3:13" ht="16.5">
      <c r="C27" s="27"/>
      <c r="D27" s="526"/>
      <c r="E27" s="527"/>
      <c r="F27" s="527"/>
      <c r="G27" s="527"/>
      <c r="H27" s="527"/>
      <c r="I27" s="528"/>
      <c r="J27" s="528"/>
      <c r="K27" s="528"/>
      <c r="L27" s="529"/>
      <c r="M27" s="29"/>
    </row>
    <row r="28" spans="3:13" ht="16.5">
      <c r="C28" s="27"/>
      <c r="D28" s="526"/>
      <c r="E28" s="527"/>
      <c r="F28" s="527"/>
      <c r="G28" s="527"/>
      <c r="H28" s="527"/>
      <c r="I28" s="528"/>
      <c r="J28" s="528"/>
      <c r="K28" s="528"/>
      <c r="L28" s="529"/>
      <c r="M28" s="29"/>
    </row>
    <row r="29" spans="3:13" ht="16.5">
      <c r="C29" s="27"/>
      <c r="D29" s="526"/>
      <c r="E29" s="527"/>
      <c r="F29" s="527"/>
      <c r="G29" s="527"/>
      <c r="H29" s="527"/>
      <c r="I29" s="528"/>
      <c r="J29" s="528"/>
      <c r="K29" s="528"/>
      <c r="L29" s="529"/>
      <c r="M29" s="29"/>
    </row>
    <row r="30" spans="3:13" ht="16.5">
      <c r="C30" s="27"/>
      <c r="D30" s="526"/>
      <c r="E30" s="527"/>
      <c r="F30" s="527"/>
      <c r="G30" s="527"/>
      <c r="H30" s="527"/>
      <c r="I30" s="528"/>
      <c r="J30" s="528"/>
      <c r="K30" s="528"/>
      <c r="L30" s="529"/>
      <c r="M30" s="29"/>
    </row>
    <row r="31" spans="3:13" ht="16.5">
      <c r="C31" s="27"/>
      <c r="D31" s="526"/>
      <c r="E31" s="527"/>
      <c r="F31" s="527"/>
      <c r="G31" s="527"/>
      <c r="H31" s="527"/>
      <c r="I31" s="528"/>
      <c r="J31" s="528"/>
      <c r="K31" s="528"/>
      <c r="L31" s="529"/>
      <c r="M31" s="29"/>
    </row>
    <row r="32" spans="3:13" ht="16.5">
      <c r="C32" s="27"/>
      <c r="D32" s="526"/>
      <c r="E32" s="527"/>
      <c r="F32" s="527"/>
      <c r="G32" s="527"/>
      <c r="H32" s="527"/>
      <c r="I32" s="528"/>
      <c r="J32" s="528"/>
      <c r="K32" s="528"/>
      <c r="L32" s="529"/>
      <c r="M32" s="29"/>
    </row>
    <row r="33" spans="3:14" ht="16.5">
      <c r="C33" s="27"/>
      <c r="D33" s="526"/>
      <c r="E33" s="527"/>
      <c r="F33" s="527"/>
      <c r="G33" s="527"/>
      <c r="H33" s="527"/>
      <c r="I33" s="528"/>
      <c r="J33" s="528"/>
      <c r="K33" s="528"/>
      <c r="L33" s="529"/>
      <c r="M33" s="29"/>
    </row>
    <row r="34" spans="3:14" ht="16.5">
      <c r="C34" s="324"/>
      <c r="D34" s="526"/>
      <c r="E34" s="527"/>
      <c r="F34" s="527"/>
      <c r="G34" s="527"/>
      <c r="H34" s="527"/>
      <c r="I34" s="528"/>
      <c r="J34" s="528"/>
      <c r="K34" s="528"/>
      <c r="L34" s="529"/>
      <c r="M34" s="29"/>
    </row>
    <row r="35" spans="3:14" ht="16.5">
      <c r="C35" s="324"/>
      <c r="D35" s="526"/>
      <c r="E35" s="527"/>
      <c r="F35" s="527"/>
      <c r="G35" s="527"/>
      <c r="H35" s="527"/>
      <c r="I35" s="528"/>
      <c r="J35" s="528"/>
      <c r="K35" s="528"/>
      <c r="L35" s="529"/>
      <c r="M35" s="29"/>
    </row>
    <row r="36" spans="3:14" ht="17.25" thickBot="1">
      <c r="C36" s="324"/>
      <c r="D36" s="530"/>
      <c r="E36" s="531"/>
      <c r="F36" s="531"/>
      <c r="G36" s="531"/>
      <c r="H36" s="531"/>
      <c r="I36" s="532"/>
      <c r="J36" s="532"/>
      <c r="K36" s="532"/>
      <c r="L36" s="533"/>
      <c r="M36" s="29"/>
      <c r="N36" s="520" t="s">
        <v>640</v>
      </c>
    </row>
    <row r="37" spans="3:14" ht="16.5">
      <c r="C37" s="324"/>
      <c r="D37" s="519"/>
      <c r="E37" s="519"/>
      <c r="F37" s="519"/>
      <c r="G37" s="519"/>
      <c r="H37" s="519"/>
      <c r="I37" s="521"/>
      <c r="J37" s="521"/>
      <c r="K37" s="521"/>
      <c r="L37" s="521"/>
      <c r="M37" s="29"/>
    </row>
    <row r="38" spans="3:14" ht="16.5">
      <c r="C38" s="324"/>
      <c r="D38" s="517"/>
      <c r="E38" s="517"/>
      <c r="F38" s="517"/>
      <c r="G38" s="517"/>
      <c r="H38" s="517"/>
      <c r="I38" s="518"/>
      <c r="J38" s="518"/>
      <c r="K38" s="518"/>
      <c r="L38" s="518"/>
      <c r="M38" s="29"/>
    </row>
    <row r="39" spans="3:14" ht="16.5">
      <c r="C39" s="324"/>
      <c r="D39" s="517"/>
      <c r="E39" s="517"/>
      <c r="F39" s="517"/>
      <c r="G39" s="517"/>
      <c r="H39" s="517"/>
      <c r="I39" s="518"/>
      <c r="J39" s="518"/>
      <c r="K39" s="518"/>
      <c r="L39" s="518"/>
      <c r="M39" s="29"/>
    </row>
    <row r="40" spans="3:14" ht="16.5">
      <c r="C40" s="324"/>
      <c r="D40" s="517"/>
      <c r="E40" s="517"/>
      <c r="F40" s="517"/>
      <c r="G40" s="517"/>
      <c r="H40" s="517"/>
      <c r="I40" s="518"/>
      <c r="J40" s="518"/>
      <c r="K40" s="518"/>
      <c r="L40" s="518"/>
      <c r="M40" s="29"/>
    </row>
    <row r="41" spans="3:14" ht="16.5">
      <c r="C41" s="324"/>
      <c r="D41" s="517"/>
      <c r="E41" s="517"/>
      <c r="F41" s="517"/>
      <c r="G41" s="517"/>
      <c r="H41" s="517"/>
      <c r="I41" s="518"/>
      <c r="J41" s="518"/>
      <c r="K41" s="518"/>
      <c r="L41" s="518"/>
      <c r="M41" s="29"/>
    </row>
    <row r="42" spans="3:14" ht="16.5">
      <c r="C42" s="324"/>
      <c r="D42" s="517"/>
      <c r="E42" s="517"/>
      <c r="F42" s="517"/>
      <c r="G42" s="517"/>
      <c r="H42" s="517"/>
      <c r="I42" s="518"/>
      <c r="J42" s="518"/>
      <c r="K42" s="518"/>
      <c r="L42" s="518"/>
      <c r="M42" s="29"/>
    </row>
    <row r="43" spans="3:14" ht="16.5">
      <c r="C43" s="324"/>
      <c r="D43" s="517"/>
      <c r="E43" s="517"/>
      <c r="F43" s="517"/>
      <c r="G43" s="517"/>
      <c r="H43" s="517"/>
      <c r="I43" s="518"/>
      <c r="J43" s="518"/>
      <c r="K43" s="518"/>
      <c r="L43" s="518"/>
      <c r="M43" s="29"/>
    </row>
    <row r="44" spans="3:14" ht="16.5">
      <c r="C44" s="324"/>
      <c r="D44" s="517"/>
      <c r="E44" s="517"/>
      <c r="F44" s="517"/>
      <c r="G44" s="517"/>
      <c r="H44" s="517"/>
      <c r="I44" s="518"/>
      <c r="J44" s="518"/>
      <c r="K44" s="518"/>
      <c r="L44" s="518"/>
      <c r="M44" s="29"/>
    </row>
    <row r="45" spans="3:14" ht="16.5">
      <c r="C45" s="324"/>
      <c r="D45" s="517"/>
      <c r="E45" s="517"/>
      <c r="F45" s="517"/>
      <c r="G45" s="517"/>
      <c r="H45" s="517"/>
      <c r="I45" s="518"/>
      <c r="J45" s="518"/>
      <c r="K45" s="518"/>
      <c r="L45" s="518"/>
      <c r="M45" s="29"/>
    </row>
    <row r="46" spans="3:14" ht="16.5">
      <c r="C46" s="324"/>
      <c r="D46" s="517"/>
      <c r="E46" s="517"/>
      <c r="F46" s="517"/>
      <c r="G46" s="517"/>
      <c r="H46" s="517"/>
      <c r="I46" s="518"/>
      <c r="J46" s="518"/>
      <c r="K46" s="518"/>
      <c r="L46" s="518"/>
      <c r="M46" s="29"/>
    </row>
    <row r="47" spans="3:14" ht="16.5">
      <c r="C47" s="324"/>
      <c r="D47" s="517"/>
      <c r="E47" s="517"/>
      <c r="F47" s="517"/>
      <c r="G47" s="517"/>
      <c r="H47" s="517"/>
      <c r="I47" s="518"/>
      <c r="J47" s="518"/>
      <c r="K47" s="518"/>
      <c r="L47" s="518"/>
      <c r="M47" s="29"/>
    </row>
    <row r="48" spans="3:14" ht="16.5">
      <c r="C48" s="324"/>
      <c r="D48" s="517"/>
      <c r="E48" s="517"/>
      <c r="F48" s="517"/>
      <c r="G48" s="517"/>
      <c r="H48" s="517"/>
      <c r="I48" s="518"/>
      <c r="J48" s="518"/>
      <c r="K48" s="518"/>
      <c r="L48" s="518"/>
      <c r="M48" s="29"/>
    </row>
    <row r="49" spans="3:13" ht="16.5">
      <c r="C49" s="324"/>
      <c r="D49" s="517"/>
      <c r="E49" s="517"/>
      <c r="F49" s="517"/>
      <c r="G49" s="517"/>
      <c r="H49" s="517"/>
      <c r="I49" s="518"/>
      <c r="J49" s="518"/>
      <c r="K49" s="518"/>
      <c r="L49" s="518"/>
      <c r="M49" s="29"/>
    </row>
    <row r="50" spans="3:13" ht="16.5">
      <c r="C50" s="324"/>
      <c r="D50" s="517"/>
      <c r="E50" s="517"/>
      <c r="F50" s="517"/>
      <c r="G50" s="517"/>
      <c r="H50" s="517"/>
      <c r="I50" s="518"/>
      <c r="J50" s="518"/>
      <c r="K50" s="518"/>
      <c r="L50" s="518"/>
      <c r="M50" s="29"/>
    </row>
    <row r="51" spans="3:13" ht="16.5">
      <c r="C51" s="324"/>
      <c r="D51" s="517"/>
      <c r="E51" s="517"/>
      <c r="F51" s="517"/>
      <c r="G51" s="517"/>
      <c r="H51" s="517"/>
      <c r="I51" s="518"/>
      <c r="J51" s="518"/>
      <c r="K51" s="518"/>
      <c r="L51" s="518"/>
      <c r="M51" s="29"/>
    </row>
    <row r="52" spans="3:13" ht="16.5">
      <c r="C52" s="324"/>
      <c r="D52" s="517"/>
      <c r="E52" s="517"/>
      <c r="F52" s="517"/>
      <c r="G52" s="517"/>
      <c r="H52" s="517"/>
      <c r="I52" s="518"/>
      <c r="J52" s="518"/>
      <c r="K52" s="518"/>
      <c r="L52" s="518"/>
      <c r="M52" s="29"/>
    </row>
    <row r="53" spans="3:13" ht="16.5">
      <c r="C53" s="324"/>
      <c r="D53" s="517"/>
      <c r="E53" s="517"/>
      <c r="F53" s="517"/>
      <c r="G53" s="517"/>
      <c r="H53" s="517"/>
      <c r="I53" s="518"/>
      <c r="J53" s="518"/>
      <c r="K53" s="518"/>
      <c r="L53" s="518"/>
      <c r="M53" s="29"/>
    </row>
    <row r="54" spans="3:13" ht="16.5">
      <c r="C54" s="324"/>
      <c r="D54" s="517"/>
      <c r="E54" s="517"/>
      <c r="F54" s="517"/>
      <c r="G54" s="517"/>
      <c r="H54" s="517"/>
      <c r="I54" s="518"/>
      <c r="J54" s="518"/>
      <c r="K54" s="518"/>
      <c r="L54" s="518"/>
      <c r="M54" s="29"/>
    </row>
    <row r="55" spans="3:13" ht="16.5">
      <c r="C55" s="324"/>
      <c r="D55" s="517"/>
      <c r="E55" s="517"/>
      <c r="F55" s="517"/>
      <c r="G55" s="517"/>
      <c r="H55" s="517"/>
      <c r="I55" s="518"/>
      <c r="J55" s="518"/>
      <c r="K55" s="518"/>
      <c r="L55" s="518"/>
      <c r="M55" s="29"/>
    </row>
    <row r="56" spans="3:13" ht="16.5">
      <c r="C56" s="324"/>
      <c r="D56" s="517"/>
      <c r="E56" s="517"/>
      <c r="F56" s="517"/>
      <c r="G56" s="517"/>
      <c r="H56" s="517"/>
      <c r="I56" s="518"/>
      <c r="J56" s="518"/>
      <c r="K56" s="518"/>
      <c r="L56" s="518"/>
      <c r="M56" s="29"/>
    </row>
    <row r="57" spans="3:13" ht="16.5">
      <c r="C57" s="324"/>
      <c r="D57" s="517"/>
      <c r="E57" s="517"/>
      <c r="F57" s="517"/>
      <c r="G57" s="517"/>
      <c r="H57" s="517"/>
      <c r="I57" s="518"/>
      <c r="J57" s="518"/>
      <c r="K57" s="518"/>
      <c r="L57" s="518"/>
      <c r="M57" s="29"/>
    </row>
    <row r="58" spans="3:13" ht="16.5">
      <c r="C58" s="324"/>
      <c r="D58" s="517"/>
      <c r="E58" s="517"/>
      <c r="F58" s="517"/>
      <c r="G58" s="517"/>
      <c r="H58" s="517"/>
      <c r="I58" s="518"/>
      <c r="J58" s="518"/>
      <c r="K58" s="518"/>
      <c r="L58" s="518"/>
      <c r="M58" s="29"/>
    </row>
    <row r="59" spans="3:13" ht="16.5">
      <c r="C59" s="324"/>
      <c r="D59" s="517"/>
      <c r="E59" s="517"/>
      <c r="F59" s="517"/>
      <c r="G59" s="517"/>
      <c r="H59" s="517"/>
      <c r="I59" s="518"/>
      <c r="J59" s="518"/>
      <c r="K59" s="518"/>
      <c r="L59" s="518"/>
      <c r="M59" s="29"/>
    </row>
    <row r="60" spans="3:13" ht="16.5">
      <c r="C60" s="324"/>
      <c r="D60" s="517"/>
      <c r="E60" s="517"/>
      <c r="F60" s="517"/>
      <c r="G60" s="517"/>
      <c r="H60" s="517"/>
      <c r="I60" s="518"/>
      <c r="J60" s="518"/>
      <c r="K60" s="518"/>
      <c r="L60" s="518"/>
      <c r="M60" s="29"/>
    </row>
    <row r="61" spans="3:13" ht="16.5">
      <c r="C61" s="324"/>
      <c r="D61" s="517"/>
      <c r="E61" s="517"/>
      <c r="F61" s="517"/>
      <c r="G61" s="517"/>
      <c r="H61" s="517"/>
      <c r="I61" s="518"/>
      <c r="J61" s="518"/>
      <c r="K61" s="518"/>
      <c r="L61" s="518"/>
      <c r="M61" s="29"/>
    </row>
    <row r="62" spans="3:13" ht="16.5">
      <c r="C62" s="324"/>
      <c r="D62" s="517"/>
      <c r="E62" s="517"/>
      <c r="F62" s="517"/>
      <c r="G62" s="517"/>
      <c r="H62" s="517"/>
      <c r="I62" s="518"/>
      <c r="J62" s="518"/>
      <c r="K62" s="518"/>
      <c r="L62" s="518"/>
      <c r="M62" s="29"/>
    </row>
    <row r="63" spans="3:13" ht="16.5">
      <c r="C63" s="324"/>
      <c r="D63" s="517"/>
      <c r="E63" s="517"/>
      <c r="F63" s="517"/>
      <c r="G63" s="517"/>
      <c r="H63" s="517"/>
      <c r="I63" s="518"/>
      <c r="J63" s="518"/>
      <c r="K63" s="518"/>
      <c r="L63" s="518"/>
      <c r="M63" s="29"/>
    </row>
    <row r="64" spans="3:13" ht="16.5">
      <c r="C64" s="324"/>
      <c r="D64" s="517"/>
      <c r="E64" s="517"/>
      <c r="F64" s="517"/>
      <c r="G64" s="517"/>
      <c r="H64" s="517"/>
      <c r="I64" s="518"/>
      <c r="J64" s="518"/>
      <c r="K64" s="518"/>
      <c r="L64" s="518"/>
      <c r="M64" s="29"/>
    </row>
    <row r="65" spans="3:13" ht="16.5">
      <c r="C65" s="324"/>
      <c r="D65" s="517"/>
      <c r="E65" s="517"/>
      <c r="F65" s="517"/>
      <c r="G65" s="517"/>
      <c r="H65" s="517"/>
      <c r="I65" s="518"/>
      <c r="J65" s="518"/>
      <c r="K65" s="518"/>
      <c r="L65" s="518"/>
      <c r="M65" s="29"/>
    </row>
    <row r="66" spans="3:13" ht="16.5">
      <c r="C66" s="324"/>
      <c r="D66" s="517"/>
      <c r="E66" s="517"/>
      <c r="F66" s="517"/>
      <c r="G66" s="517"/>
      <c r="H66" s="517"/>
      <c r="I66" s="518"/>
      <c r="J66" s="518"/>
      <c r="K66" s="518"/>
      <c r="L66" s="518"/>
      <c r="M66" s="29"/>
    </row>
    <row r="67" spans="3:13" ht="16.5">
      <c r="C67" s="324"/>
      <c r="D67" s="517"/>
      <c r="E67" s="517"/>
      <c r="F67" s="517"/>
      <c r="G67" s="517"/>
      <c r="H67" s="517"/>
      <c r="I67" s="518"/>
      <c r="J67" s="518"/>
      <c r="K67" s="518"/>
      <c r="L67" s="518"/>
      <c r="M67" s="29"/>
    </row>
    <row r="68" spans="3:13" ht="16.5">
      <c r="C68" s="324"/>
      <c r="D68" s="517"/>
      <c r="E68" s="517"/>
      <c r="F68" s="517"/>
      <c r="G68" s="517"/>
      <c r="H68" s="517"/>
      <c r="I68" s="518"/>
      <c r="J68" s="518"/>
      <c r="K68" s="518"/>
      <c r="L68" s="518"/>
      <c r="M68" s="29"/>
    </row>
    <row r="69" spans="3:13" ht="16.5">
      <c r="C69" s="324"/>
      <c r="D69" s="517"/>
      <c r="E69" s="517"/>
      <c r="F69" s="517"/>
      <c r="G69" s="517"/>
      <c r="H69" s="517"/>
      <c r="I69" s="518"/>
      <c r="J69" s="518"/>
      <c r="K69" s="518"/>
      <c r="L69" s="518"/>
      <c r="M69" s="29"/>
    </row>
    <row r="70" spans="3:13" ht="16.5">
      <c r="C70" s="27"/>
      <c r="D70" s="517"/>
      <c r="E70" s="517"/>
      <c r="F70" s="517"/>
      <c r="G70" s="517"/>
      <c r="H70" s="517"/>
      <c r="I70" s="518"/>
      <c r="J70" s="518"/>
      <c r="K70" s="518"/>
      <c r="L70" s="518"/>
      <c r="M70" s="29"/>
    </row>
    <row r="71" spans="3:13" ht="16.5">
      <c r="C71" s="27"/>
      <c r="D71" s="517"/>
      <c r="E71" s="517"/>
      <c r="F71" s="517"/>
      <c r="G71" s="517"/>
      <c r="H71" s="517"/>
      <c r="I71" s="518"/>
      <c r="J71" s="518"/>
      <c r="K71" s="518"/>
      <c r="L71" s="518"/>
      <c r="M71" s="29"/>
    </row>
    <row r="72" spans="3:13" ht="16.5">
      <c r="C72" s="27"/>
      <c r="D72" s="517"/>
      <c r="E72" s="517"/>
      <c r="F72" s="517"/>
      <c r="G72" s="517"/>
      <c r="H72" s="517"/>
      <c r="I72" s="518"/>
      <c r="J72" s="518"/>
      <c r="K72" s="518"/>
      <c r="L72" s="518"/>
      <c r="M72" s="29"/>
    </row>
    <row r="73" spans="3:13" ht="16.5">
      <c r="C73" s="27"/>
      <c r="D73" s="517"/>
      <c r="E73" s="517"/>
      <c r="F73" s="517"/>
      <c r="G73" s="517"/>
      <c r="H73" s="517"/>
      <c r="I73" s="518"/>
      <c r="J73" s="518"/>
      <c r="K73" s="518"/>
      <c r="L73" s="518"/>
      <c r="M73" s="29"/>
    </row>
    <row r="74" spans="3:13" ht="16.5">
      <c r="C74" s="27"/>
      <c r="D74" s="517"/>
      <c r="E74" s="517"/>
      <c r="F74" s="517"/>
      <c r="G74" s="517"/>
      <c r="H74" s="517"/>
      <c r="I74" s="518"/>
      <c r="J74" s="518"/>
      <c r="K74" s="518"/>
      <c r="L74" s="518"/>
      <c r="M74" s="29"/>
    </row>
    <row r="75" spans="3:13" ht="16.5">
      <c r="C75" s="27"/>
      <c r="D75" s="517"/>
      <c r="E75" s="517"/>
      <c r="F75" s="517"/>
      <c r="G75" s="517"/>
      <c r="H75" s="517"/>
      <c r="I75" s="518"/>
      <c r="J75" s="518"/>
      <c r="K75" s="518"/>
      <c r="L75" s="518"/>
      <c r="M75" s="29"/>
    </row>
    <row r="76" spans="3:13" ht="16.5">
      <c r="C76" s="27"/>
      <c r="D76" s="517"/>
      <c r="E76" s="517"/>
      <c r="F76" s="517"/>
      <c r="G76" s="517"/>
      <c r="H76" s="517"/>
      <c r="I76" s="518"/>
      <c r="J76" s="518"/>
      <c r="K76" s="518"/>
      <c r="L76" s="518"/>
      <c r="M76" s="29"/>
    </row>
    <row r="77" spans="3:13" ht="16.5">
      <c r="C77" s="27"/>
      <c r="D77" s="517"/>
      <c r="E77" s="517"/>
      <c r="F77" s="517"/>
      <c r="G77" s="517"/>
      <c r="H77" s="517"/>
      <c r="I77" s="518"/>
      <c r="J77" s="518"/>
      <c r="K77" s="518"/>
      <c r="L77" s="518"/>
      <c r="M77" s="29"/>
    </row>
    <row r="78" spans="3:13" ht="16.5">
      <c r="C78" s="27"/>
      <c r="D78" s="517"/>
      <c r="E78" s="517"/>
      <c r="F78" s="517"/>
      <c r="G78" s="517"/>
      <c r="H78" s="517"/>
      <c r="I78" s="518"/>
      <c r="J78" s="518"/>
      <c r="K78" s="518"/>
      <c r="L78" s="518"/>
      <c r="M78" s="29"/>
    </row>
    <row r="79" spans="3:13" ht="16.5">
      <c r="C79" s="27"/>
      <c r="D79" s="517"/>
      <c r="E79" s="517"/>
      <c r="F79" s="517"/>
      <c r="G79" s="517"/>
      <c r="H79" s="517"/>
      <c r="I79" s="518"/>
      <c r="J79" s="518"/>
      <c r="K79" s="518"/>
      <c r="L79" s="518"/>
      <c r="M79" s="29"/>
    </row>
    <row r="80" spans="3:13" ht="16.5">
      <c r="C80" s="27"/>
      <c r="D80" s="517"/>
      <c r="E80" s="517"/>
      <c r="F80" s="517"/>
      <c r="G80" s="517"/>
      <c r="H80" s="517"/>
      <c r="I80" s="518"/>
      <c r="J80" s="518"/>
      <c r="K80" s="518"/>
      <c r="L80" s="518"/>
      <c r="M80" s="29"/>
    </row>
    <row r="81" spans="3:13" ht="16.5">
      <c r="C81" s="27"/>
      <c r="D81" s="517"/>
      <c r="E81" s="517"/>
      <c r="F81" s="517"/>
      <c r="G81" s="517"/>
      <c r="H81" s="517"/>
      <c r="I81" s="518"/>
      <c r="J81" s="518"/>
      <c r="K81" s="518"/>
      <c r="L81" s="518"/>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sheetPr codeName="Sheet18">
    <tabColor rgb="FF00B050"/>
  </sheetPr>
  <dimension ref="A1:P47"/>
  <sheetViews>
    <sheetView workbookViewId="0">
      <selection activeCell="E8" sqref="E8"/>
    </sheetView>
  </sheetViews>
  <sheetFormatPr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48"/>
      <c r="J1" s="104"/>
      <c r="K1" s="104"/>
    </row>
    <row r="2" spans="1:16" ht="18.75" customHeight="1" thickBot="1">
      <c r="C2" s="1690" t="s">
        <v>1267</v>
      </c>
      <c r="D2" s="1691"/>
      <c r="E2" s="1691"/>
      <c r="F2" s="1691"/>
      <c r="G2" s="1691"/>
      <c r="H2" s="1691"/>
      <c r="I2" s="1691"/>
      <c r="J2" s="1692"/>
    </row>
    <row r="3" spans="1:16" ht="18" customHeight="1" thickBot="1">
      <c r="C3" s="1693" t="s">
        <v>1292</v>
      </c>
      <c r="D3" s="1694"/>
      <c r="E3" s="1694"/>
      <c r="F3" s="1694"/>
      <c r="G3" s="1694"/>
      <c r="H3" s="1694"/>
      <c r="I3" s="1694"/>
      <c r="J3" s="1695"/>
    </row>
    <row r="4" spans="1:16" ht="12" customHeight="1" thickBot="1">
      <c r="C4" s="336"/>
      <c r="D4" s="58"/>
      <c r="E4" s="90"/>
      <c r="F4" s="90"/>
      <c r="G4" s="90"/>
      <c r="H4" s="90"/>
      <c r="I4" s="90"/>
      <c r="J4" s="96"/>
    </row>
    <row r="5" spans="1:16" ht="48.75" customHeight="1" thickBot="1">
      <c r="C5" s="336"/>
      <c r="D5" s="666" t="s">
        <v>367</v>
      </c>
      <c r="E5" s="1696" t="s">
        <v>1293</v>
      </c>
      <c r="F5" s="1697"/>
      <c r="G5" s="1697"/>
      <c r="H5" s="1697"/>
      <c r="I5" s="1698"/>
      <c r="J5" s="96"/>
    </row>
    <row r="6" spans="1:16" ht="6" customHeight="1">
      <c r="C6" s="336"/>
      <c r="D6" s="1688"/>
      <c r="E6" s="1688"/>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3.5" thickBot="1">
      <c r="C10" s="335"/>
      <c r="D10" s="334"/>
      <c r="E10" s="334"/>
      <c r="F10" s="334"/>
      <c r="G10" s="334"/>
      <c r="H10" s="334"/>
      <c r="I10" s="334"/>
      <c r="J10" s="333"/>
    </row>
    <row r="11" spans="1:16" ht="24.75" customHeight="1"/>
    <row r="13" spans="1:16" ht="96" customHeight="1"/>
    <row r="14" spans="1:16" ht="17.25" customHeight="1"/>
    <row r="15" spans="1:16" ht="51" customHeight="1"/>
    <row r="17" spans="3:11" ht="78.75" customHeight="1">
      <c r="C17" s="90"/>
      <c r="D17" s="648"/>
      <c r="E17" s="579"/>
      <c r="F17" s="579"/>
      <c r="G17" s="579"/>
      <c r="H17" s="579"/>
      <c r="I17" s="579"/>
      <c r="J17" s="661"/>
      <c r="K17" s="662"/>
    </row>
    <row r="18" spans="3:11" ht="16.5">
      <c r="C18" s="90"/>
      <c r="D18" s="345"/>
      <c r="E18" s="345"/>
      <c r="F18" s="345"/>
      <c r="G18" s="345"/>
      <c r="H18" s="345"/>
      <c r="I18" s="345"/>
      <c r="J18" s="662"/>
      <c r="K18" s="662"/>
    </row>
    <row r="19" spans="3:11" ht="39.75" customHeight="1">
      <c r="C19" s="90"/>
      <c r="D19" s="1688"/>
      <c r="E19" s="1688"/>
      <c r="F19" s="1688"/>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5">
      <c r="C22" s="90"/>
      <c r="D22" s="340"/>
      <c r="E22" s="341"/>
      <c r="F22" s="341"/>
      <c r="G22" s="341"/>
      <c r="H22" s="341"/>
      <c r="I22" s="341"/>
      <c r="J22" s="661"/>
      <c r="K22" s="662"/>
    </row>
    <row r="23" spans="3:11" ht="28.5" customHeight="1">
      <c r="C23" s="90"/>
      <c r="D23" s="1688"/>
      <c r="E23" s="1688"/>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5">
      <c r="C26" s="90"/>
      <c r="D26" s="345"/>
      <c r="E26" s="345"/>
      <c r="F26" s="345"/>
      <c r="G26" s="345"/>
      <c r="H26" s="345"/>
      <c r="I26" s="345"/>
      <c r="J26" s="662"/>
      <c r="K26" s="662"/>
    </row>
    <row r="27" spans="3:11" ht="33" customHeight="1">
      <c r="C27" s="90"/>
      <c r="D27" s="1688"/>
      <c r="E27" s="1688"/>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5">
      <c r="C30" s="90"/>
      <c r="D30" s="340"/>
      <c r="E30" s="341"/>
      <c r="F30" s="341"/>
      <c r="G30" s="341"/>
      <c r="H30" s="341"/>
      <c r="I30" s="341"/>
      <c r="J30" s="661"/>
      <c r="K30" s="662"/>
    </row>
    <row r="31" spans="3:11" ht="18.75">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689"/>
      <c r="E39" s="1689"/>
      <c r="F39" s="1689"/>
      <c r="G39" s="1689"/>
      <c r="H39" s="1689"/>
      <c r="I39" s="847"/>
      <c r="J39" s="664"/>
      <c r="K39" s="90"/>
      <c r="L39" s="90"/>
      <c r="M39" s="90"/>
      <c r="N39" s="90"/>
      <c r="O39" s="90"/>
    </row>
    <row r="40" spans="3:15" ht="16.5">
      <c r="C40" s="90"/>
      <c r="D40" s="847"/>
      <c r="E40" s="847"/>
      <c r="F40" s="847"/>
      <c r="G40" s="847"/>
      <c r="H40" s="847"/>
      <c r="I40" s="847"/>
      <c r="J40" s="664"/>
      <c r="K40" s="90"/>
      <c r="L40" s="90"/>
      <c r="M40" s="90"/>
      <c r="N40" s="90"/>
      <c r="O40" s="90"/>
    </row>
    <row r="41" spans="3:15" ht="16.5" customHeight="1">
      <c r="C41" s="90"/>
      <c r="D41" s="653"/>
      <c r="E41" s="653"/>
      <c r="F41" s="653"/>
      <c r="G41" s="653"/>
      <c r="H41" s="653"/>
      <c r="I41" s="846"/>
      <c r="J41" s="653"/>
      <c r="K41" s="653"/>
      <c r="L41" s="653"/>
      <c r="M41" s="653"/>
      <c r="N41" s="653"/>
      <c r="O41" s="653"/>
    </row>
    <row r="42" spans="3:15" ht="64.5" customHeight="1">
      <c r="C42" s="653"/>
      <c r="D42" s="653"/>
      <c r="E42" s="653"/>
      <c r="F42" s="653"/>
      <c r="G42" s="653"/>
      <c r="H42" s="653"/>
      <c r="I42" s="846"/>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sheetPr codeName="Sheet32">
    <tabColor rgb="FF00B050"/>
  </sheetPr>
  <dimension ref="B1:AB43"/>
  <sheetViews>
    <sheetView zoomScale="90" zoomScaleNormal="90" zoomScaleSheetLayoutView="70" workbookViewId="0">
      <selection activeCell="E12" sqref="E12:J12"/>
    </sheetView>
  </sheetViews>
  <sheetFormatPr defaultRowHeight="16.5"/>
  <cols>
    <col min="1" max="1" width="2.85546875" style="56" customWidth="1"/>
    <col min="2" max="2" width="38.5703125" style="56" customWidth="1"/>
    <col min="3" max="3" width="8.140625" style="779"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743" customWidth="1"/>
    <col min="14" max="14" width="12" style="56" customWidth="1"/>
    <col min="15" max="15" width="6.28515625" style="743" customWidth="1"/>
    <col min="16" max="16" width="10.7109375" style="56" customWidth="1"/>
    <col min="17" max="17" width="6.28515625" style="743" customWidth="1"/>
    <col min="18" max="18" width="12.140625" style="56" customWidth="1"/>
    <col min="19" max="19" width="6.7109375" style="56" customWidth="1"/>
    <col min="20" max="20" width="13" style="56" customWidth="1"/>
    <col min="21" max="21" width="6.7109375" style="56" customWidth="1"/>
    <col min="22" max="22" width="11.140625" style="743"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49" t="s">
        <v>323</v>
      </c>
      <c r="Z1" s="57" t="s">
        <v>81</v>
      </c>
    </row>
    <row r="2" spans="2:28" ht="19.5" customHeight="1" thickBot="1">
      <c r="C2" s="1705" t="s">
        <v>1093</v>
      </c>
      <c r="D2" s="1706"/>
      <c r="E2" s="1706"/>
      <c r="F2" s="1706"/>
      <c r="G2" s="1706"/>
      <c r="H2" s="1706"/>
      <c r="I2" s="1706"/>
      <c r="J2" s="1706"/>
      <c r="K2" s="1706"/>
      <c r="L2" s="1706"/>
      <c r="M2" s="1706"/>
      <c r="N2" s="1706"/>
      <c r="O2" s="1706"/>
      <c r="P2" s="1706"/>
      <c r="Q2" s="1706"/>
      <c r="R2" s="1706"/>
      <c r="S2" s="1706"/>
      <c r="T2" s="1706"/>
      <c r="U2" s="1706"/>
      <c r="V2" s="1706"/>
      <c r="W2" s="1706"/>
      <c r="X2" s="1706"/>
      <c r="Y2" s="1707"/>
      <c r="Z2" s="57" t="s">
        <v>82</v>
      </c>
    </row>
    <row r="3" spans="2:28" ht="19.5" customHeight="1" thickBot="1">
      <c r="C3" s="1708" t="s">
        <v>1294</v>
      </c>
      <c r="D3" s="1709"/>
      <c r="E3" s="1709"/>
      <c r="F3" s="1709"/>
      <c r="G3" s="1709"/>
      <c r="H3" s="1709"/>
      <c r="I3" s="1709"/>
      <c r="J3" s="1709"/>
      <c r="K3" s="1709"/>
      <c r="L3" s="1709"/>
      <c r="M3" s="1709"/>
      <c r="N3" s="1709"/>
      <c r="O3" s="1709"/>
      <c r="P3" s="1709"/>
      <c r="Q3" s="1709"/>
      <c r="R3" s="1709"/>
      <c r="S3" s="1709"/>
      <c r="T3" s="1709"/>
      <c r="U3" s="1709"/>
      <c r="V3" s="1709"/>
      <c r="W3" s="1709"/>
      <c r="X3" s="1709"/>
      <c r="Y3" s="1710"/>
    </row>
    <row r="4" spans="2:28" ht="19.5" customHeight="1" thickBot="1">
      <c r="B4" s="779"/>
      <c r="C4" s="780"/>
      <c r="D4" s="781"/>
      <c r="E4" s="781"/>
      <c r="F4" s="58"/>
      <c r="G4" s="59"/>
      <c r="H4" s="59"/>
      <c r="I4" s="59"/>
      <c r="J4" s="59"/>
      <c r="K4" s="59"/>
      <c r="L4" s="59"/>
      <c r="M4" s="744"/>
      <c r="N4" s="59"/>
      <c r="O4" s="744"/>
      <c r="P4" s="59"/>
      <c r="Q4" s="744"/>
      <c r="R4" s="59"/>
      <c r="S4" s="59"/>
      <c r="T4" s="59"/>
      <c r="U4" s="59"/>
      <c r="V4" s="744"/>
      <c r="W4" s="59"/>
      <c r="X4" s="59"/>
      <c r="Y4" s="96"/>
    </row>
    <row r="5" spans="2:28" ht="18.75" thickBot="1">
      <c r="B5" s="779"/>
      <c r="C5" s="780"/>
      <c r="D5" s="1711" t="s">
        <v>273</v>
      </c>
      <c r="E5" s="1712"/>
      <c r="F5" s="1712"/>
      <c r="G5" s="1712"/>
      <c r="H5" s="1712"/>
      <c r="I5" s="1712"/>
      <c r="J5" s="1712"/>
      <c r="K5" s="1712"/>
      <c r="L5" s="1712"/>
      <c r="M5" s="1712"/>
      <c r="N5" s="1712"/>
      <c r="O5" s="1712"/>
      <c r="P5" s="1712"/>
      <c r="Q5" s="1712"/>
      <c r="R5" s="1712"/>
      <c r="S5" s="1712"/>
      <c r="T5" s="1712"/>
      <c r="U5" s="1712"/>
      <c r="V5" s="1712"/>
      <c r="W5" s="1712"/>
      <c r="X5" s="1713"/>
      <c r="Y5" s="96"/>
    </row>
    <row r="6" spans="2:28" ht="17.25" thickBot="1">
      <c r="B6" s="779"/>
      <c r="C6" s="780"/>
      <c r="D6" s="781"/>
      <c r="E6" s="781"/>
      <c r="F6" s="781"/>
      <c r="G6" s="781"/>
      <c r="H6" s="781"/>
      <c r="I6" s="781"/>
      <c r="J6" s="781"/>
      <c r="K6" s="781"/>
      <c r="L6" s="781"/>
      <c r="M6" s="781"/>
      <c r="N6" s="781"/>
      <c r="O6" s="781"/>
      <c r="P6" s="781"/>
      <c r="Q6" s="781"/>
      <c r="R6" s="781"/>
      <c r="S6" s="781"/>
      <c r="T6" s="781"/>
      <c r="U6" s="781"/>
      <c r="V6" s="781"/>
      <c r="W6" s="781"/>
      <c r="X6" s="781"/>
      <c r="Y6" s="782"/>
    </row>
    <row r="7" spans="2:28" ht="82.5" customHeight="1" thickBot="1">
      <c r="B7" s="779"/>
      <c r="C7" s="780"/>
      <c r="D7" s="783" t="s">
        <v>541</v>
      </c>
      <c r="E7" s="1714" t="s">
        <v>1094</v>
      </c>
      <c r="F7" s="1715"/>
      <c r="G7" s="1715"/>
      <c r="H7" s="1715"/>
      <c r="I7" s="1715"/>
      <c r="J7" s="1715"/>
      <c r="K7" s="1715"/>
      <c r="L7" s="1715"/>
      <c r="M7" s="1715"/>
      <c r="N7" s="1715"/>
      <c r="O7" s="1715"/>
      <c r="P7" s="1715"/>
      <c r="Q7" s="1715"/>
      <c r="R7" s="1715"/>
      <c r="S7" s="1715"/>
      <c r="T7" s="1715"/>
      <c r="U7" s="1715"/>
      <c r="V7" s="1715"/>
      <c r="W7" s="1715"/>
      <c r="X7" s="1716"/>
      <c r="Y7" s="96"/>
    </row>
    <row r="8" spans="2:28" ht="38.25" customHeight="1">
      <c r="B8" s="93"/>
      <c r="C8" s="780"/>
      <c r="D8" s="784"/>
      <c r="E8" s="785"/>
      <c r="F8" s="785"/>
      <c r="G8" s="785"/>
      <c r="H8" s="785"/>
      <c r="I8" s="785"/>
      <c r="J8" s="785"/>
      <c r="K8" s="785"/>
      <c r="L8" s="1717" t="str">
        <f>IF(AND(OR(E10="Panama",E10="Costa Rica",E10="Guatemala",E10="Nicaragua",E10="El Salvador"),E12="2.2.3, Local Government and Decentralization"),"Is this project being funded by Central America Regional Security Intiative (CARSI) funding?","")</f>
        <v/>
      </c>
      <c r="M8" s="1717"/>
      <c r="N8" s="1717"/>
      <c r="O8" s="1717"/>
      <c r="P8" s="785"/>
      <c r="Q8" s="785"/>
      <c r="R8" s="1719" t="str">
        <f>IF(P9="Yes","If you marked any CARSI risk factors as being relevant to the project, please explain how your project addressed these risk factors","")</f>
        <v/>
      </c>
      <c r="S8" s="1719"/>
      <c r="T8" s="1719"/>
      <c r="U8" s="1719"/>
      <c r="V8" s="1719"/>
      <c r="W8" s="1719"/>
      <c r="X8" s="1719"/>
      <c r="Y8" s="96"/>
    </row>
    <row r="9" spans="2:28" ht="21.75" customHeight="1">
      <c r="B9" s="93"/>
      <c r="C9" s="780"/>
      <c r="D9" s="786"/>
      <c r="E9" s="781"/>
      <c r="F9" s="781"/>
      <c r="G9" s="781"/>
      <c r="H9" s="781"/>
      <c r="I9" s="781"/>
      <c r="J9" s="781"/>
      <c r="K9" s="781"/>
      <c r="L9" s="1718"/>
      <c r="M9" s="1718"/>
      <c r="N9" s="1718"/>
      <c r="O9" s="1718"/>
      <c r="P9" s="794"/>
      <c r="Q9" s="781"/>
      <c r="R9" s="1720"/>
      <c r="S9" s="1720"/>
      <c r="T9" s="1720"/>
      <c r="U9" s="1720"/>
      <c r="V9" s="1720"/>
      <c r="W9" s="1720"/>
      <c r="X9" s="1720"/>
      <c r="Y9" s="96"/>
    </row>
    <row r="10" spans="2:28" ht="20.25" customHeight="1">
      <c r="B10" s="93"/>
      <c r="C10" s="780"/>
      <c r="D10" s="787" t="s">
        <v>501</v>
      </c>
      <c r="E10" s="1721" t="s">
        <v>160</v>
      </c>
      <c r="F10" s="1722"/>
      <c r="G10" s="1722"/>
      <c r="H10" s="1722"/>
      <c r="I10" s="1722"/>
      <c r="J10" s="1723"/>
      <c r="K10" s="781"/>
      <c r="L10" s="1718"/>
      <c r="M10" s="1718"/>
      <c r="N10" s="1718"/>
      <c r="O10" s="1718"/>
      <c r="P10" s="781"/>
      <c r="Q10" s="781"/>
      <c r="R10" s="1720"/>
      <c r="S10" s="1720"/>
      <c r="T10" s="1720"/>
      <c r="U10" s="1720"/>
      <c r="V10" s="1720"/>
      <c r="W10" s="1720"/>
      <c r="X10" s="1720"/>
      <c r="Y10" s="96"/>
    </row>
    <row r="11" spans="2:28" ht="16.5" customHeight="1">
      <c r="B11" s="779"/>
      <c r="C11" s="780"/>
      <c r="D11" s="788"/>
      <c r="E11" s="59"/>
      <c r="F11" s="59"/>
      <c r="G11" s="59"/>
      <c r="H11" s="59"/>
      <c r="I11" s="59"/>
      <c r="J11" s="59"/>
      <c r="K11" s="59"/>
      <c r="L11" s="1724" t="str">
        <f>IF(P9="Yes","Then please make sure to fill out information for the indicators below that say 'CARSI' (as they apply to your project) and also please answer the question about risk factors to the right.","")</f>
        <v/>
      </c>
      <c r="M11" s="1724"/>
      <c r="N11" s="1724"/>
      <c r="O11" s="1724"/>
      <c r="P11" s="1724"/>
      <c r="Q11" s="789"/>
      <c r="R11" s="1720"/>
      <c r="S11" s="1720"/>
      <c r="T11" s="1720"/>
      <c r="U11" s="1720"/>
      <c r="V11" s="1720"/>
      <c r="W11" s="1720"/>
      <c r="X11" s="1720"/>
      <c r="Y11" s="96"/>
    </row>
    <row r="12" spans="2:28">
      <c r="B12" s="779"/>
      <c r="C12" s="780"/>
      <c r="D12" s="788" t="s">
        <v>216</v>
      </c>
      <c r="E12" s="1233" t="s">
        <v>6</v>
      </c>
      <c r="F12" s="1234"/>
      <c r="G12" s="1234"/>
      <c r="H12" s="1234"/>
      <c r="I12" s="1234"/>
      <c r="J12" s="1235"/>
      <c r="K12" s="744"/>
      <c r="L12" s="1724"/>
      <c r="M12" s="1724"/>
      <c r="N12" s="1724"/>
      <c r="O12" s="1724"/>
      <c r="P12" s="1724"/>
      <c r="Q12" s="744"/>
      <c r="R12" s="1720"/>
      <c r="S12" s="1720"/>
      <c r="T12" s="1720"/>
      <c r="U12" s="1720"/>
      <c r="V12" s="1720"/>
      <c r="W12" s="1720"/>
      <c r="X12" s="1720"/>
      <c r="Y12" s="305"/>
    </row>
    <row r="13" spans="2:28" ht="33.75" customHeight="1">
      <c r="B13" s="779"/>
      <c r="C13" s="780"/>
      <c r="D13" s="788"/>
      <c r="E13" s="749"/>
      <c r="F13" s="749"/>
      <c r="G13" s="749"/>
      <c r="H13" s="749"/>
      <c r="I13" s="749"/>
      <c r="J13" s="749"/>
      <c r="K13" s="744"/>
      <c r="L13" s="1725"/>
      <c r="M13" s="1725"/>
      <c r="N13" s="1725"/>
      <c r="O13" s="1725"/>
      <c r="P13" s="1725"/>
      <c r="Q13" s="744"/>
      <c r="R13" s="59"/>
      <c r="S13" s="59"/>
      <c r="T13" s="59"/>
      <c r="U13" s="59"/>
      <c r="V13" s="59"/>
      <c r="W13" s="59"/>
      <c r="X13" s="90"/>
      <c r="Y13" s="305"/>
    </row>
    <row r="14" spans="2:28" ht="60" customHeight="1">
      <c r="B14" s="779"/>
      <c r="C14" s="780"/>
      <c r="D14" s="788" t="s">
        <v>324</v>
      </c>
      <c r="E14" s="1702" t="s">
        <v>325</v>
      </c>
      <c r="F14" s="1703"/>
      <c r="G14" s="1703"/>
      <c r="H14" s="1703"/>
      <c r="I14" s="1703"/>
      <c r="J14" s="1704"/>
      <c r="K14" s="750">
        <v>12</v>
      </c>
      <c r="L14" s="751" t="s">
        <v>890</v>
      </c>
      <c r="M14" s="750">
        <v>15</v>
      </c>
      <c r="N14" s="751" t="s">
        <v>891</v>
      </c>
      <c r="O14" s="750">
        <v>5</v>
      </c>
      <c r="P14" s="751" t="s">
        <v>892</v>
      </c>
      <c r="Q14" s="750">
        <v>10</v>
      </c>
      <c r="R14" s="752" t="s">
        <v>893</v>
      </c>
      <c r="S14" s="751"/>
      <c r="T14" s="751" t="s">
        <v>894</v>
      </c>
      <c r="U14" s="751"/>
      <c r="V14" s="753" t="s">
        <v>895</v>
      </c>
      <c r="W14" s="306"/>
      <c r="X14" s="790"/>
      <c r="Y14" s="305"/>
    </row>
    <row r="15" spans="2:28" ht="62.25" customHeight="1">
      <c r="B15" s="779"/>
      <c r="C15" s="780"/>
      <c r="D15" s="791">
        <f t="shared" ref="D15:D32" ca="1" si="0">IF(ISNUMBER(MATCH(E15,StandardIndicators,0)),IF(ISBLANK(INDIRECT("'SPA Elements and Indicators'!P"&amp;MATCH(E15,StandardIndicators,0))),"",INDIRECT("'SPA Elements and Indicators'!P"&amp;MATCH(E15,StandardIndicators,0))),"")</f>
        <v>28</v>
      </c>
      <c r="E15" s="1699" t="str">
        <f ca="1">IF(ISBLANK($E$12),"",INDIRECT("'SPA Elements and Indicators'!B"&amp;MATCH(LEFT($E$12,5),'SPA Elements and Indicators'!A:A,0)))</f>
        <v xml:space="preserve"># of individuals reached through community outreach that promotes HIV/AIDS prevention </v>
      </c>
      <c r="F15" s="1700"/>
      <c r="G15" s="1700"/>
      <c r="H15" s="1700"/>
      <c r="I15" s="1700"/>
      <c r="J15" s="1700"/>
      <c r="K15" s="795"/>
      <c r="L15" s="745"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Men 25 and older</v>
      </c>
      <c r="M15" s="796"/>
      <c r="N15" s="745"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Women 25 and older</v>
      </c>
      <c r="O15" s="770"/>
      <c r="P15" s="745"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Men 15-24</v>
      </c>
      <c r="Q15" s="769"/>
      <c r="R15" s="747"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Women 15-24</v>
      </c>
      <c r="S15" s="795"/>
      <c r="T15" s="745"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Boys 14 and under</v>
      </c>
      <c r="U15" s="795"/>
      <c r="V15" s="748"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Girls 14 and under</v>
      </c>
      <c r="W15" s="306"/>
      <c r="X15" s="790"/>
      <c r="Y15" s="765"/>
      <c r="Z15" s="57"/>
      <c r="AA15" s="57"/>
      <c r="AB15" s="57"/>
    </row>
    <row r="16" spans="2:28" ht="62.25" customHeight="1">
      <c r="B16" s="779"/>
      <c r="C16" s="780"/>
      <c r="D16" s="791">
        <f t="shared" ca="1" si="0"/>
        <v>29</v>
      </c>
      <c r="E16" s="1699" t="str">
        <f t="shared" ref="E16:E32" ca="1" si="1">IF(ISBLANK($E$12),"",IF(OR(ISBLANK(INDIRECT("'SPA Elements and Indicators'!B"&amp;MATCH(E15,StandardIndicators,0)+1)),ISNA(INDIRECT("'SPA Elements and Indicators'!B"&amp;MATCH(E15,StandardIndicators,0)+1))),X16,W16))</f>
        <v># of health care workers who successfully completed an in-service training program for HIV/AIDS related service delivery</v>
      </c>
      <c r="F16" s="1700"/>
      <c r="G16" s="1700"/>
      <c r="H16" s="1700"/>
      <c r="I16" s="1700"/>
      <c r="J16" s="1701"/>
      <c r="K16" s="768"/>
      <c r="L16" s="745"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Men 25 and older</v>
      </c>
      <c r="M16" s="746"/>
      <c r="N16" s="745"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Women 25 and older</v>
      </c>
      <c r="O16" s="746"/>
      <c r="P16" s="745"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Men 15-24</v>
      </c>
      <c r="Q16" s="746"/>
      <c r="R16" s="747"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Women 15-24</v>
      </c>
      <c r="S16" s="798"/>
      <c r="T16" s="745"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798"/>
      <c r="V16" s="748"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str">
        <f ca="1">IF(MATCH(LEFT(E$12,5),'SPA Elements and Indicators'!A:A,0)+ROW()-16&lt;MATCH(LEFT(INDIRECT("'Lookup'!B"&amp;MATCH(E$12,Lookup!B:B,0)+1),5),'SPA Elements and Indicators'!A:A,0),INDIRECT("'SPA Elements and Indicators'!B"&amp;MATCH(LEFT(E$12,5),'SPA Elements and Indicators'!A:A,0)+ROW()-15),"")</f>
        <v># of health care workers who successfully completed an in-service training program for HIV/AIDS related service delivery</v>
      </c>
      <c r="X16" s="306" t="str">
        <f ca="1">IF(EXACT(INDIRECT("'Custom SPA Indicators'!B"&amp;MATCH(LEFT(E$12,5),'Custom SPA Indicators'!A:A,0)+ROW()-Y16),Y$1),"",Z16)</f>
        <v/>
      </c>
      <c r="Y16" s="765">
        <f ca="1">MATCH(INDIRECT("'SPA Elements and Indicators'!B"&amp;MATCH(LEFT(INDIRECT("'Lookup'!B"&amp;MATCH(E$12,Lookup!B:B,0)+1),5),'SPA Elements and Indicators'!A:A,0)-2),E:E,0)</f>
        <v>20</v>
      </c>
      <c r="Z16"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16" s="57"/>
      <c r="AB16" s="57"/>
    </row>
    <row r="17" spans="2:28" ht="78" customHeight="1">
      <c r="B17" s="779"/>
      <c r="C17" s="780"/>
      <c r="D17" s="791">
        <f t="shared" ca="1" si="0"/>
        <v>30</v>
      </c>
      <c r="E17" s="1699" t="str">
        <f t="shared" ca="1" si="1"/>
        <v># of MARP (most at-risk population) reached with individual and/or small group level HIV preventive interventions that are based on evidence and/or meet the minimum standards required</v>
      </c>
      <c r="F17" s="1700"/>
      <c r="G17" s="1700"/>
      <c r="H17" s="1700"/>
      <c r="I17" s="1700"/>
      <c r="J17" s="1701"/>
      <c r="K17" s="768"/>
      <c r="L17" s="745"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Commercial sex workers (CSW)</v>
      </c>
      <c r="M17" s="746"/>
      <c r="N17" s="745"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Injecting drug users (IDU)</v>
      </c>
      <c r="O17" s="746"/>
      <c r="P17" s="745"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Men who have sex with men (MSM)</v>
      </c>
      <c r="Q17" s="746"/>
      <c r="R17" s="747"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798"/>
      <c r="T17" s="745"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Other vulnerable populations</v>
      </c>
      <c r="U17" s="798"/>
      <c r="V17" s="748"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str">
        <f ca="1">IF(MATCH(LEFT(E$12,5),'SPA Elements and Indicators'!A:A,0)+ROW()-16&lt;MATCH(LEFT(INDIRECT("'Lookup'!B"&amp;MATCH(E$12,Lookup!B:B,0)+1),5),'SPA Elements and Indicators'!A:A,0),INDIRECT("'SPA Elements and Indicators'!B"&amp;MATCH(LEFT(E$12,5),'SPA Elements and Indicators'!A:A,0)+ROW()-15),"")</f>
        <v># of MARP (most at-risk population) reached with individual and/or small group level HIV preventive interventions that are based on evidence and/or meet the minimum standards required</v>
      </c>
      <c r="X17" s="306">
        <f ca="1">IF(EXACT(INDIRECT("'Custom SPA Indicators'!B"&amp;MATCH(LEFT(E$12,5),'Custom SPA Indicators'!A:A,0)+ROW()-Y17),Y$1),"",Z17)</f>
        <v>0</v>
      </c>
      <c r="Y17" s="765">
        <f ca="1">MATCH(INDIRECT("'SPA Elements and Indicators'!B"&amp;MATCH(LEFT(INDIRECT("'Lookup'!B"&amp;MATCH(E$12,Lookup!B:B,0)+1),5),'SPA Elements and Indicators'!A:A,0)-2),E:E,0)</f>
        <v>20</v>
      </c>
      <c r="Z17"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7" s="57"/>
      <c r="AB17" s="799"/>
    </row>
    <row r="18" spans="2:28" ht="62.25" customHeight="1">
      <c r="B18" s="779"/>
      <c r="C18" s="780"/>
      <c r="D18" s="791">
        <f t="shared" ca="1" si="0"/>
        <v>31</v>
      </c>
      <c r="E18" s="1699" t="str">
        <f t="shared" ca="1" si="1"/>
        <v># of individuals reached through community outreach that promotes HIV/AIDS care and treatment</v>
      </c>
      <c r="F18" s="1700"/>
      <c r="G18" s="1700"/>
      <c r="H18" s="1700"/>
      <c r="I18" s="1700"/>
      <c r="J18" s="1701"/>
      <c r="K18" s="768"/>
      <c r="L18" s="745"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Men 25 and older</v>
      </c>
      <c r="M18" s="746"/>
      <c r="N18" s="745"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Women 25 and older</v>
      </c>
      <c r="O18" s="746"/>
      <c r="P18" s="745"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Men 15-24</v>
      </c>
      <c r="Q18" s="746"/>
      <c r="R18" s="747"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Women 15-24</v>
      </c>
      <c r="S18" s="798"/>
      <c r="T18" s="745"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Boys 14 and under</v>
      </c>
      <c r="U18" s="798"/>
      <c r="V18" s="748"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Girls 14 and under</v>
      </c>
      <c r="W18" s="306" t="str">
        <f ca="1">IF(MATCH(LEFT(E$12,5),'SPA Elements and Indicators'!A:A,0)+ROW()-16&lt;MATCH(LEFT(INDIRECT("'Lookup'!B"&amp;MATCH(E$12,Lookup!B:B,0)+1),5),'SPA Elements and Indicators'!A:A,0),INDIRECT("'SPA Elements and Indicators'!B"&amp;MATCH(LEFT(E$12,5),'SPA Elements and Indicators'!A:A,0)+ROW()-15),"")</f>
        <v># of individuals reached through community outreach that promotes HIV/AIDS care and treatment</v>
      </c>
      <c r="X18" s="306">
        <f ca="1">IF(EXACT(INDIRECT("'Custom SPA Indicators'!B"&amp;MATCH(LEFT(E$12,5),'Custom SPA Indicators'!A:A,0)+ROW()-Y18),Y$1),"",Z18)</f>
        <v>0</v>
      </c>
      <c r="Y18" s="765">
        <f ca="1">MATCH(INDIRECT("'SPA Elements and Indicators'!B"&amp;MATCH(LEFT(INDIRECT("'Lookup'!B"&amp;MATCH(E$12,Lookup!B:B,0)+1),5),'SPA Elements and Indicators'!A:A,0)-2),E:E,0)</f>
        <v>20</v>
      </c>
      <c r="Z18"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8" s="57"/>
      <c r="AB18" s="57"/>
    </row>
    <row r="19" spans="2:28" ht="100.5" customHeight="1">
      <c r="B19" s="779"/>
      <c r="C19" s="780"/>
      <c r="D19" s="791">
        <f t="shared" ca="1" si="0"/>
        <v>32</v>
      </c>
      <c r="E19" s="1699" t="str">
        <f t="shared" ca="1" si="1"/>
        <v># of individuals trained in HIV-related stigma and discrimination reduction</v>
      </c>
      <c r="F19" s="1700"/>
      <c r="G19" s="1700"/>
      <c r="H19" s="1700"/>
      <c r="I19" s="1700"/>
      <c r="J19" s="1701"/>
      <c r="K19" s="769"/>
      <c r="L19" s="745"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Men 25 and older</v>
      </c>
      <c r="M19" s="746"/>
      <c r="N19" s="745"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Women 25 and older</v>
      </c>
      <c r="O19" s="746"/>
      <c r="P19" s="745"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Men 15-24</v>
      </c>
      <c r="Q19" s="746"/>
      <c r="R19" s="747"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Women 15-24</v>
      </c>
      <c r="S19" s="798"/>
      <c r="T19" s="745"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798"/>
      <c r="V19" s="748"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str">
        <f ca="1">IF(MATCH(LEFT(E$12,5),'SPA Elements and Indicators'!A:A,0)+ROW()-16&lt;MATCH(LEFT(INDIRECT("'Lookup'!B"&amp;MATCH(E$12,Lookup!B:B,0)+1),5),'SPA Elements and Indicators'!A:A,0),INDIRECT("'SPA Elements and Indicators'!B"&amp;MATCH(LEFT(E$12,5),'SPA Elements and Indicators'!A:A,0)+ROW()-15),"")</f>
        <v># of individuals trained in HIV-related stigma and discrimination reduction</v>
      </c>
      <c r="X19" s="306">
        <f ca="1">IF(EXACT(INDIRECT("'Custom SPA Indicators'!B"&amp;MATCH(LEFT(E$12,5),'Custom SPA Indicators'!A:A,0)+ROW()-Y19),Y$1),"",Z19)</f>
        <v>0</v>
      </c>
      <c r="Y19" s="765">
        <f ca="1">MATCH(INDIRECT("'SPA Elements and Indicators'!B"&amp;MATCH(LEFT(INDIRECT("'Lookup'!B"&amp;MATCH(E$12,Lookup!B:B,0)+1),5),'SPA Elements and Indicators'!A:A,0)-2),E:E,0)</f>
        <v>20</v>
      </c>
      <c r="Z19"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9" s="800"/>
      <c r="AB19" s="57"/>
    </row>
    <row r="20" spans="2:28" ht="62.25" customHeight="1">
      <c r="B20" s="779"/>
      <c r="C20" s="780"/>
      <c r="D20" s="791">
        <f t="shared" ca="1" si="0"/>
        <v>33</v>
      </c>
      <c r="E20" s="1699" t="str">
        <f t="shared" ca="1" si="1"/>
        <v># of local organizations provided with technical assistance for HIV-related institutional capacity building</v>
      </c>
      <c r="F20" s="1700"/>
      <c r="G20" s="1700"/>
      <c r="H20" s="1700"/>
      <c r="I20" s="1700"/>
      <c r="J20" s="1701"/>
      <c r="K20" s="769"/>
      <c r="L20" s="745"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Organizations</v>
      </c>
      <c r="M20" s="746"/>
      <c r="N20" s="745"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746"/>
      <c r="P20" s="745"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746"/>
      <c r="R20" s="747"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798"/>
      <c r="T20" s="745"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798"/>
      <c r="V20" s="748"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str">
        <f ca="1">IF(MATCH(LEFT(E$12,5),'SPA Elements and Indicators'!A:A,0)+ROW()-16&lt;MATCH(LEFT(INDIRECT("'Lookup'!B"&amp;MATCH(E$12,Lookup!B:B,0)+1),5),'SPA Elements and Indicators'!A:A,0),INDIRECT("'SPA Elements and Indicators'!B"&amp;MATCH(LEFT(E$12,5),'SPA Elements and Indicators'!A:A,0)+ROW()-15),"")</f>
        <v># of local organizations provided with technical assistance for HIV-related institutional capacity building</v>
      </c>
      <c r="X20" s="306">
        <f ca="1">IF(EXACT(INDIRECT("'Custom SPA Indicators'!B"&amp;MATCH(LEFT(E$12,5),'Custom SPA Indicators'!A:A,0)+ROW()-Y20),Y$1),"",Z20)</f>
        <v>0</v>
      </c>
      <c r="Y20" s="765">
        <f ca="1">MATCH(INDIRECT("'SPA Elements and Indicators'!B"&amp;MATCH(LEFT(INDIRECT("'Lookup'!B"&amp;MATCH(E$12,Lookup!B:B,0)+1),5),'SPA Elements and Indicators'!A:A,0)-2),E:E,0)</f>
        <v>20</v>
      </c>
      <c r="Z20"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0" s="57"/>
      <c r="AB20" s="57"/>
    </row>
    <row r="21" spans="2:28" ht="62.25" customHeight="1">
      <c r="B21" s="779"/>
      <c r="C21" s="780"/>
      <c r="D21" s="791" t="str">
        <f t="shared" ca="1" si="0"/>
        <v/>
      </c>
      <c r="E21" s="1699" t="str">
        <f t="shared" ca="1" si="1"/>
        <v/>
      </c>
      <c r="F21" s="1700"/>
      <c r="G21" s="1700"/>
      <c r="H21" s="1700"/>
      <c r="I21" s="1700"/>
      <c r="J21" s="1701"/>
      <c r="K21" s="769"/>
      <c r="L21" s="745"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746"/>
      <c r="N21" s="745"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746"/>
      <c r="P21" s="745"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746"/>
      <c r="R21" s="747"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798"/>
      <c r="T21" s="745"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798"/>
      <c r="V21" s="748"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f ca="1">IF(MATCH(LEFT(E$12,5),'SPA Elements and Indicators'!A:A,0)+ROW()-16&lt;MATCH(LEFT(INDIRECT("'Lookup'!B"&amp;MATCH(E$12,Lookup!B:B,0)+1),5),'SPA Elements and Indicators'!A:A,0),INDIRECT("'SPA Elements and Indicators'!B"&amp;MATCH(LEFT(E$12,5),'SPA Elements and Indicators'!A:A,0)+ROW()-15),"")</f>
        <v>0</v>
      </c>
      <c r="X21" s="306" t="str">
        <f ca="1">IF(EXACT(INDIRECT("'Custom SPA Indicators'!B"&amp;MATCH(LEFT(E$12,5),'Custom SPA Indicators'!A:A,0)+ROW()-Y21),Y$1),"",Z21)</f>
        <v/>
      </c>
      <c r="Y21" s="765">
        <f ca="1">MATCH(INDIRECT("'SPA Elements and Indicators'!B"&amp;MATCH(LEFT(INDIRECT("'Lookup'!B"&amp;MATCH(E$12,Lookup!B:B,0)+1),5),'SPA Elements and Indicators'!A:A,0)-2),E:E,0)</f>
        <v>20</v>
      </c>
      <c r="Z2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21" s="57"/>
      <c r="AB21" s="57"/>
    </row>
    <row r="22" spans="2:28" ht="62.25" customHeight="1">
      <c r="B22" s="779"/>
      <c r="C22" s="780"/>
      <c r="D22" s="791" t="str">
        <f t="shared" ca="1" si="0"/>
        <v/>
      </c>
      <c r="E22" s="1699" t="str">
        <f t="shared" ca="1" si="1"/>
        <v/>
      </c>
      <c r="F22" s="1700"/>
      <c r="G22" s="1700"/>
      <c r="H22" s="1700"/>
      <c r="I22" s="1700"/>
      <c r="J22" s="1701"/>
      <c r="K22" s="769"/>
      <c r="L22" s="745"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746"/>
      <c r="N22" s="745"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746"/>
      <c r="P22" s="745"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746"/>
      <c r="R22" s="747"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798"/>
      <c r="T22" s="745"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798"/>
      <c r="V22" s="748"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str">
        <f ca="1">IF(MATCH(LEFT(E$12,5),'SPA Elements and Indicators'!A:A,0)+ROW()-16&lt;MATCH(LEFT(INDIRECT("'Lookup'!B"&amp;MATCH(E$12,Lookup!B:B,0)+1),5),'SPA Elements and Indicators'!A:A,0),INDIRECT("'SPA Elements and Indicators'!B"&amp;MATCH(LEFT(E$12,5),'SPA Elements and Indicators'!A:A,0)+ROW()-15),"")</f>
        <v># of community health workers trained in home based care</v>
      </c>
      <c r="X22" s="306" t="str">
        <f ca="1">IF(EXACT(INDIRECT("'Custom SPA Indicators'!B"&amp;MATCH(LEFT(E$12,5),'Custom SPA Indicators'!A:A,0)+ROW()-Y22),Y$1),"",Z22)</f>
        <v/>
      </c>
      <c r="Y22" s="765">
        <f ca="1">MATCH(INDIRECT("'SPA Elements and Indicators'!B"&amp;MATCH(LEFT(INDIRECT("'Lookup'!B"&amp;MATCH(E$12,Lookup!B:B,0)+1),5),'SPA Elements and Indicators'!A:A,0)-2),E:E,0)</f>
        <v>20</v>
      </c>
      <c r="Z2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22" s="57"/>
      <c r="AB22" s="57"/>
    </row>
    <row r="23" spans="2:28" ht="62.25" customHeight="1">
      <c r="B23" s="779"/>
      <c r="C23" s="780"/>
      <c r="D23" s="791" t="str">
        <f t="shared" ca="1" si="0"/>
        <v/>
      </c>
      <c r="E23" s="1699" t="str">
        <f t="shared" ca="1" si="1"/>
        <v/>
      </c>
      <c r="F23" s="1700"/>
      <c r="G23" s="1700"/>
      <c r="H23" s="1700"/>
      <c r="I23" s="1700"/>
      <c r="J23" s="1701"/>
      <c r="K23" s="769"/>
      <c r="L23" s="745"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746"/>
      <c r="N23" s="745"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746"/>
      <c r="P23" s="745"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746"/>
      <c r="R23" s="747"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798"/>
      <c r="T23" s="745"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798"/>
      <c r="V23" s="748"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str">
        <f ca="1">IF(MATCH(LEFT(E$12,5),'SPA Elements and Indicators'!A:A,0)+ROW()-16&lt;MATCH(LEFT(INDIRECT("'Lookup'!B"&amp;MATCH(E$12,Lookup!B:B,0)+1),5),'SPA Elements and Indicators'!A:A,0),INDIRECT("'SPA Elements and Indicators'!B"&amp;MATCH(LEFT(E$12,5),'SPA Elements and Indicators'!A:A,0)+ROW()-15),"")</f>
        <v/>
      </c>
      <c r="X23" s="306" t="str">
        <f ca="1">IF(EXACT(INDIRECT("'Custom SPA Indicators'!B"&amp;MATCH(LEFT(E$12,5),'Custom SPA Indicators'!A:A,0)+ROW()-Y23),Y$1),"",Z23)</f>
        <v/>
      </c>
      <c r="Y23" s="765">
        <f ca="1">MATCH(INDIRECT("'SPA Elements and Indicators'!B"&amp;MATCH(LEFT(INDIRECT("'Lookup'!B"&amp;MATCH(E$12,Lookup!B:B,0)+1),5),'SPA Elements and Indicators'!A:A,0)-2),E:E,0)</f>
        <v>20</v>
      </c>
      <c r="Z23"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23" s="57"/>
      <c r="AB23" s="57"/>
    </row>
    <row r="24" spans="2:28" ht="62.25" customHeight="1">
      <c r="B24" s="779"/>
      <c r="C24" s="780"/>
      <c r="D24" s="791" t="str">
        <f t="shared" ca="1" si="0"/>
        <v/>
      </c>
      <c r="E24" s="1699" t="str">
        <f t="shared" ca="1" si="1"/>
        <v/>
      </c>
      <c r="F24" s="1700"/>
      <c r="G24" s="1700"/>
      <c r="H24" s="1700"/>
      <c r="I24" s="1700"/>
      <c r="J24" s="1701"/>
      <c r="K24" s="769"/>
      <c r="L24" s="745"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746"/>
      <c r="N24" s="745"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746"/>
      <c r="P24" s="745"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746"/>
      <c r="R24" s="747"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798"/>
      <c r="T24" s="745"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798"/>
      <c r="V24" s="748"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str">
        <f ca="1">IF(MATCH(LEFT(E$12,5),'SPA Elements and Indicators'!A:A,0)+ROW()-16&lt;MATCH(LEFT(INDIRECT("'Lookup'!B"&amp;MATCH(E$12,Lookup!B:B,0)+1),5),'SPA Elements and Indicators'!A:A,0),INDIRECT("'SPA Elements and Indicators'!B"&amp;MATCH(LEFT(E$12,5),'SPA Elements and Indicators'!A:A,0)+ROW()-15),"")</f>
        <v/>
      </c>
      <c r="X24" s="306" t="str">
        <f ca="1">IF(EXACT(INDIRECT("'Custom SPA Indicators'!B"&amp;MATCH(LEFT(E$12,5),'Custom SPA Indicators'!A:A,0)+ROW()-Y24),Y$1),"",Z24)</f>
        <v/>
      </c>
      <c r="Y24" s="765">
        <f ca="1">MATCH(INDIRECT("'SPA Elements and Indicators'!B"&amp;MATCH(LEFT(INDIRECT("'Lookup'!B"&amp;MATCH(E$12,Lookup!B:B,0)+1),5),'SPA Elements and Indicators'!A:A,0)-2),E:E,0)</f>
        <v>20</v>
      </c>
      <c r="Z24"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24" s="57"/>
      <c r="AB24" s="57"/>
    </row>
    <row r="25" spans="2:28" ht="62.25" customHeight="1">
      <c r="B25" s="779"/>
      <c r="C25" s="780"/>
      <c r="D25" s="791" t="str">
        <f t="shared" ca="1" si="0"/>
        <v/>
      </c>
      <c r="E25" s="1699" t="str">
        <f t="shared" ca="1" si="1"/>
        <v/>
      </c>
      <c r="F25" s="1700"/>
      <c r="G25" s="1700"/>
      <c r="H25" s="1700"/>
      <c r="I25" s="1700"/>
      <c r="J25" s="1701"/>
      <c r="K25" s="769"/>
      <c r="L25" s="745"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746"/>
      <c r="N25" s="745"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746"/>
      <c r="P25" s="745"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746"/>
      <c r="R25" s="747"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798"/>
      <c r="T25" s="745"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798"/>
      <c r="V25" s="748"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str">
        <f ca="1">IF(MATCH(LEFT(E$12,5),'SPA Elements and Indicators'!A:A,0)+ROW()-16&lt;MATCH(LEFT(INDIRECT("'Lookup'!B"&amp;MATCH(E$12,Lookup!B:B,0)+1),5),'SPA Elements and Indicators'!A:A,0),INDIRECT("'SPA Elements and Indicators'!B"&amp;MATCH(LEFT(E$12,5),'SPA Elements and Indicators'!A:A,0)+ROW()-15),"")</f>
        <v/>
      </c>
      <c r="X25" s="306" t="str">
        <f ca="1">IF(EXACT(INDIRECT("'Custom SPA Indicators'!B"&amp;MATCH(LEFT(E$12,5),'Custom SPA Indicators'!A:A,0)+ROW()-Y25),Y$1),"",Z25)</f>
        <v/>
      </c>
      <c r="Y25" s="765">
        <f ca="1">MATCH(INDIRECT("'SPA Elements and Indicators'!B"&amp;MATCH(LEFT(INDIRECT("'Lookup'!B"&amp;MATCH(E$12,Lookup!B:B,0)+1),5),'SPA Elements and Indicators'!A:A,0)-2),E:E,0)</f>
        <v>20</v>
      </c>
      <c r="Z25"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5" s="57"/>
      <c r="AB25" s="57"/>
    </row>
    <row r="26" spans="2:28" ht="62.25" customHeight="1">
      <c r="B26" s="779"/>
      <c r="C26" s="780"/>
      <c r="D26" s="791" t="str">
        <f t="shared" ca="1" si="0"/>
        <v/>
      </c>
      <c r="E26" s="1699" t="str">
        <f t="shared" ca="1" si="1"/>
        <v/>
      </c>
      <c r="F26" s="1700"/>
      <c r="G26" s="1700"/>
      <c r="H26" s="1700"/>
      <c r="I26" s="1700"/>
      <c r="J26" s="1701"/>
      <c r="K26" s="769"/>
      <c r="L26" s="745"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746"/>
      <c r="N26" s="745"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746"/>
      <c r="P26" s="745"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746"/>
      <c r="R26" s="747"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798"/>
      <c r="T26" s="745"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798"/>
      <c r="V26" s="748"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str">
        <f ca="1">IF(MATCH(LEFT(E$12,5),'SPA Elements and Indicators'!A:A,0)+ROW()-16&lt;MATCH(LEFT(INDIRECT("'Lookup'!B"&amp;MATCH(E$12,Lookup!B:B,0)+1),5),'SPA Elements and Indicators'!A:A,0),INDIRECT("'SPA Elements and Indicators'!B"&amp;MATCH(LEFT(E$12,5),'SPA Elements and Indicators'!A:A,0)+ROW()-15),"")</f>
        <v/>
      </c>
      <c r="X26" s="306" t="str">
        <f ca="1">IF(EXACT(INDIRECT("'Custom SPA Indicators'!B"&amp;MATCH(LEFT(E$12,5),'Custom SPA Indicators'!A:A,0)+ROW()-Y26),Y$1),"",Z26)</f>
        <v/>
      </c>
      <c r="Y26" s="765">
        <f ca="1">MATCH(INDIRECT("'SPA Elements and Indicators'!B"&amp;MATCH(LEFT(INDIRECT("'Lookup'!B"&amp;MATCH(E$12,Lookup!B:B,0)+1),5),'SPA Elements and Indicators'!A:A,0)-2),E:E,0)</f>
        <v>20</v>
      </c>
      <c r="Z26"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6" s="57"/>
      <c r="AB26" s="57"/>
    </row>
    <row r="27" spans="2:28" ht="62.25" customHeight="1">
      <c r="B27" s="779"/>
      <c r="C27" s="780"/>
      <c r="D27" s="791" t="str">
        <f t="shared" ca="1" si="0"/>
        <v/>
      </c>
      <c r="E27" s="1699" t="str">
        <f t="shared" ca="1" si="1"/>
        <v/>
      </c>
      <c r="F27" s="1700"/>
      <c r="G27" s="1700"/>
      <c r="H27" s="1700"/>
      <c r="I27" s="1700"/>
      <c r="J27" s="1701"/>
      <c r="K27" s="770"/>
      <c r="L27" s="745"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797"/>
      <c r="N27" s="745"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797"/>
      <c r="P27" s="745"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797"/>
      <c r="R27" s="747"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798"/>
      <c r="T27" s="745"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798"/>
      <c r="V27" s="748"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str">
        <f ca="1">IF(MATCH(LEFT(E$12,5),'SPA Elements and Indicators'!A:A,0)+ROW()-16&lt;MATCH(LEFT(INDIRECT("'Lookup'!B"&amp;MATCH(E$12,Lookup!B:B,0)+1),5),'SPA Elements and Indicators'!A:A,0),INDIRECT("'SPA Elements and Indicators'!B"&amp;MATCH(LEFT(E$12,5),'SPA Elements and Indicators'!A:A,0)+ROW()-15),"")</f>
        <v/>
      </c>
      <c r="X27" s="306" t="str">
        <f ca="1">IF(EXACT(INDIRECT("'Custom SPA Indicators'!B"&amp;MATCH(LEFT(E$12,5),'Custom SPA Indicators'!A:A,0)+ROW()-Y27),Y$1),"",Z27)</f>
        <v/>
      </c>
      <c r="Y27" s="765">
        <f ca="1">MATCH(INDIRECT("'SPA Elements and Indicators'!B"&amp;MATCH(LEFT(INDIRECT("'Lookup'!B"&amp;MATCH(E$12,Lookup!B:B,0)+1),5),'SPA Elements and Indicators'!A:A,0)-2),E:E,0)</f>
        <v>20</v>
      </c>
      <c r="Z27"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7" s="57"/>
      <c r="AB27" s="57"/>
    </row>
    <row r="28" spans="2:28" ht="62.25" customHeight="1">
      <c r="B28" s="779"/>
      <c r="C28" s="780"/>
      <c r="D28" s="791" t="str">
        <f t="shared" ca="1" si="0"/>
        <v/>
      </c>
      <c r="E28" s="1699" t="str">
        <f t="shared" ca="1" si="1"/>
        <v/>
      </c>
      <c r="F28" s="1700"/>
      <c r="G28" s="1700"/>
      <c r="H28" s="1700"/>
      <c r="I28" s="1700"/>
      <c r="J28" s="1701"/>
      <c r="K28" s="770"/>
      <c r="L28" s="745"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797"/>
      <c r="N28" s="745"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797"/>
      <c r="P28" s="745"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797"/>
      <c r="R28" s="747"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798"/>
      <c r="T28" s="745"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798"/>
      <c r="V28" s="748"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str">
        <f ca="1">IF(MATCH(LEFT(E$12,5),'SPA Elements and Indicators'!A:A,0)+ROW()-16&lt;MATCH(LEFT(INDIRECT("'Lookup'!B"&amp;MATCH(E$12,Lookup!B:B,0)+1),5),'SPA Elements and Indicators'!A:A,0),INDIRECT("'SPA Elements and Indicators'!B"&amp;MATCH(LEFT(E$12,5),'SPA Elements and Indicators'!A:A,0)+ROW()-15),"")</f>
        <v/>
      </c>
      <c r="X28" s="306" t="str">
        <f ca="1">IF(EXACT(INDIRECT("'Custom SPA Indicators'!B"&amp;MATCH(LEFT(E$12,5),'Custom SPA Indicators'!A:A,0)+ROW()-Y28),Y$1),"",Z28)</f>
        <v/>
      </c>
      <c r="Y28" s="765">
        <f ca="1">MATCH(INDIRECT("'SPA Elements and Indicators'!B"&amp;MATCH(LEFT(INDIRECT("'Lookup'!B"&amp;MATCH(E$12,Lookup!B:B,0)+1),5),'SPA Elements and Indicators'!A:A,0)-2),E:E,0)</f>
        <v>20</v>
      </c>
      <c r="Z28"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8" s="57"/>
      <c r="AB28" s="57"/>
    </row>
    <row r="29" spans="2:28" ht="62.25" customHeight="1">
      <c r="B29" s="779"/>
      <c r="C29" s="780"/>
      <c r="D29" s="791" t="str">
        <f t="shared" ca="1" si="0"/>
        <v/>
      </c>
      <c r="E29" s="1699" t="str">
        <f t="shared" ca="1" si="1"/>
        <v/>
      </c>
      <c r="F29" s="1700"/>
      <c r="G29" s="1700"/>
      <c r="H29" s="1700"/>
      <c r="I29" s="1700"/>
      <c r="J29" s="1701"/>
      <c r="K29" s="770"/>
      <c r="L29" s="745"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797"/>
      <c r="N29" s="745"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797"/>
      <c r="P29" s="745"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797"/>
      <c r="R29" s="747"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798"/>
      <c r="T29" s="745"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798"/>
      <c r="V29" s="748"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str">
        <f ca="1">IF(MATCH(LEFT(E$12,5),'SPA Elements and Indicators'!A:A,0)+ROW()-16&lt;MATCH(LEFT(INDIRECT("'Lookup'!B"&amp;MATCH(E$12,Lookup!B:B,0)+1),5),'SPA Elements and Indicators'!A:A,0),INDIRECT("'SPA Elements and Indicators'!B"&amp;MATCH(LEFT(E$12,5),'SPA Elements and Indicators'!A:A,0)+ROW()-15),"")</f>
        <v/>
      </c>
      <c r="X29" s="306" t="str">
        <f ca="1">IF(EXACT(INDIRECT("'Custom SPA Indicators'!B"&amp;MATCH(LEFT(E$12,5),'Custom SPA Indicators'!A:A,0)+ROW()-Y29),Y$1),"",Z29)</f>
        <v/>
      </c>
      <c r="Y29" s="765">
        <f ca="1">MATCH(INDIRECT("'SPA Elements and Indicators'!B"&amp;MATCH(LEFT(INDIRECT("'Lookup'!B"&amp;MATCH(E$12,Lookup!B:B,0)+1),5),'SPA Elements and Indicators'!A:A,0)-2),E:E,0)</f>
        <v>20</v>
      </c>
      <c r="Z29"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9" s="57"/>
      <c r="AB29" s="57"/>
    </row>
    <row r="30" spans="2:28" ht="62.25" customHeight="1">
      <c r="B30" s="779"/>
      <c r="C30" s="780"/>
      <c r="D30" s="791" t="str">
        <f t="shared" ca="1" si="0"/>
        <v/>
      </c>
      <c r="E30" s="1699" t="str">
        <f t="shared" ca="1" si="1"/>
        <v/>
      </c>
      <c r="F30" s="1700"/>
      <c r="G30" s="1700"/>
      <c r="H30" s="1700"/>
      <c r="I30" s="1700"/>
      <c r="J30" s="1701"/>
      <c r="K30" s="770"/>
      <c r="L30" s="745"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797"/>
      <c r="N30" s="745"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797"/>
      <c r="P30" s="745"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797"/>
      <c r="R30" s="747"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798"/>
      <c r="T30" s="745"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798"/>
      <c r="V30" s="748"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str">
        <f ca="1">IF(MATCH(LEFT(E$12,5),'SPA Elements and Indicators'!A:A,0)+ROW()-16&lt;MATCH(LEFT(INDIRECT("'Lookup'!B"&amp;MATCH(E$12,Lookup!B:B,0)+1),5),'SPA Elements and Indicators'!A:A,0),INDIRECT("'SPA Elements and Indicators'!B"&amp;MATCH(LEFT(E$12,5),'SPA Elements and Indicators'!A:A,0)+ROW()-15),"")</f>
        <v/>
      </c>
      <c r="X30" s="306" t="str">
        <f ca="1">IF(EXACT(INDIRECT("'Custom SPA Indicators'!B"&amp;MATCH(LEFT(E$12,5),'Custom SPA Indicators'!A:A,0)+ROW()-Y30),Y$1),"",Z30)</f>
        <v/>
      </c>
      <c r="Y30" s="765">
        <f ca="1">MATCH(INDIRECT("'SPA Elements and Indicators'!B"&amp;MATCH(LEFT(INDIRECT("'Lookup'!B"&amp;MATCH(E$12,Lookup!B:B,0)+1),5),'SPA Elements and Indicators'!A:A,0)-2),E:E,0)</f>
        <v>20</v>
      </c>
      <c r="Z30"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0" s="57"/>
      <c r="AB30" s="57"/>
    </row>
    <row r="31" spans="2:28" ht="62.25" customHeight="1">
      <c r="B31" s="779"/>
      <c r="C31" s="780"/>
      <c r="D31" s="791" t="str">
        <f t="shared" ca="1" si="0"/>
        <v/>
      </c>
      <c r="E31" s="1699" t="str">
        <f t="shared" ca="1" si="1"/>
        <v/>
      </c>
      <c r="F31" s="1700"/>
      <c r="G31" s="1700"/>
      <c r="H31" s="1700"/>
      <c r="I31" s="1700"/>
      <c r="J31" s="1701"/>
      <c r="K31" s="770"/>
      <c r="L31" s="745"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797"/>
      <c r="N31" s="745"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797"/>
      <c r="P31" s="745"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797"/>
      <c r="R31" s="747"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798"/>
      <c r="T31" s="745"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798"/>
      <c r="V31" s="748"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str">
        <f ca="1">IF(MATCH(LEFT(E$12,5),'SPA Elements and Indicators'!A:A,0)+ROW()-16&lt;MATCH(LEFT(INDIRECT("'Lookup'!B"&amp;MATCH(E$12,Lookup!B:B,0)+1),5),'SPA Elements and Indicators'!A:A,0),INDIRECT("'SPA Elements and Indicators'!B"&amp;MATCH(LEFT(E$12,5),'SPA Elements and Indicators'!A:A,0)+ROW()-15),"")</f>
        <v/>
      </c>
      <c r="X31" s="306" t="str">
        <f ca="1">IF(EXACT(INDIRECT("'Custom SPA Indicators'!B"&amp;MATCH(LEFT(E$12,5),'Custom SPA Indicators'!A:A,0)+ROW()-Y31),Y$1),"",Z31)</f>
        <v/>
      </c>
      <c r="Y31" s="765">
        <f ca="1">MATCH(INDIRECT("'SPA Elements and Indicators'!B"&amp;MATCH(LEFT(INDIRECT("'Lookup'!B"&amp;MATCH(E$12,Lookup!B:B,0)+1),5),'SPA Elements and Indicators'!A:A,0)-2),E:E,0)</f>
        <v>20</v>
      </c>
      <c r="Z3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1" s="57"/>
      <c r="AB31" s="57"/>
    </row>
    <row r="32" spans="2:28" ht="62.25" customHeight="1">
      <c r="B32" s="779"/>
      <c r="C32" s="780"/>
      <c r="D32" s="791" t="str">
        <f t="shared" ca="1" si="0"/>
        <v/>
      </c>
      <c r="E32" s="1699" t="str">
        <f t="shared" ca="1" si="1"/>
        <v/>
      </c>
      <c r="F32" s="1700"/>
      <c r="G32" s="1700"/>
      <c r="H32" s="1700"/>
      <c r="I32" s="1700"/>
      <c r="J32" s="1701"/>
      <c r="K32" s="770"/>
      <c r="L32" s="745"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797"/>
      <c r="N32" s="745"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797"/>
      <c r="P32" s="745"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797"/>
      <c r="R32" s="747"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798"/>
      <c r="T32" s="745"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798"/>
      <c r="V32" s="748"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str">
        <f ca="1">IF(MATCH(LEFT(E$12,5),'SPA Elements and Indicators'!A:A,0)+ROW()-16&lt;MATCH(LEFT(INDIRECT("'Lookup'!B"&amp;MATCH(E$12,Lookup!B:B,0)+1),5),'SPA Elements and Indicators'!A:A,0),INDIRECT("'SPA Elements and Indicators'!B"&amp;MATCH(LEFT(E$12,5),'SPA Elements and Indicators'!A:A,0)+ROW()-15),"")</f>
        <v/>
      </c>
      <c r="X32" s="306" t="str">
        <f ca="1">IF(EXACT(INDIRECT("'Custom SPA Indicators'!B"&amp;MATCH(LEFT(E$12,5),'Custom SPA Indicators'!A:A,0)+ROW()-Y32),Y$1),"",Z32)</f>
        <v/>
      </c>
      <c r="Y32" s="765">
        <f ca="1">MATCH(INDIRECT("'SPA Elements and Indicators'!B"&amp;MATCH(LEFT(INDIRECT("'Lookup'!B"&amp;MATCH(E$12,Lookup!B:B,0)+1),5),'SPA Elements and Indicators'!A:A,0)-2),E:E,0)</f>
        <v>20</v>
      </c>
      <c r="Z3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2" s="57"/>
      <c r="AB32" s="57"/>
    </row>
    <row r="33" spans="2:28" ht="17.25" thickBot="1">
      <c r="B33" s="779"/>
      <c r="C33" s="792"/>
      <c r="D33" s="793"/>
      <c r="E33" s="793"/>
      <c r="F33" s="793"/>
      <c r="G33" s="793"/>
      <c r="H33" s="793"/>
      <c r="I33" s="793"/>
      <c r="J33" s="793"/>
      <c r="K33" s="793"/>
      <c r="L33" s="793"/>
      <c r="M33" s="793"/>
      <c r="N33" s="793"/>
      <c r="O33" s="793"/>
      <c r="P33" s="793"/>
      <c r="Q33" s="793"/>
      <c r="R33" s="793"/>
      <c r="S33" s="793"/>
      <c r="T33" s="793"/>
      <c r="U33" s="793"/>
      <c r="V33" s="793"/>
      <c r="W33" s="793"/>
      <c r="X33" s="801"/>
      <c r="Y33" s="802"/>
      <c r="Z33" s="57"/>
      <c r="AA33" s="57"/>
      <c r="AB33" s="57"/>
    </row>
    <row r="34" spans="2:28">
      <c r="D34" s="779"/>
      <c r="E34" s="779"/>
      <c r="F34" s="779"/>
      <c r="G34" s="779"/>
      <c r="H34" s="779"/>
      <c r="I34" s="779"/>
      <c r="J34" s="779"/>
      <c r="K34" s="779"/>
      <c r="L34" s="779"/>
      <c r="M34" s="779"/>
      <c r="N34" s="779"/>
      <c r="O34" s="779"/>
      <c r="P34" s="779"/>
      <c r="Q34" s="779"/>
      <c r="R34" s="779"/>
      <c r="S34" s="779"/>
      <c r="T34" s="779"/>
      <c r="U34" s="779"/>
      <c r="V34" s="779"/>
      <c r="W34" s="779"/>
      <c r="X34" s="779"/>
      <c r="Y34" s="779"/>
    </row>
    <row r="35" spans="2:28">
      <c r="D35" s="779"/>
      <c r="E35" s="779"/>
      <c r="F35" s="779"/>
      <c r="G35" s="779"/>
      <c r="H35" s="779"/>
      <c r="I35" s="779"/>
      <c r="J35" s="779"/>
      <c r="K35" s="779"/>
      <c r="L35" s="779"/>
      <c r="M35" s="779"/>
      <c r="N35" s="779"/>
      <c r="O35" s="779"/>
      <c r="P35" s="779"/>
      <c r="Q35" s="779"/>
      <c r="R35" s="779"/>
      <c r="S35" s="779"/>
      <c r="T35" s="779"/>
      <c r="U35" s="779"/>
      <c r="V35" s="779"/>
      <c r="W35" s="779"/>
      <c r="X35" s="779"/>
      <c r="Y35" s="779"/>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 ref="E17:J17"/>
    <mergeCell ref="E29:J29"/>
    <mergeCell ref="E18:J18"/>
    <mergeCell ref="E32:J32"/>
    <mergeCell ref="E25:J25"/>
    <mergeCell ref="E26:J26"/>
    <mergeCell ref="E27:J27"/>
    <mergeCell ref="E28:J28"/>
    <mergeCell ref="E30:J30"/>
    <mergeCell ref="E22:J22"/>
    <mergeCell ref="E23:J23"/>
    <mergeCell ref="E24:J24"/>
    <mergeCell ref="E31:J31"/>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sheetPr codeName="Sheet19">
    <tabColor rgb="FF00B050"/>
  </sheetPr>
  <dimension ref="A1:K192"/>
  <sheetViews>
    <sheetView topLeftCell="A94" workbookViewId="0">
      <selection activeCell="A123" sqref="A123:IV123"/>
    </sheetView>
  </sheetViews>
  <sheetFormatPr defaultRowHeight="12.75"/>
  <cols>
    <col min="1" max="1" width="20.7109375" customWidth="1"/>
    <col min="2" max="2" width="52.28515625" customWidth="1"/>
    <col min="3" max="3" width="16.28515625" customWidth="1"/>
  </cols>
  <sheetData>
    <row r="1" spans="1:11">
      <c r="A1" s="35" t="s">
        <v>86</v>
      </c>
      <c r="B1" s="35" t="s">
        <v>217</v>
      </c>
      <c r="C1" s="35"/>
      <c r="G1" s="1726" t="s">
        <v>224</v>
      </c>
      <c r="H1" s="1727"/>
      <c r="I1" s="1727"/>
      <c r="J1" s="1727"/>
      <c r="K1" s="1728"/>
    </row>
    <row r="2" spans="1:11">
      <c r="A2" s="35" t="s">
        <v>2</v>
      </c>
      <c r="B2" s="35" t="s">
        <v>4</v>
      </c>
      <c r="G2" s="1729"/>
      <c r="H2" s="1730"/>
      <c r="I2" s="1730"/>
      <c r="J2" s="1730"/>
      <c r="K2" s="1731"/>
    </row>
    <row r="3" spans="1:11">
      <c r="A3" s="35" t="s">
        <v>5</v>
      </c>
      <c r="B3" s="35" t="s">
        <v>4</v>
      </c>
      <c r="G3" s="1729"/>
      <c r="H3" s="1730"/>
      <c r="I3" s="1730"/>
      <c r="J3" s="1730"/>
      <c r="K3" s="1731"/>
    </row>
    <row r="4" spans="1:11">
      <c r="A4" s="35" t="s">
        <v>5</v>
      </c>
      <c r="B4" s="35" t="s">
        <v>15</v>
      </c>
      <c r="G4" s="1729"/>
      <c r="H4" s="1730"/>
      <c r="I4" s="1730"/>
      <c r="J4" s="1730"/>
      <c r="K4" s="1731"/>
    </row>
    <row r="5" spans="1:11">
      <c r="A5" s="35" t="s">
        <v>5</v>
      </c>
      <c r="B5" s="35" t="s">
        <v>187</v>
      </c>
      <c r="G5" s="1729"/>
      <c r="H5" s="1730"/>
      <c r="I5" s="1730"/>
      <c r="J5" s="1730"/>
      <c r="K5" s="1731"/>
    </row>
    <row r="6" spans="1:11">
      <c r="A6" s="35" t="s">
        <v>7</v>
      </c>
      <c r="B6" s="35" t="s">
        <v>4</v>
      </c>
      <c r="G6" s="1729"/>
      <c r="H6" s="1730"/>
      <c r="I6" s="1730"/>
      <c r="J6" s="1730"/>
      <c r="K6" s="1731"/>
    </row>
    <row r="7" spans="1:11">
      <c r="A7" s="35" t="s">
        <v>8</v>
      </c>
      <c r="B7" s="35" t="s">
        <v>6</v>
      </c>
      <c r="G7" s="1729"/>
      <c r="H7" s="1730"/>
      <c r="I7" s="1730"/>
      <c r="J7" s="1730"/>
      <c r="K7" s="1731"/>
    </row>
    <row r="8" spans="1:11">
      <c r="A8" s="35" t="s">
        <v>8</v>
      </c>
      <c r="B8" s="35" t="s">
        <v>179</v>
      </c>
      <c r="G8" s="1729"/>
      <c r="H8" s="1730"/>
      <c r="I8" s="1730"/>
      <c r="J8" s="1730"/>
      <c r="K8" s="1731"/>
    </row>
    <row r="9" spans="1:11">
      <c r="A9" s="35" t="s">
        <v>8</v>
      </c>
      <c r="B9" s="35" t="s">
        <v>12</v>
      </c>
      <c r="G9" s="1729"/>
      <c r="H9" s="1730"/>
      <c r="I9" s="1730"/>
      <c r="J9" s="1730"/>
      <c r="K9" s="1731"/>
    </row>
    <row r="10" spans="1:11">
      <c r="A10" s="35" t="s">
        <v>8</v>
      </c>
      <c r="B10" s="35" t="s">
        <v>15</v>
      </c>
      <c r="G10" s="1729"/>
      <c r="H10" s="1730"/>
      <c r="I10" s="1730"/>
      <c r="J10" s="1730"/>
      <c r="K10" s="1731"/>
    </row>
    <row r="11" spans="1:11">
      <c r="A11" s="35" t="s">
        <v>8</v>
      </c>
      <c r="B11" s="35" t="s">
        <v>9</v>
      </c>
      <c r="G11" s="1729"/>
      <c r="H11" s="1730"/>
      <c r="I11" s="1730"/>
      <c r="J11" s="1730"/>
      <c r="K11" s="1731"/>
    </row>
    <row r="12" spans="1:11">
      <c r="A12" s="35" t="s">
        <v>8</v>
      </c>
      <c r="B12" s="35" t="s">
        <v>17</v>
      </c>
      <c r="G12" s="1729"/>
      <c r="H12" s="1730"/>
      <c r="I12" s="1730"/>
      <c r="J12" s="1730"/>
      <c r="K12" s="1731"/>
    </row>
    <row r="13" spans="1:11">
      <c r="A13" s="35" t="s">
        <v>153</v>
      </c>
      <c r="B13" s="35" t="s">
        <v>6</v>
      </c>
      <c r="G13" s="1729"/>
      <c r="H13" s="1730"/>
      <c r="I13" s="1730"/>
      <c r="J13" s="1730"/>
      <c r="K13" s="1731"/>
    </row>
    <row r="14" spans="1:11">
      <c r="A14" s="35" t="s">
        <v>153</v>
      </c>
      <c r="B14" s="35" t="s">
        <v>179</v>
      </c>
      <c r="G14" s="1729"/>
      <c r="H14" s="1730"/>
      <c r="I14" s="1730"/>
      <c r="J14" s="1730"/>
      <c r="K14" s="1731"/>
    </row>
    <row r="15" spans="1:11">
      <c r="A15" s="35" t="s">
        <v>153</v>
      </c>
      <c r="B15" s="35" t="s">
        <v>12</v>
      </c>
      <c r="G15" s="1729"/>
      <c r="H15" s="1730"/>
      <c r="I15" s="1730"/>
      <c r="J15" s="1730"/>
      <c r="K15" s="1731"/>
    </row>
    <row r="16" spans="1:11">
      <c r="A16" s="35" t="s">
        <v>153</v>
      </c>
      <c r="B16" s="35" t="s">
        <v>15</v>
      </c>
      <c r="G16" s="1732"/>
      <c r="H16" s="1733"/>
      <c r="I16" s="1733"/>
      <c r="J16" s="1733"/>
      <c r="K16" s="1734"/>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1068</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1068</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811</v>
      </c>
      <c r="B116" s="35" t="s">
        <v>820</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0">
    <tabColor rgb="FF00B050"/>
  </sheetPr>
  <dimension ref="A2:T145"/>
  <sheetViews>
    <sheetView workbookViewId="0">
      <selection activeCell="B5" sqref="B5"/>
    </sheetView>
  </sheetViews>
  <sheetFormatPr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735" t="s">
        <v>245</v>
      </c>
      <c r="C3" s="1769"/>
      <c r="D3" s="1769"/>
      <c r="E3" s="1769"/>
      <c r="F3" s="1769"/>
      <c r="G3" s="1769"/>
      <c r="H3" s="1770"/>
      <c r="J3" t="s">
        <v>468</v>
      </c>
      <c r="K3" s="45"/>
      <c r="P3">
        <v>1</v>
      </c>
    </row>
    <row r="4" spans="1:16" ht="26.25" customHeight="1">
      <c r="A4" s="35"/>
      <c r="B4" s="1743" t="s">
        <v>246</v>
      </c>
      <c r="C4" s="1769"/>
      <c r="D4" s="1769"/>
      <c r="E4" s="1769"/>
      <c r="F4" s="1769"/>
      <c r="G4" s="1769"/>
      <c r="H4" s="1770"/>
      <c r="J4" t="s">
        <v>469</v>
      </c>
      <c r="P4">
        <v>2</v>
      </c>
    </row>
    <row r="5" spans="1:16">
      <c r="B5" s="52"/>
      <c r="C5" s="26"/>
      <c r="D5" s="26"/>
      <c r="E5" s="26"/>
      <c r="F5" s="26"/>
      <c r="G5" s="26"/>
      <c r="H5" s="26"/>
    </row>
    <row r="6" spans="1:16" ht="44.25" customHeight="1">
      <c r="A6" s="22" t="s">
        <v>225</v>
      </c>
      <c r="B6" s="1771" t="s">
        <v>887</v>
      </c>
      <c r="C6" s="1769"/>
      <c r="D6" s="1769"/>
      <c r="E6" s="1769"/>
      <c r="F6" s="1769"/>
      <c r="G6" s="1769"/>
      <c r="H6" s="1770"/>
      <c r="J6" s="35" t="s">
        <v>494</v>
      </c>
      <c r="K6" s="35" t="s">
        <v>888</v>
      </c>
      <c r="P6">
        <v>3</v>
      </c>
    </row>
    <row r="7" spans="1:16" ht="35.25" customHeight="1">
      <c r="A7" s="22"/>
      <c r="B7" s="1735" t="s">
        <v>889</v>
      </c>
      <c r="C7" s="1769"/>
      <c r="D7" s="1769"/>
      <c r="E7" s="1769"/>
      <c r="F7" s="1769"/>
      <c r="G7" s="1769"/>
      <c r="H7" s="1770"/>
      <c r="J7" s="704" t="s">
        <v>890</v>
      </c>
      <c r="K7" s="23" t="s">
        <v>891</v>
      </c>
      <c r="L7" s="23" t="s">
        <v>892</v>
      </c>
      <c r="M7" s="23" t="s">
        <v>893</v>
      </c>
      <c r="N7" s="705" t="s">
        <v>894</v>
      </c>
      <c r="O7" s="706" t="s">
        <v>895</v>
      </c>
      <c r="P7">
        <v>4</v>
      </c>
    </row>
    <row r="8" spans="1:16" ht="35.25" customHeight="1">
      <c r="A8" s="22"/>
      <c r="B8" s="1784" t="s">
        <v>990</v>
      </c>
      <c r="C8" s="1785"/>
      <c r="D8" s="1785"/>
      <c r="E8" s="1785"/>
      <c r="F8" s="1785"/>
      <c r="G8" s="1785"/>
      <c r="H8" s="1785"/>
      <c r="J8" s="35" t="s">
        <v>1119</v>
      </c>
      <c r="L8" s="23"/>
      <c r="M8" s="23"/>
      <c r="N8" s="705"/>
      <c r="O8" s="708"/>
      <c r="P8">
        <v>5</v>
      </c>
    </row>
    <row r="9" spans="1:16" ht="35.25" customHeight="1">
      <c r="A9" s="22"/>
      <c r="B9" s="1772" t="s">
        <v>991</v>
      </c>
      <c r="C9" s="1773"/>
      <c r="D9" s="1773"/>
      <c r="E9" s="1773"/>
      <c r="F9" s="1773"/>
      <c r="G9" s="1773"/>
      <c r="H9" s="1773"/>
      <c r="J9" s="704" t="s">
        <v>890</v>
      </c>
      <c r="K9" s="23" t="s">
        <v>891</v>
      </c>
      <c r="L9" s="23" t="s">
        <v>892</v>
      </c>
      <c r="M9" s="23" t="s">
        <v>893</v>
      </c>
      <c r="N9" s="705"/>
      <c r="O9" s="708"/>
      <c r="P9">
        <v>6</v>
      </c>
    </row>
    <row r="10" spans="1:16" ht="35.25" customHeight="1">
      <c r="A10" s="22"/>
      <c r="B10" s="1772" t="s">
        <v>992</v>
      </c>
      <c r="C10" s="1773"/>
      <c r="D10" s="1773"/>
      <c r="E10" s="1773"/>
      <c r="F10" s="1773"/>
      <c r="G10" s="1773"/>
      <c r="H10" s="1773"/>
      <c r="J10" s="35" t="s">
        <v>993</v>
      </c>
      <c r="K10" s="35" t="s">
        <v>994</v>
      </c>
      <c r="L10" s="23"/>
      <c r="M10" s="23"/>
      <c r="N10" s="705"/>
      <c r="O10" s="708"/>
      <c r="P10">
        <v>7</v>
      </c>
    </row>
    <row r="11" spans="1:16" ht="35.25" customHeight="1">
      <c r="A11" s="22"/>
      <c r="B11" s="1772" t="s">
        <v>995</v>
      </c>
      <c r="C11" s="1773"/>
      <c r="D11" s="1773"/>
      <c r="E11" s="1773"/>
      <c r="F11" s="1773"/>
      <c r="G11" s="1773"/>
      <c r="H11" s="1773"/>
      <c r="J11" s="35" t="s">
        <v>996</v>
      </c>
      <c r="K11" s="35" t="s">
        <v>989</v>
      </c>
      <c r="L11" s="23"/>
      <c r="M11" s="23"/>
      <c r="N11" s="705"/>
      <c r="O11" s="708"/>
      <c r="P11">
        <v>8</v>
      </c>
    </row>
    <row r="12" spans="1:16" ht="35.25" customHeight="1">
      <c r="A12" s="22"/>
      <c r="B12" s="1772" t="s">
        <v>997</v>
      </c>
      <c r="C12" s="1773"/>
      <c r="D12" s="1773"/>
      <c r="E12" s="1773"/>
      <c r="F12" s="1773"/>
      <c r="G12" s="1773"/>
      <c r="H12" s="1773"/>
      <c r="J12" s="35" t="s">
        <v>468</v>
      </c>
      <c r="L12" s="23"/>
      <c r="M12" s="23"/>
      <c r="N12" s="705"/>
      <c r="O12" s="708"/>
      <c r="P12">
        <v>9</v>
      </c>
    </row>
    <row r="13" spans="1:16" ht="35.25" customHeight="1">
      <c r="A13" s="22"/>
      <c r="B13" s="1772" t="s">
        <v>998</v>
      </c>
      <c r="C13" s="1773"/>
      <c r="D13" s="1773"/>
      <c r="E13" s="1773"/>
      <c r="F13" s="1773"/>
      <c r="G13" s="1773"/>
      <c r="H13" s="1773"/>
      <c r="J13" s="35" t="s">
        <v>470</v>
      </c>
      <c r="K13" s="35" t="s">
        <v>950</v>
      </c>
      <c r="L13" s="23"/>
      <c r="M13" s="23"/>
      <c r="N13" s="705"/>
      <c r="O13" s="708"/>
      <c r="P13">
        <v>10</v>
      </c>
    </row>
    <row r="14" spans="1:16" ht="35.25" customHeight="1">
      <c r="A14" s="22"/>
      <c r="B14" s="1772" t="s">
        <v>999</v>
      </c>
      <c r="C14" s="1773"/>
      <c r="D14" s="1773"/>
      <c r="E14" s="1773"/>
      <c r="F14" s="1773"/>
      <c r="G14" s="1773"/>
      <c r="H14" s="1773"/>
      <c r="J14" s="35" t="s">
        <v>1000</v>
      </c>
      <c r="L14" s="23"/>
      <c r="M14" s="23"/>
      <c r="N14" s="705"/>
      <c r="O14" s="708"/>
      <c r="P14">
        <v>11</v>
      </c>
    </row>
    <row r="15" spans="1:16" ht="35.25" customHeight="1">
      <c r="A15" s="22"/>
      <c r="B15" s="1772" t="s">
        <v>1001</v>
      </c>
      <c r="C15" s="1773"/>
      <c r="D15" s="1773"/>
      <c r="E15" s="1773"/>
      <c r="F15" s="1773"/>
      <c r="G15" s="1773"/>
      <c r="H15" s="1773"/>
      <c r="J15" s="35" t="s">
        <v>1000</v>
      </c>
      <c r="L15" s="23"/>
      <c r="M15" s="23"/>
      <c r="N15" s="705"/>
      <c r="O15" s="708"/>
      <c r="P15">
        <v>12</v>
      </c>
    </row>
    <row r="16" spans="1:16" ht="35.25" customHeight="1">
      <c r="A16" s="22"/>
      <c r="B16" s="1772" t="s">
        <v>1002</v>
      </c>
      <c r="C16" s="1773"/>
      <c r="D16" s="1773"/>
      <c r="E16" s="1773"/>
      <c r="F16" s="1773"/>
      <c r="G16" s="1773"/>
      <c r="H16" s="1773"/>
      <c r="J16" s="35" t="s">
        <v>1000</v>
      </c>
      <c r="L16" s="23"/>
      <c r="M16" s="23"/>
      <c r="N16" s="705"/>
      <c r="O16" s="708"/>
      <c r="P16">
        <v>13</v>
      </c>
    </row>
    <row r="17" spans="1:20" ht="35.25" customHeight="1">
      <c r="A17" s="22"/>
      <c r="B17" s="1772" t="s">
        <v>1003</v>
      </c>
      <c r="C17" s="1773"/>
      <c r="D17" s="1773"/>
      <c r="E17" s="1773"/>
      <c r="F17" s="1773"/>
      <c r="G17" s="1773"/>
      <c r="H17" s="1773"/>
      <c r="J17" s="35" t="s">
        <v>1000</v>
      </c>
      <c r="L17" s="23"/>
      <c r="M17" s="23"/>
      <c r="N17" s="705"/>
      <c r="O17" s="708"/>
      <c r="P17">
        <v>14</v>
      </c>
    </row>
    <row r="18" spans="1:20" ht="35.25" customHeight="1">
      <c r="A18" s="22"/>
      <c r="B18" s="1772" t="s">
        <v>1004</v>
      </c>
      <c r="C18" s="1773"/>
      <c r="D18" s="1773"/>
      <c r="E18" s="1773"/>
      <c r="F18" s="1773"/>
      <c r="G18" s="1773"/>
      <c r="H18" s="1773"/>
      <c r="J18" s="35" t="s">
        <v>1000</v>
      </c>
      <c r="L18" s="23"/>
      <c r="M18" s="23"/>
      <c r="N18" s="705"/>
      <c r="O18" s="708"/>
      <c r="P18">
        <v>15</v>
      </c>
    </row>
    <row r="19" spans="1:20" ht="35.25" customHeight="1">
      <c r="A19" s="22"/>
      <c r="B19" s="1772" t="s">
        <v>1005</v>
      </c>
      <c r="C19" s="1773"/>
      <c r="D19" s="1773"/>
      <c r="E19" s="1773"/>
      <c r="F19" s="1773"/>
      <c r="G19" s="1773"/>
      <c r="H19" s="1773"/>
      <c r="J19" s="35" t="s">
        <v>1000</v>
      </c>
      <c r="L19" s="23"/>
      <c r="M19" s="23"/>
      <c r="N19" s="705"/>
      <c r="O19" s="708"/>
      <c r="P19">
        <v>16</v>
      </c>
    </row>
    <row r="20" spans="1:20" ht="35.25" customHeight="1">
      <c r="A20" s="22"/>
      <c r="B20" s="1772" t="s">
        <v>1006</v>
      </c>
      <c r="C20" s="1773"/>
      <c r="D20" s="1773"/>
      <c r="E20" s="1773"/>
      <c r="F20" s="1773"/>
      <c r="G20" s="1773"/>
      <c r="H20" s="1773"/>
      <c r="J20" s="35" t="s">
        <v>1000</v>
      </c>
      <c r="L20" s="23"/>
      <c r="M20" s="23"/>
      <c r="N20" s="705"/>
      <c r="O20" s="708"/>
      <c r="P20">
        <v>17</v>
      </c>
    </row>
    <row r="21" spans="1:20" ht="35.25" customHeight="1">
      <c r="A21" s="22"/>
      <c r="B21" s="1772" t="s">
        <v>1007</v>
      </c>
      <c r="C21" s="1773"/>
      <c r="D21" s="1773"/>
      <c r="E21" s="1773"/>
      <c r="F21" s="1773"/>
      <c r="G21" s="1773"/>
      <c r="H21" s="1773"/>
      <c r="J21" s="35" t="s">
        <v>1000</v>
      </c>
      <c r="L21" s="23"/>
      <c r="M21" s="23"/>
      <c r="N21" s="705"/>
      <c r="O21" s="708"/>
      <c r="P21">
        <v>18</v>
      </c>
    </row>
    <row r="23" spans="1:20" ht="30" customHeight="1">
      <c r="A23" s="35" t="s">
        <v>247</v>
      </c>
      <c r="B23" s="1791" t="s">
        <v>896</v>
      </c>
      <c r="C23" s="1769"/>
      <c r="D23" s="1769"/>
      <c r="E23" s="1769"/>
      <c r="F23" s="1769"/>
      <c r="G23" s="1769"/>
      <c r="H23" s="1770"/>
      <c r="J23" s="704" t="s">
        <v>897</v>
      </c>
      <c r="K23" s="23" t="s">
        <v>888</v>
      </c>
      <c r="L23" s="41"/>
      <c r="M23" s="41"/>
      <c r="N23" s="41"/>
      <c r="O23" s="707"/>
      <c r="P23">
        <v>19</v>
      </c>
    </row>
    <row r="24" spans="1:20" ht="21.75" customHeight="1">
      <c r="A24" s="35"/>
      <c r="B24" s="1778" t="s">
        <v>898</v>
      </c>
      <c r="C24" s="1769"/>
      <c r="D24" s="1769"/>
      <c r="E24" s="1769"/>
      <c r="F24" s="1769"/>
      <c r="G24" s="1769"/>
      <c r="H24" s="1770"/>
      <c r="J24" s="704" t="s">
        <v>890</v>
      </c>
      <c r="K24" s="23" t="s">
        <v>891</v>
      </c>
      <c r="L24" s="23" t="s">
        <v>892</v>
      </c>
      <c r="M24" s="23" t="s">
        <v>893</v>
      </c>
      <c r="N24" s="705" t="s">
        <v>894</v>
      </c>
      <c r="O24" s="706" t="s">
        <v>895</v>
      </c>
      <c r="P24">
        <v>20</v>
      </c>
    </row>
    <row r="25" spans="1:20" ht="21.75" customHeight="1">
      <c r="A25" s="35"/>
      <c r="B25" s="1778" t="s">
        <v>899</v>
      </c>
      <c r="C25" s="1779"/>
      <c r="D25" s="1779"/>
      <c r="E25" s="1779"/>
      <c r="F25" s="1779"/>
      <c r="G25" s="1779"/>
      <c r="H25" s="1780"/>
      <c r="J25" s="704" t="s">
        <v>890</v>
      </c>
      <c r="K25" s="23" t="s">
        <v>891</v>
      </c>
      <c r="L25" s="23" t="s">
        <v>892</v>
      </c>
      <c r="M25" s="23" t="s">
        <v>893</v>
      </c>
      <c r="N25" s="705" t="s">
        <v>894</v>
      </c>
      <c r="O25" s="706" t="s">
        <v>895</v>
      </c>
      <c r="P25">
        <v>21</v>
      </c>
    </row>
    <row r="26" spans="1:20">
      <c r="N26" s="46"/>
      <c r="O26" s="47"/>
      <c r="P26" s="47"/>
      <c r="Q26" s="47"/>
      <c r="R26" s="47"/>
      <c r="S26" s="47"/>
      <c r="T26" s="48"/>
    </row>
    <row r="27" spans="1:20" ht="54.75" customHeight="1">
      <c r="A27" s="35" t="s">
        <v>248</v>
      </c>
      <c r="B27" s="1781" t="s">
        <v>900</v>
      </c>
      <c r="C27" s="1782"/>
      <c r="D27" s="1782"/>
      <c r="E27" s="1782"/>
      <c r="F27" s="1782"/>
      <c r="G27" s="1782"/>
      <c r="H27" s="1783"/>
      <c r="J27" s="704" t="s">
        <v>890</v>
      </c>
      <c r="K27" s="23" t="s">
        <v>891</v>
      </c>
      <c r="L27" s="23" t="s">
        <v>892</v>
      </c>
      <c r="M27" s="23" t="s">
        <v>893</v>
      </c>
      <c r="N27" s="708" t="s">
        <v>894</v>
      </c>
      <c r="O27" s="708" t="s">
        <v>895</v>
      </c>
      <c r="P27" s="24">
        <v>22</v>
      </c>
      <c r="Q27" s="8"/>
      <c r="R27" s="8"/>
      <c r="S27" s="8"/>
      <c r="T27" s="8"/>
    </row>
    <row r="28" spans="1:20" ht="54.75" customHeight="1">
      <c r="A28" s="35"/>
      <c r="B28" s="1774" t="s">
        <v>901</v>
      </c>
      <c r="C28" s="1774"/>
      <c r="D28" s="1774"/>
      <c r="E28" s="1774"/>
      <c r="F28" s="1774"/>
      <c r="G28" s="1774"/>
      <c r="H28" s="1774"/>
      <c r="J28" s="709" t="s">
        <v>902</v>
      </c>
      <c r="K28" s="709" t="s">
        <v>903</v>
      </c>
      <c r="L28" s="23" t="s">
        <v>904</v>
      </c>
      <c r="M28" s="709" t="s">
        <v>905</v>
      </c>
      <c r="N28" s="710" t="s">
        <v>906</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735" t="s">
        <v>907</v>
      </c>
      <c r="C30" s="1775"/>
      <c r="D30" s="1775"/>
      <c r="E30" s="1775"/>
      <c r="F30" s="1775"/>
      <c r="G30" s="1775"/>
      <c r="H30" s="1776"/>
      <c r="J30" s="711" t="s">
        <v>908</v>
      </c>
      <c r="N30" s="8"/>
      <c r="O30" s="8"/>
      <c r="P30" s="40">
        <v>24</v>
      </c>
      <c r="Q30" s="8"/>
      <c r="R30" s="8"/>
      <c r="S30" s="8"/>
      <c r="T30" s="8"/>
    </row>
    <row r="31" spans="1:20" ht="25.5" customHeight="1">
      <c r="B31" s="1748" t="s">
        <v>345</v>
      </c>
      <c r="C31" s="1777"/>
      <c r="D31" s="1777"/>
      <c r="E31" s="1777"/>
      <c r="F31" s="1777"/>
      <c r="G31" s="1777"/>
      <c r="H31" s="1777"/>
      <c r="J31" s="704" t="s">
        <v>890</v>
      </c>
      <c r="K31" s="23" t="s">
        <v>891</v>
      </c>
      <c r="L31" s="23" t="s">
        <v>892</v>
      </c>
      <c r="M31" s="23" t="s">
        <v>893</v>
      </c>
      <c r="N31" s="705" t="s">
        <v>894</v>
      </c>
      <c r="O31" s="706" t="s">
        <v>895</v>
      </c>
      <c r="P31" s="8">
        <v>25</v>
      </c>
      <c r="Q31" s="8"/>
      <c r="R31" s="8"/>
      <c r="S31" s="8"/>
      <c r="T31" s="8"/>
    </row>
    <row r="32" spans="1:20" ht="17.25" customHeight="1">
      <c r="B32" s="1748" t="s">
        <v>909</v>
      </c>
      <c r="C32" s="1748"/>
      <c r="D32" s="1748"/>
      <c r="E32" s="1748"/>
      <c r="F32" s="1748"/>
      <c r="G32" s="1748"/>
      <c r="H32" s="1748"/>
      <c r="J32" s="704" t="s">
        <v>890</v>
      </c>
      <c r="K32" s="23" t="s">
        <v>891</v>
      </c>
      <c r="L32" s="23" t="s">
        <v>892</v>
      </c>
      <c r="M32" s="23" t="s">
        <v>893</v>
      </c>
      <c r="N32" s="705" t="s">
        <v>894</v>
      </c>
      <c r="O32" s="706" t="s">
        <v>895</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796" t="s">
        <v>910</v>
      </c>
      <c r="C34" s="1796"/>
      <c r="D34" s="1796"/>
      <c r="E34" s="1796"/>
      <c r="F34" s="1796"/>
      <c r="G34" s="1796"/>
      <c r="H34" s="1796"/>
      <c r="I34" s="1796"/>
      <c r="J34" s="704" t="s">
        <v>890</v>
      </c>
      <c r="K34" s="23" t="s">
        <v>891</v>
      </c>
      <c r="L34" s="23" t="s">
        <v>892</v>
      </c>
      <c r="M34" s="23" t="s">
        <v>893</v>
      </c>
      <c r="N34" s="708" t="s">
        <v>894</v>
      </c>
      <c r="O34" s="706" t="s">
        <v>895</v>
      </c>
      <c r="P34">
        <v>28</v>
      </c>
    </row>
    <row r="35" spans="1:20" ht="27" customHeight="1">
      <c r="B35" s="1795" t="s">
        <v>911</v>
      </c>
      <c r="C35" s="1795"/>
      <c r="D35" s="1795"/>
      <c r="E35" s="1795"/>
      <c r="F35" s="1795"/>
      <c r="G35" s="1795"/>
      <c r="H35" s="1795"/>
      <c r="I35" s="1795"/>
      <c r="J35" s="704" t="s">
        <v>890</v>
      </c>
      <c r="K35" s="23" t="s">
        <v>891</v>
      </c>
      <c r="L35" s="23" t="s">
        <v>892</v>
      </c>
      <c r="M35" s="23" t="s">
        <v>893</v>
      </c>
      <c r="N35" s="708"/>
      <c r="O35" s="706"/>
      <c r="P35">
        <v>29</v>
      </c>
    </row>
    <row r="36" spans="1:20" ht="30.75" customHeight="1">
      <c r="B36" s="1794" t="s">
        <v>912</v>
      </c>
      <c r="C36" s="1794"/>
      <c r="D36" s="1794"/>
      <c r="E36" s="1794"/>
      <c r="F36" s="1794"/>
      <c r="G36" s="1794"/>
      <c r="H36" s="1794"/>
      <c r="I36" s="1794"/>
      <c r="J36" s="712" t="s">
        <v>913</v>
      </c>
      <c r="K36" s="713" t="s">
        <v>914</v>
      </c>
      <c r="L36" s="1818" t="s">
        <v>915</v>
      </c>
      <c r="M36" s="1818"/>
      <c r="N36" s="1818" t="s">
        <v>916</v>
      </c>
      <c r="O36" s="1819"/>
      <c r="P36">
        <v>30</v>
      </c>
    </row>
    <row r="37" spans="1:20" ht="30" customHeight="1">
      <c r="B37" s="1827" t="s">
        <v>917</v>
      </c>
      <c r="C37" s="1827"/>
      <c r="D37" s="1827"/>
      <c r="E37" s="1827"/>
      <c r="F37" s="1827"/>
      <c r="G37" s="1827"/>
      <c r="H37" s="1827"/>
      <c r="I37" s="1827"/>
      <c r="J37" s="704" t="s">
        <v>890</v>
      </c>
      <c r="K37" s="23" t="s">
        <v>891</v>
      </c>
      <c r="L37" s="23" t="s">
        <v>892</v>
      </c>
      <c r="M37" s="23" t="s">
        <v>893</v>
      </c>
      <c r="N37" s="708" t="s">
        <v>894</v>
      </c>
      <c r="O37" s="706" t="s">
        <v>895</v>
      </c>
      <c r="P37">
        <v>31</v>
      </c>
    </row>
    <row r="38" spans="1:20" ht="12.75" customHeight="1">
      <c r="B38" s="1836" t="s">
        <v>330</v>
      </c>
      <c r="C38" s="1836"/>
      <c r="D38" s="1836"/>
      <c r="E38" s="1836"/>
      <c r="F38" s="1836"/>
      <c r="G38" s="1836"/>
      <c r="H38" s="1836"/>
      <c r="I38" s="1836"/>
      <c r="J38" s="704" t="s">
        <v>890</v>
      </c>
      <c r="K38" s="23" t="s">
        <v>891</v>
      </c>
      <c r="L38" s="23" t="s">
        <v>892</v>
      </c>
      <c r="M38" s="23" t="s">
        <v>893</v>
      </c>
      <c r="N38" s="708"/>
      <c r="O38" s="706"/>
      <c r="P38">
        <v>32</v>
      </c>
    </row>
    <row r="39" spans="1:20" ht="31.5" customHeight="1">
      <c r="B39" s="1820" t="s">
        <v>346</v>
      </c>
      <c r="C39" s="1821"/>
      <c r="D39" s="1821"/>
      <c r="E39" s="1821"/>
      <c r="F39" s="1821"/>
      <c r="G39" s="1821"/>
      <c r="H39" s="1821"/>
      <c r="I39" s="1821"/>
      <c r="J39" s="714" t="s">
        <v>470</v>
      </c>
      <c r="K39" s="708"/>
      <c r="L39" s="708"/>
      <c r="M39" s="708"/>
      <c r="N39" s="708"/>
      <c r="O39" s="706"/>
      <c r="P39">
        <v>33</v>
      </c>
    </row>
    <row r="40" spans="1:20" ht="12.75" customHeight="1">
      <c r="N40" t="str">
        <f ca="1">IF(ISNA(MATCH(N37,B:B,0)),"",INDIRECT("B"&amp;MATCH(N37,B:B,0)+1))</f>
        <v/>
      </c>
    </row>
    <row r="41" spans="1:20" ht="25.5">
      <c r="A41" s="22" t="s">
        <v>229</v>
      </c>
      <c r="B41" s="1738" t="s">
        <v>331</v>
      </c>
      <c r="C41" s="1739"/>
      <c r="D41" s="1739"/>
      <c r="E41" s="1739"/>
      <c r="F41" s="1739"/>
      <c r="G41" s="1739"/>
      <c r="H41" s="1739"/>
      <c r="I41" s="1739"/>
      <c r="J41" s="704" t="s">
        <v>890</v>
      </c>
      <c r="K41" s="23" t="s">
        <v>891</v>
      </c>
      <c r="L41" s="23" t="s">
        <v>892</v>
      </c>
      <c r="M41" s="23" t="s">
        <v>893</v>
      </c>
      <c r="N41" s="715"/>
      <c r="O41" s="716"/>
      <c r="P41">
        <v>34</v>
      </c>
    </row>
    <row r="42" spans="1:20" ht="12.75" customHeight="1">
      <c r="A42" s="22"/>
      <c r="B42" s="1748" t="s">
        <v>332</v>
      </c>
      <c r="C42" s="1822"/>
      <c r="D42" s="1822"/>
      <c r="E42" s="1822"/>
      <c r="F42" s="1822"/>
      <c r="G42" s="1822"/>
      <c r="H42" s="1822"/>
      <c r="I42" s="1822"/>
      <c r="J42" s="704" t="s">
        <v>890</v>
      </c>
      <c r="K42" s="23" t="s">
        <v>891</v>
      </c>
      <c r="L42" s="23" t="s">
        <v>892</v>
      </c>
      <c r="M42" s="23" t="s">
        <v>893</v>
      </c>
      <c r="N42" s="708"/>
      <c r="O42" s="706"/>
      <c r="P42">
        <v>35</v>
      </c>
    </row>
    <row r="43" spans="1:20" ht="12.75" customHeight="1">
      <c r="A43" s="22"/>
      <c r="B43" s="1828" t="s">
        <v>333</v>
      </c>
      <c r="C43" s="1829"/>
      <c r="D43" s="1829"/>
      <c r="E43" s="1829"/>
      <c r="F43" s="1829"/>
      <c r="G43" s="1829"/>
      <c r="H43" s="1829"/>
      <c r="I43" s="1829"/>
      <c r="J43" s="704" t="s">
        <v>890</v>
      </c>
      <c r="K43" s="23" t="s">
        <v>891</v>
      </c>
      <c r="L43" s="23" t="s">
        <v>892</v>
      </c>
      <c r="M43" s="23" t="s">
        <v>893</v>
      </c>
      <c r="N43" s="708"/>
      <c r="O43" s="706"/>
      <c r="P43">
        <v>36</v>
      </c>
    </row>
    <row r="44" spans="1:20" ht="25.5">
      <c r="A44" s="22"/>
      <c r="B44" s="1792" t="s">
        <v>334</v>
      </c>
      <c r="C44" s="1793"/>
      <c r="D44" s="1793"/>
      <c r="E44" s="1793"/>
      <c r="F44" s="1793"/>
      <c r="G44" s="1793"/>
      <c r="H44" s="1793"/>
      <c r="I44" s="1793"/>
      <c r="J44" s="704" t="s">
        <v>890</v>
      </c>
      <c r="K44" s="23" t="s">
        <v>891</v>
      </c>
      <c r="L44" s="23" t="s">
        <v>892</v>
      </c>
      <c r="M44" s="23" t="s">
        <v>893</v>
      </c>
      <c r="N44" s="708"/>
      <c r="O44" s="706"/>
      <c r="P44">
        <v>37</v>
      </c>
    </row>
    <row r="45" spans="1:20" ht="25.5">
      <c r="A45" s="22"/>
      <c r="B45" s="1823" t="s">
        <v>335</v>
      </c>
      <c r="C45" s="1824"/>
      <c r="D45" s="1824"/>
      <c r="E45" s="1824"/>
      <c r="F45" s="1824"/>
      <c r="G45" s="1824"/>
      <c r="H45" s="1824"/>
      <c r="I45" s="1824"/>
      <c r="J45" s="704" t="s">
        <v>890</v>
      </c>
      <c r="K45" s="23" t="s">
        <v>891</v>
      </c>
      <c r="L45" s="23" t="s">
        <v>892</v>
      </c>
      <c r="M45" s="23" t="s">
        <v>893</v>
      </c>
      <c r="N45" s="708" t="s">
        <v>894</v>
      </c>
      <c r="O45" s="706" t="s">
        <v>895</v>
      </c>
      <c r="P45">
        <v>38</v>
      </c>
    </row>
    <row r="46" spans="1:20" ht="25.5">
      <c r="A46" s="22"/>
      <c r="B46" s="1832" t="s">
        <v>336</v>
      </c>
      <c r="C46" s="1833"/>
      <c r="D46" s="1833"/>
      <c r="E46" s="1833"/>
      <c r="F46" s="1833"/>
      <c r="G46" s="1833"/>
      <c r="H46" s="1833"/>
      <c r="I46" s="1833"/>
      <c r="J46" s="704" t="s">
        <v>890</v>
      </c>
      <c r="K46" s="23" t="s">
        <v>891</v>
      </c>
      <c r="L46" s="23" t="s">
        <v>892</v>
      </c>
      <c r="M46" s="23" t="s">
        <v>893</v>
      </c>
      <c r="N46" s="708" t="s">
        <v>894</v>
      </c>
      <c r="O46" s="706" t="s">
        <v>895</v>
      </c>
      <c r="P46">
        <v>39</v>
      </c>
    </row>
    <row r="47" spans="1:20" ht="25.5">
      <c r="A47" s="22"/>
      <c r="B47" s="1834" t="s">
        <v>337</v>
      </c>
      <c r="C47" s="1835"/>
      <c r="D47" s="1835"/>
      <c r="E47" s="1835"/>
      <c r="F47" s="1835"/>
      <c r="G47" s="1835"/>
      <c r="H47" s="1835"/>
      <c r="I47" s="1835"/>
      <c r="J47" s="704" t="s">
        <v>890</v>
      </c>
      <c r="K47" s="23" t="s">
        <v>891</v>
      </c>
      <c r="L47" s="23" t="s">
        <v>892</v>
      </c>
      <c r="M47" s="23" t="s">
        <v>893</v>
      </c>
      <c r="N47" s="708" t="s">
        <v>894</v>
      </c>
      <c r="O47" s="706" t="s">
        <v>895</v>
      </c>
      <c r="P47">
        <v>40</v>
      </c>
    </row>
    <row r="48" spans="1:20" ht="25.5">
      <c r="A48" s="22"/>
      <c r="B48" s="1830" t="s">
        <v>338</v>
      </c>
      <c r="C48" s="1831"/>
      <c r="D48" s="1831"/>
      <c r="E48" s="1831"/>
      <c r="F48" s="1831"/>
      <c r="G48" s="1831"/>
      <c r="H48" s="1831"/>
      <c r="I48" s="1831"/>
      <c r="J48" s="704" t="s">
        <v>890</v>
      </c>
      <c r="K48" s="23" t="s">
        <v>891</v>
      </c>
      <c r="L48" s="23" t="s">
        <v>892</v>
      </c>
      <c r="M48" s="23" t="s">
        <v>893</v>
      </c>
      <c r="N48" s="708" t="s">
        <v>894</v>
      </c>
      <c r="O48" s="706" t="s">
        <v>895</v>
      </c>
      <c r="P48">
        <v>41</v>
      </c>
    </row>
    <row r="49" spans="1:16" ht="12.75" customHeight="1">
      <c r="A49" s="22"/>
      <c r="B49" s="1825" t="s">
        <v>471</v>
      </c>
      <c r="C49" s="1826"/>
      <c r="D49" s="1826"/>
      <c r="E49" s="1826"/>
      <c r="F49" s="1826"/>
      <c r="G49" s="1826"/>
      <c r="H49" s="1826"/>
      <c r="I49" s="1826"/>
      <c r="J49" s="714" t="s">
        <v>472</v>
      </c>
      <c r="K49" s="708"/>
      <c r="L49" s="708"/>
      <c r="M49" s="708"/>
      <c r="N49" s="708"/>
      <c r="O49" s="706"/>
      <c r="P49">
        <v>42</v>
      </c>
    </row>
    <row r="50" spans="1:16" ht="12.75" customHeight="1">
      <c r="B50" s="1790"/>
      <c r="C50" s="1790"/>
      <c r="D50" s="1790"/>
      <c r="E50" s="1790"/>
      <c r="F50" s="1790"/>
      <c r="G50" s="1790"/>
      <c r="H50" s="1790"/>
      <c r="I50" s="1790"/>
      <c r="J50" s="8"/>
    </row>
    <row r="51" spans="1:16" ht="25.5">
      <c r="A51" s="22" t="s">
        <v>230</v>
      </c>
      <c r="B51" s="1735" t="s">
        <v>918</v>
      </c>
      <c r="C51" s="1767"/>
      <c r="D51" s="1767"/>
      <c r="E51" s="1767"/>
      <c r="F51" s="1767"/>
      <c r="G51" s="1767"/>
      <c r="H51" s="1767"/>
      <c r="I51" s="1768"/>
      <c r="J51" s="704" t="s">
        <v>890</v>
      </c>
      <c r="K51" s="23" t="s">
        <v>891</v>
      </c>
      <c r="L51" s="23" t="s">
        <v>892</v>
      </c>
      <c r="M51" s="23" t="s">
        <v>893</v>
      </c>
      <c r="P51">
        <v>43</v>
      </c>
    </row>
    <row r="52" spans="1:16" ht="26.25" customHeight="1">
      <c r="B52" s="1743" t="s">
        <v>919</v>
      </c>
      <c r="C52" s="1744"/>
      <c r="D52" s="1744"/>
      <c r="E52" s="1744"/>
      <c r="F52" s="1744"/>
      <c r="G52" s="1744"/>
      <c r="H52" s="1744"/>
      <c r="I52" s="1745"/>
      <c r="J52" s="704" t="s">
        <v>890</v>
      </c>
      <c r="K52" s="23" t="s">
        <v>891</v>
      </c>
      <c r="L52" s="23" t="s">
        <v>892</v>
      </c>
      <c r="M52" s="23" t="s">
        <v>893</v>
      </c>
      <c r="P52">
        <v>44</v>
      </c>
    </row>
    <row r="53" spans="1:16" ht="12.75" customHeight="1">
      <c r="B53" s="1764" t="s">
        <v>340</v>
      </c>
      <c r="C53" s="1765"/>
      <c r="D53" s="1765"/>
      <c r="E53" s="1765"/>
      <c r="F53" s="1765"/>
      <c r="G53" s="1765"/>
      <c r="H53" s="1765"/>
      <c r="I53" s="1766"/>
      <c r="J53" s="717" t="s">
        <v>920</v>
      </c>
      <c r="K53" s="708" t="s">
        <v>921</v>
      </c>
      <c r="L53" s="708" t="s">
        <v>922</v>
      </c>
      <c r="M53" s="708" t="s">
        <v>923</v>
      </c>
      <c r="P53">
        <v>45</v>
      </c>
    </row>
    <row r="54" spans="1:16" ht="12.75" customHeight="1">
      <c r="B54" s="23"/>
      <c r="C54" s="23"/>
      <c r="D54" s="23"/>
      <c r="E54" s="23"/>
      <c r="F54" s="23"/>
      <c r="G54" s="23"/>
      <c r="H54" s="23"/>
      <c r="I54" s="23"/>
    </row>
    <row r="55" spans="1:16" ht="28.5" customHeight="1">
      <c r="A55" s="22" t="s">
        <v>231</v>
      </c>
      <c r="B55" s="867" t="s">
        <v>924</v>
      </c>
      <c r="C55" s="868"/>
      <c r="D55" s="868"/>
      <c r="E55" s="868"/>
      <c r="F55" s="868"/>
      <c r="G55" s="868"/>
      <c r="H55" s="868"/>
      <c r="I55" s="869"/>
      <c r="J55" s="704" t="s">
        <v>890</v>
      </c>
      <c r="K55" s="23" t="s">
        <v>891</v>
      </c>
      <c r="L55" s="23" t="s">
        <v>892</v>
      </c>
      <c r="M55" s="23" t="s">
        <v>893</v>
      </c>
      <c r="N55" s="708"/>
      <c r="O55" s="706"/>
      <c r="P55">
        <v>46</v>
      </c>
    </row>
    <row r="56" spans="1:16" ht="26.25">
      <c r="B56" s="1763" t="s">
        <v>925</v>
      </c>
      <c r="C56" s="1763"/>
      <c r="D56" s="1763"/>
      <c r="E56" s="1763"/>
      <c r="F56" s="1763"/>
      <c r="G56" s="1763"/>
      <c r="H56" s="1763"/>
      <c r="I56" s="1763"/>
      <c r="J56" s="704" t="s">
        <v>890</v>
      </c>
      <c r="K56" s="23" t="s">
        <v>891</v>
      </c>
      <c r="L56" s="23" t="s">
        <v>892</v>
      </c>
      <c r="M56" s="23" t="s">
        <v>893</v>
      </c>
      <c r="N56" s="705" t="s">
        <v>894</v>
      </c>
      <c r="O56" s="706" t="s">
        <v>895</v>
      </c>
      <c r="P56">
        <v>47</v>
      </c>
    </row>
    <row r="57" spans="1:16" ht="12.75" customHeight="1">
      <c r="A57" s="8"/>
    </row>
    <row r="58" spans="1:16" ht="24.75" customHeight="1">
      <c r="A58" s="22" t="s">
        <v>232</v>
      </c>
      <c r="B58" s="1735" t="s">
        <v>926</v>
      </c>
      <c r="C58" s="1736"/>
      <c r="D58" s="1736"/>
      <c r="E58" s="1736"/>
      <c r="F58" s="1736"/>
      <c r="G58" s="1736"/>
      <c r="H58" s="1736"/>
      <c r="I58" s="1737"/>
      <c r="J58" s="704" t="s">
        <v>890</v>
      </c>
      <c r="K58" s="23" t="s">
        <v>891</v>
      </c>
      <c r="L58" s="23" t="s">
        <v>892</v>
      </c>
      <c r="M58" s="23" t="s">
        <v>893</v>
      </c>
      <c r="N58" s="708" t="s">
        <v>894</v>
      </c>
      <c r="O58" s="706" t="s">
        <v>895</v>
      </c>
      <c r="P58">
        <v>51</v>
      </c>
    </row>
    <row r="59" spans="1:16" ht="24" customHeight="1">
      <c r="A59" s="8"/>
      <c r="B59" s="1743" t="s">
        <v>927</v>
      </c>
      <c r="C59" s="1744"/>
      <c r="D59" s="1744"/>
      <c r="E59" s="1744"/>
      <c r="F59" s="1744"/>
      <c r="G59" s="1744"/>
      <c r="H59" s="1744"/>
      <c r="I59" s="1745"/>
      <c r="J59" s="704" t="s">
        <v>890</v>
      </c>
      <c r="K59" s="23" t="s">
        <v>891</v>
      </c>
      <c r="L59" s="23" t="s">
        <v>892</v>
      </c>
      <c r="M59" s="23" t="s">
        <v>893</v>
      </c>
      <c r="N59" s="708" t="s">
        <v>894</v>
      </c>
      <c r="O59" s="706" t="s">
        <v>895</v>
      </c>
      <c r="P59">
        <v>52</v>
      </c>
    </row>
    <row r="61" spans="1:16" ht="24" customHeight="1">
      <c r="A61" s="35" t="s">
        <v>249</v>
      </c>
      <c r="B61" s="1807" t="s">
        <v>342</v>
      </c>
      <c r="C61" s="1807"/>
      <c r="D61" s="1807"/>
      <c r="E61" s="1807"/>
      <c r="F61" s="1807"/>
      <c r="G61" s="1807"/>
      <c r="H61" s="1807"/>
      <c r="I61" s="1807"/>
      <c r="J61" s="704" t="s">
        <v>890</v>
      </c>
      <c r="K61" s="23" t="s">
        <v>891</v>
      </c>
      <c r="L61" s="23" t="s">
        <v>892</v>
      </c>
      <c r="M61" s="23" t="s">
        <v>893</v>
      </c>
      <c r="P61">
        <v>53</v>
      </c>
    </row>
    <row r="62" spans="1:16" ht="24" customHeight="1">
      <c r="A62" s="35"/>
      <c r="B62" s="1808" t="s">
        <v>928</v>
      </c>
      <c r="C62" s="1809"/>
      <c r="D62" s="1809"/>
      <c r="E62" s="1809"/>
      <c r="F62" s="1809"/>
      <c r="G62" s="1809"/>
      <c r="H62" s="1809"/>
      <c r="I62" s="1810"/>
      <c r="J62" s="714" t="s">
        <v>489</v>
      </c>
      <c r="K62" s="708"/>
      <c r="L62" s="708"/>
      <c r="M62" s="708"/>
      <c r="P62">
        <v>54</v>
      </c>
    </row>
    <row r="63" spans="1:16" ht="24" customHeight="1">
      <c r="A63" s="35"/>
      <c r="B63" s="1815" t="s">
        <v>929</v>
      </c>
      <c r="C63" s="1816"/>
      <c r="D63" s="1816"/>
      <c r="E63" s="1816"/>
      <c r="F63" s="1816"/>
      <c r="G63" s="1816"/>
      <c r="H63" s="1816"/>
      <c r="I63" s="1817"/>
      <c r="J63" s="714" t="s">
        <v>930</v>
      </c>
      <c r="K63" s="708" t="s">
        <v>931</v>
      </c>
      <c r="L63" s="708"/>
      <c r="M63" s="708"/>
      <c r="P63">
        <v>55</v>
      </c>
    </row>
    <row r="64" spans="1:16" ht="15.75" customHeight="1"/>
    <row r="65" spans="1:16" ht="32.25" customHeight="1">
      <c r="A65" s="22" t="s">
        <v>233</v>
      </c>
      <c r="B65" s="1735" t="s">
        <v>932</v>
      </c>
      <c r="C65" s="1736"/>
      <c r="D65" s="1736"/>
      <c r="E65" s="1736"/>
      <c r="F65" s="1736"/>
      <c r="G65" s="1736"/>
      <c r="H65" s="1736"/>
      <c r="I65" s="1737"/>
      <c r="J65" s="714" t="s">
        <v>933</v>
      </c>
      <c r="K65" s="708"/>
      <c r="L65" s="708"/>
      <c r="M65" s="708"/>
      <c r="P65">
        <v>56</v>
      </c>
    </row>
    <row r="66" spans="1:16" ht="26.25" customHeight="1">
      <c r="B66" s="1743" t="s">
        <v>934</v>
      </c>
      <c r="C66" s="1744"/>
      <c r="D66" s="1744"/>
      <c r="E66" s="1744"/>
      <c r="F66" s="1744"/>
      <c r="G66" s="1744"/>
      <c r="H66" s="1744"/>
      <c r="I66" s="1745"/>
      <c r="J66" s="714" t="s">
        <v>935</v>
      </c>
      <c r="K66" s="708"/>
      <c r="L66" s="708"/>
      <c r="M66" s="708"/>
      <c r="P66">
        <v>57</v>
      </c>
    </row>
    <row r="67" spans="1:16" ht="18.75" customHeight="1">
      <c r="B67" s="1756" t="s">
        <v>936</v>
      </c>
      <c r="C67" s="1757"/>
      <c r="D67" s="1757"/>
      <c r="E67" s="1757"/>
      <c r="F67" s="1757"/>
      <c r="G67" s="1757"/>
      <c r="H67" s="1757"/>
      <c r="I67" s="1758"/>
      <c r="J67" s="714" t="s">
        <v>473</v>
      </c>
      <c r="K67" s="708"/>
      <c r="L67" s="708"/>
      <c r="M67" s="708"/>
      <c r="P67">
        <v>58</v>
      </c>
    </row>
    <row r="68" spans="1:16" ht="18.75" customHeight="1">
      <c r="B68" s="1759" t="s">
        <v>937</v>
      </c>
      <c r="C68" s="1760"/>
      <c r="D68" s="1760"/>
      <c r="E68" s="1760"/>
      <c r="F68" s="1760"/>
      <c r="G68" s="1760"/>
      <c r="H68" s="1760"/>
      <c r="I68" s="1761"/>
      <c r="J68" s="704" t="s">
        <v>890</v>
      </c>
      <c r="K68" s="23" t="s">
        <v>891</v>
      </c>
      <c r="L68" s="23" t="s">
        <v>892</v>
      </c>
      <c r="M68" s="23" t="s">
        <v>893</v>
      </c>
      <c r="P68">
        <v>59</v>
      </c>
    </row>
    <row r="69" spans="1:16" ht="25.5">
      <c r="B69" s="1798" t="s">
        <v>938</v>
      </c>
      <c r="C69" s="1799"/>
      <c r="D69" s="1799"/>
      <c r="E69" s="1799"/>
      <c r="F69" s="1799"/>
      <c r="G69" s="1799"/>
      <c r="H69" s="1799"/>
      <c r="I69" s="1800"/>
      <c r="J69" s="704" t="s">
        <v>890</v>
      </c>
      <c r="K69" s="23" t="s">
        <v>891</v>
      </c>
      <c r="L69" s="23" t="s">
        <v>892</v>
      </c>
      <c r="M69" s="23" t="s">
        <v>893</v>
      </c>
      <c r="P69">
        <v>60</v>
      </c>
    </row>
    <row r="70" spans="1:16" ht="19.5" customHeight="1">
      <c r="B70" s="1812" t="s">
        <v>939</v>
      </c>
      <c r="C70" s="1813"/>
      <c r="D70" s="1813"/>
      <c r="E70" s="1813"/>
      <c r="F70" s="1813"/>
      <c r="G70" s="1813"/>
      <c r="H70" s="1813"/>
      <c r="I70" s="1814"/>
      <c r="J70" s="714" t="s">
        <v>940</v>
      </c>
      <c r="P70">
        <v>61</v>
      </c>
    </row>
    <row r="71" spans="1:16" ht="24" customHeight="1">
      <c r="B71" s="1740" t="s">
        <v>941</v>
      </c>
      <c r="C71" s="1754"/>
      <c r="D71" s="1754"/>
      <c r="E71" s="1754"/>
      <c r="F71" s="1754"/>
      <c r="G71" s="1754"/>
      <c r="H71" s="1754"/>
      <c r="I71" s="1755"/>
      <c r="J71" s="704" t="s">
        <v>890</v>
      </c>
      <c r="K71" s="23" t="s">
        <v>891</v>
      </c>
      <c r="L71" s="23" t="s">
        <v>892</v>
      </c>
      <c r="M71" s="23" t="s">
        <v>893</v>
      </c>
      <c r="N71" s="708" t="s">
        <v>894</v>
      </c>
      <c r="O71" s="706" t="s">
        <v>895</v>
      </c>
      <c r="P71">
        <v>62</v>
      </c>
    </row>
    <row r="72" spans="1:16" ht="18.75" customHeight="1">
      <c r="B72" s="1740" t="s">
        <v>942</v>
      </c>
      <c r="C72" s="1741"/>
      <c r="D72" s="1741"/>
      <c r="E72" s="1741"/>
      <c r="F72" s="1741"/>
      <c r="G72" s="1741"/>
      <c r="H72" s="1741"/>
      <c r="I72" s="1742"/>
      <c r="J72" s="704" t="s">
        <v>890</v>
      </c>
      <c r="K72" s="23" t="s">
        <v>891</v>
      </c>
      <c r="L72" s="23" t="s">
        <v>892</v>
      </c>
      <c r="M72" s="23" t="s">
        <v>893</v>
      </c>
      <c r="N72" s="708" t="s">
        <v>894</v>
      </c>
      <c r="O72" s="706" t="s">
        <v>895</v>
      </c>
      <c r="P72">
        <v>63</v>
      </c>
    </row>
    <row r="73" spans="1:16" ht="33.75" customHeight="1">
      <c r="B73" s="1762" t="s">
        <v>943</v>
      </c>
      <c r="C73" s="1762"/>
      <c r="D73" s="1762"/>
      <c r="E73" s="1762"/>
      <c r="F73" s="1762"/>
      <c r="G73" s="1762"/>
      <c r="H73" s="1762"/>
      <c r="I73" s="1762"/>
      <c r="J73" s="704" t="s">
        <v>890</v>
      </c>
      <c r="K73" s="23" t="s">
        <v>891</v>
      </c>
      <c r="L73" s="23" t="s">
        <v>944</v>
      </c>
      <c r="M73" s="23" t="s">
        <v>945</v>
      </c>
      <c r="N73" s="708" t="s">
        <v>894</v>
      </c>
      <c r="O73" s="706" t="s">
        <v>895</v>
      </c>
      <c r="P73">
        <v>64</v>
      </c>
    </row>
    <row r="74" spans="1:16" ht="12.75" customHeight="1"/>
    <row r="75" spans="1:16" ht="12.75" customHeight="1">
      <c r="A75" s="35" t="s">
        <v>250</v>
      </c>
      <c r="B75" s="1746" t="s">
        <v>946</v>
      </c>
      <c r="C75" s="1747"/>
      <c r="D75" s="1747"/>
      <c r="E75" s="1747"/>
      <c r="F75" s="1747"/>
      <c r="G75" s="1747"/>
      <c r="H75" s="1747"/>
      <c r="I75" s="1747"/>
      <c r="J75" s="704" t="s">
        <v>987</v>
      </c>
      <c r="K75" s="23"/>
      <c r="L75" s="23"/>
      <c r="M75" s="23"/>
      <c r="N75" s="705"/>
      <c r="O75" s="708"/>
      <c r="P75">
        <v>65</v>
      </c>
    </row>
    <row r="76" spans="1:16" ht="12.75" customHeight="1">
      <c r="A76" s="35"/>
      <c r="B76" s="1746" t="s">
        <v>947</v>
      </c>
      <c r="C76" s="1747"/>
      <c r="D76" s="1747"/>
      <c r="E76" s="1747"/>
      <c r="F76" s="1747"/>
      <c r="G76" s="1747"/>
      <c r="H76" s="1747"/>
      <c r="I76" s="1747"/>
      <c r="J76" s="704" t="s">
        <v>469</v>
      </c>
      <c r="K76" s="23"/>
      <c r="L76" s="23"/>
      <c r="M76" s="23"/>
      <c r="N76" s="705"/>
      <c r="O76" s="708"/>
      <c r="P76">
        <v>66</v>
      </c>
    </row>
    <row r="77" spans="1:16" ht="24.75" customHeight="1">
      <c r="A77" s="35"/>
      <c r="B77" s="1746" t="s">
        <v>948</v>
      </c>
      <c r="C77" s="1746"/>
      <c r="D77" s="1746"/>
      <c r="E77" s="1746"/>
      <c r="F77" s="1746"/>
      <c r="G77" s="1746"/>
      <c r="H77" s="1746"/>
      <c r="I77" s="1746"/>
      <c r="J77" s="704" t="s">
        <v>890</v>
      </c>
      <c r="K77" s="23" t="s">
        <v>891</v>
      </c>
      <c r="L77" s="23" t="s">
        <v>892</v>
      </c>
      <c r="M77" s="23" t="s">
        <v>893</v>
      </c>
      <c r="N77" s="708"/>
      <c r="O77" s="708"/>
      <c r="P77">
        <v>67</v>
      </c>
    </row>
    <row r="78" spans="1:16" ht="12.75" customHeight="1">
      <c r="J78" s="40"/>
    </row>
    <row r="79" spans="1:16" ht="12.75" customHeight="1">
      <c r="A79" s="35" t="s">
        <v>251</v>
      </c>
      <c r="B79" s="1811" t="s">
        <v>951</v>
      </c>
      <c r="C79" s="1811"/>
      <c r="D79" s="1811"/>
      <c r="E79" s="1811"/>
      <c r="F79" s="1811"/>
      <c r="G79" s="1811"/>
      <c r="H79" s="1811"/>
      <c r="I79" s="1811"/>
      <c r="J79" s="704" t="s">
        <v>890</v>
      </c>
      <c r="K79" s="23" t="s">
        <v>891</v>
      </c>
      <c r="L79" s="23" t="s">
        <v>892</v>
      </c>
      <c r="M79" s="23" t="s">
        <v>893</v>
      </c>
      <c r="N79" s="705" t="s">
        <v>894</v>
      </c>
      <c r="O79" s="708" t="s">
        <v>895</v>
      </c>
      <c r="P79">
        <v>68</v>
      </c>
    </row>
    <row r="80" spans="1:16" ht="25.5">
      <c r="A80" s="35"/>
      <c r="B80" s="1762" t="s">
        <v>343</v>
      </c>
      <c r="C80" s="1762"/>
      <c r="D80" s="1762"/>
      <c r="E80" s="1762"/>
      <c r="F80" s="1762"/>
      <c r="G80" s="1762"/>
      <c r="H80" s="1762"/>
      <c r="I80" s="1762"/>
      <c r="J80" s="704" t="s">
        <v>890</v>
      </c>
      <c r="K80" s="23" t="s">
        <v>891</v>
      </c>
      <c r="L80" s="23" t="s">
        <v>892</v>
      </c>
      <c r="M80" s="23" t="s">
        <v>893</v>
      </c>
      <c r="P80">
        <v>69</v>
      </c>
    </row>
    <row r="81" spans="1:16" ht="24.75" customHeight="1">
      <c r="A81" s="35"/>
      <c r="B81" s="1762" t="s">
        <v>952</v>
      </c>
      <c r="C81" s="1762"/>
      <c r="D81" s="1762"/>
      <c r="E81" s="1762"/>
      <c r="F81" s="1762"/>
      <c r="G81" s="1762"/>
      <c r="H81" s="1762"/>
      <c r="I81" s="1762"/>
      <c r="J81" s="144" t="s">
        <v>470</v>
      </c>
      <c r="K81" t="s">
        <v>474</v>
      </c>
      <c r="P81">
        <v>70</v>
      </c>
    </row>
    <row r="83" spans="1:16" ht="27.75" customHeight="1">
      <c r="A83" s="22" t="s">
        <v>227</v>
      </c>
      <c r="B83" s="1735" t="s">
        <v>953</v>
      </c>
      <c r="C83" s="1749"/>
      <c r="D83" s="1749"/>
      <c r="E83" s="1749"/>
      <c r="F83" s="1749"/>
      <c r="G83" s="1749"/>
      <c r="H83" s="1750"/>
      <c r="I83" s="23"/>
      <c r="J83" s="704" t="s">
        <v>890</v>
      </c>
      <c r="K83" s="23" t="s">
        <v>891</v>
      </c>
      <c r="L83" s="23" t="s">
        <v>892</v>
      </c>
      <c r="M83" s="23" t="s">
        <v>893</v>
      </c>
      <c r="N83" s="705" t="s">
        <v>894</v>
      </c>
      <c r="O83" s="708" t="s">
        <v>895</v>
      </c>
      <c r="P83">
        <v>71</v>
      </c>
    </row>
    <row r="84" spans="1:16" ht="15.75" customHeight="1">
      <c r="A84" s="22"/>
      <c r="B84" s="1743" t="s">
        <v>343</v>
      </c>
      <c r="C84" s="1749"/>
      <c r="D84" s="1749"/>
      <c r="E84" s="1749"/>
      <c r="F84" s="1749"/>
      <c r="G84" s="1749"/>
      <c r="H84" s="1750"/>
      <c r="I84" s="23"/>
      <c r="J84" s="704" t="s">
        <v>890</v>
      </c>
      <c r="K84" s="23" t="s">
        <v>891</v>
      </c>
      <c r="L84" s="23" t="s">
        <v>892</v>
      </c>
      <c r="M84" s="23" t="s">
        <v>893</v>
      </c>
      <c r="N84" s="708"/>
      <c r="O84" s="708"/>
      <c r="P84">
        <v>72</v>
      </c>
    </row>
    <row r="85" spans="1:16" ht="24.75" customHeight="1">
      <c r="A85" s="22"/>
      <c r="B85" s="1748" t="s">
        <v>952</v>
      </c>
      <c r="C85" s="1748"/>
      <c r="D85" s="1748"/>
      <c r="E85" s="1748"/>
      <c r="F85" s="1748"/>
      <c r="G85" s="1748"/>
      <c r="H85" s="1748"/>
      <c r="I85" s="23"/>
      <c r="J85" s="714" t="s">
        <v>949</v>
      </c>
      <c r="K85" s="708" t="s">
        <v>950</v>
      </c>
      <c r="L85" s="708"/>
      <c r="M85" s="708"/>
      <c r="N85" s="708"/>
      <c r="O85" s="708"/>
      <c r="P85">
        <v>73</v>
      </c>
    </row>
    <row r="86" spans="1:16" ht="15.75" customHeight="1">
      <c r="A86" s="22"/>
      <c r="I86" s="23"/>
    </row>
    <row r="87" spans="1:16" ht="53.25" customHeight="1">
      <c r="A87" s="38" t="s">
        <v>252</v>
      </c>
      <c r="B87" s="1743" t="s">
        <v>1070</v>
      </c>
      <c r="C87" s="1749"/>
      <c r="D87" s="1749"/>
      <c r="E87" s="1749"/>
      <c r="F87" s="1749"/>
      <c r="G87" s="1749"/>
      <c r="H87" s="1750"/>
      <c r="I87" s="23"/>
      <c r="J87" s="704" t="s">
        <v>890</v>
      </c>
      <c r="K87" s="23" t="s">
        <v>891</v>
      </c>
      <c r="L87" s="23" t="s">
        <v>892</v>
      </c>
      <c r="M87" s="23" t="s">
        <v>893</v>
      </c>
      <c r="P87">
        <v>74</v>
      </c>
    </row>
    <row r="88" spans="1:16" ht="53.25" customHeight="1">
      <c r="A88" s="22"/>
      <c r="B88" s="1751" t="s">
        <v>1071</v>
      </c>
      <c r="C88" s="1752"/>
      <c r="D88" s="1752"/>
      <c r="E88" s="1752"/>
      <c r="F88" s="1752"/>
      <c r="G88" s="1752"/>
      <c r="H88" s="1753"/>
      <c r="I88" s="23"/>
      <c r="J88" s="704" t="s">
        <v>897</v>
      </c>
      <c r="K88" s="23" t="s">
        <v>888</v>
      </c>
      <c r="L88" s="41" t="s">
        <v>495</v>
      </c>
      <c r="M88" s="41"/>
      <c r="P88">
        <v>75</v>
      </c>
    </row>
    <row r="89" spans="1:16" ht="12.75" customHeight="1">
      <c r="A89" s="22"/>
      <c r="I89" s="23"/>
    </row>
    <row r="90" spans="1:16" ht="45.75" customHeight="1">
      <c r="A90" s="25" t="s">
        <v>235</v>
      </c>
      <c r="B90" s="1797" t="s">
        <v>1072</v>
      </c>
      <c r="C90" s="1797"/>
      <c r="D90" s="1797"/>
      <c r="E90" s="1797"/>
      <c r="F90" s="1797"/>
      <c r="G90" s="1797"/>
      <c r="H90" s="1797"/>
      <c r="I90" s="1797"/>
      <c r="J90" s="704" t="s">
        <v>890</v>
      </c>
      <c r="K90" s="23" t="s">
        <v>891</v>
      </c>
      <c r="L90" s="23" t="s">
        <v>892</v>
      </c>
      <c r="M90" s="23" t="s">
        <v>893</v>
      </c>
      <c r="P90">
        <v>76</v>
      </c>
    </row>
    <row r="91" spans="1:16" ht="48" customHeight="1">
      <c r="A91" s="8"/>
      <c r="B91" s="1751" t="s">
        <v>1073</v>
      </c>
      <c r="C91" s="1805"/>
      <c r="D91" s="1805"/>
      <c r="E91" s="1805"/>
      <c r="F91" s="1805"/>
      <c r="G91" s="1805"/>
      <c r="H91" s="1805"/>
      <c r="I91" s="1806"/>
      <c r="J91" s="704" t="s">
        <v>897</v>
      </c>
      <c r="K91" s="23" t="s">
        <v>888</v>
      </c>
      <c r="L91" s="41" t="s">
        <v>495</v>
      </c>
      <c r="M91" s="41"/>
      <c r="P91">
        <v>77</v>
      </c>
    </row>
    <row r="92" spans="1:16">
      <c r="A92" s="8"/>
      <c r="J92" s="8"/>
    </row>
    <row r="93" spans="1:16" ht="60.75" customHeight="1">
      <c r="A93" s="43" t="s">
        <v>253</v>
      </c>
      <c r="B93" s="1801" t="s">
        <v>1074</v>
      </c>
      <c r="C93" s="1802"/>
      <c r="D93" s="1802"/>
      <c r="E93" s="1802"/>
      <c r="F93" s="1802"/>
      <c r="G93" s="1802"/>
      <c r="H93" s="1802"/>
      <c r="I93" s="1803"/>
      <c r="J93" s="718" t="s">
        <v>890</v>
      </c>
      <c r="K93" s="41" t="s">
        <v>891</v>
      </c>
      <c r="L93" s="41" t="s">
        <v>892</v>
      </c>
      <c r="M93" s="41" t="s">
        <v>893</v>
      </c>
      <c r="P93">
        <v>78</v>
      </c>
    </row>
    <row r="94" spans="1:16" ht="58.5" customHeight="1">
      <c r="A94" s="43"/>
      <c r="B94" s="1804" t="s">
        <v>1075</v>
      </c>
      <c r="C94" s="1804"/>
      <c r="D94" s="1804"/>
      <c r="E94" s="1804"/>
      <c r="F94" s="1804"/>
      <c r="G94" s="1804"/>
      <c r="H94" s="1804"/>
      <c r="I94" s="1804"/>
      <c r="J94" s="704" t="s">
        <v>897</v>
      </c>
      <c r="K94" s="23" t="s">
        <v>888</v>
      </c>
      <c r="L94" s="41" t="s">
        <v>495</v>
      </c>
      <c r="M94" s="41"/>
      <c r="P94">
        <v>79</v>
      </c>
    </row>
    <row r="95" spans="1:16">
      <c r="A95" s="8"/>
      <c r="J95" s="8"/>
    </row>
    <row r="96" spans="1:16" ht="12.75" customHeight="1">
      <c r="A96" s="43" t="s">
        <v>254</v>
      </c>
      <c r="B96" s="1787" t="s">
        <v>954</v>
      </c>
      <c r="C96" s="1788"/>
      <c r="D96" s="1788"/>
      <c r="E96" s="1788"/>
      <c r="F96" s="1788"/>
      <c r="G96" s="1788"/>
      <c r="H96" s="1788"/>
      <c r="I96" s="1789"/>
      <c r="J96" s="718" t="s">
        <v>890</v>
      </c>
      <c r="K96" s="41" t="s">
        <v>891</v>
      </c>
      <c r="L96" s="41" t="s">
        <v>892</v>
      </c>
      <c r="M96" s="41" t="s">
        <v>893</v>
      </c>
      <c r="P96">
        <v>80</v>
      </c>
    </row>
    <row r="97" spans="1:16" ht="49.5" customHeight="1">
      <c r="A97" s="43"/>
      <c r="B97" s="1786" t="s">
        <v>1076</v>
      </c>
      <c r="C97" s="1786"/>
      <c r="D97" s="1786"/>
      <c r="E97" s="1786"/>
      <c r="F97" s="1786"/>
      <c r="G97" s="1786"/>
      <c r="H97" s="1786"/>
      <c r="I97" s="1786"/>
      <c r="J97" s="704" t="s">
        <v>897</v>
      </c>
      <c r="K97" s="23" t="s">
        <v>888</v>
      </c>
      <c r="L97" s="41" t="s">
        <v>495</v>
      </c>
      <c r="M97" s="708"/>
      <c r="P97">
        <v>81</v>
      </c>
    </row>
    <row r="98" spans="1:16" ht="12" customHeight="1">
      <c r="A98" s="43"/>
      <c r="B98" s="719"/>
      <c r="C98" s="719"/>
      <c r="D98" s="719"/>
      <c r="E98" s="719"/>
      <c r="F98" s="719"/>
      <c r="G98" s="719"/>
      <c r="H98" s="719"/>
      <c r="I98" s="719"/>
      <c r="J98" s="23"/>
      <c r="K98" s="23"/>
      <c r="L98" s="41"/>
      <c r="M98" s="708"/>
    </row>
    <row r="99" spans="1:16" ht="27" customHeight="1">
      <c r="A99" s="43" t="s">
        <v>955</v>
      </c>
      <c r="B99" s="1786" t="s">
        <v>956</v>
      </c>
      <c r="C99" s="1786"/>
      <c r="D99" s="1786"/>
      <c r="E99" s="1786"/>
      <c r="F99" s="1786"/>
      <c r="G99" s="1786"/>
      <c r="H99" s="1786"/>
      <c r="I99" s="1786"/>
      <c r="J99" s="714" t="s">
        <v>317</v>
      </c>
      <c r="K99" s="708"/>
      <c r="L99" s="708"/>
      <c r="M99" s="708"/>
      <c r="N99" s="708"/>
      <c r="O99" s="708"/>
      <c r="P99">
        <v>82</v>
      </c>
    </row>
    <row r="100" spans="1:16" ht="23.25" customHeight="1">
      <c r="A100" s="43"/>
      <c r="B100" s="1786" t="s">
        <v>957</v>
      </c>
      <c r="C100" s="1786"/>
      <c r="D100" s="1786"/>
      <c r="E100" s="1786"/>
      <c r="F100" s="1786"/>
      <c r="G100" s="1786"/>
      <c r="H100" s="1786"/>
      <c r="I100" s="1786"/>
      <c r="J100" s="704" t="s">
        <v>890</v>
      </c>
      <c r="K100" s="23" t="s">
        <v>891</v>
      </c>
      <c r="L100" s="23" t="s">
        <v>892</v>
      </c>
      <c r="M100" s="23" t="s">
        <v>893</v>
      </c>
      <c r="N100" s="705" t="s">
        <v>894</v>
      </c>
      <c r="O100" s="708" t="s">
        <v>895</v>
      </c>
      <c r="P100">
        <v>83</v>
      </c>
    </row>
    <row r="101" spans="1:16" ht="36.75" customHeight="1">
      <c r="A101" s="43"/>
      <c r="B101" s="1786" t="s">
        <v>1077</v>
      </c>
      <c r="C101" s="1786"/>
      <c r="D101" s="1786"/>
      <c r="E101" s="1786"/>
      <c r="F101" s="1786"/>
      <c r="G101" s="1786"/>
      <c r="H101" s="1786"/>
      <c r="I101" s="1786"/>
      <c r="J101" s="714" t="s">
        <v>958</v>
      </c>
      <c r="K101" s="708" t="s">
        <v>959</v>
      </c>
      <c r="L101" s="708" t="s">
        <v>960</v>
      </c>
      <c r="M101" s="708" t="s">
        <v>961</v>
      </c>
      <c r="N101" s="708" t="s">
        <v>962</v>
      </c>
      <c r="O101" s="708" t="s">
        <v>963</v>
      </c>
      <c r="P101">
        <v>84</v>
      </c>
    </row>
    <row r="102" spans="1:16" ht="23.25" customHeight="1">
      <c r="A102" s="43"/>
      <c r="B102" s="1786" t="s">
        <v>964</v>
      </c>
      <c r="C102" s="1786"/>
      <c r="D102" s="1786"/>
      <c r="E102" s="1786"/>
      <c r="F102" s="1786"/>
      <c r="G102" s="1786"/>
      <c r="H102" s="1786"/>
      <c r="I102" s="1786"/>
      <c r="J102" s="704" t="s">
        <v>890</v>
      </c>
      <c r="K102" s="23" t="s">
        <v>891</v>
      </c>
      <c r="L102" s="23" t="s">
        <v>892</v>
      </c>
      <c r="M102" s="23" t="s">
        <v>893</v>
      </c>
      <c r="N102" s="705" t="s">
        <v>894</v>
      </c>
      <c r="O102" s="708" t="s">
        <v>895</v>
      </c>
      <c r="P102">
        <v>85</v>
      </c>
    </row>
    <row r="103" spans="1:16" ht="55.5" customHeight="1">
      <c r="A103" s="43"/>
      <c r="B103" s="1787" t="s">
        <v>1120</v>
      </c>
      <c r="C103" s="1788"/>
      <c r="D103" s="1788"/>
      <c r="E103" s="1788"/>
      <c r="F103" s="1788"/>
      <c r="G103" s="1788"/>
      <c r="H103" s="1788"/>
      <c r="I103" s="1789"/>
      <c r="J103" s="714" t="s">
        <v>958</v>
      </c>
      <c r="K103" s="708" t="s">
        <v>959</v>
      </c>
      <c r="L103" s="708" t="s">
        <v>960</v>
      </c>
      <c r="M103" s="708" t="s">
        <v>961</v>
      </c>
      <c r="N103" s="708" t="s">
        <v>962</v>
      </c>
      <c r="O103" s="708" t="s">
        <v>963</v>
      </c>
      <c r="P103">
        <v>86</v>
      </c>
    </row>
    <row r="104" spans="1:16">
      <c r="A104" s="8"/>
      <c r="J104" s="8"/>
    </row>
    <row r="105" spans="1:16" ht="31.5" customHeight="1">
      <c r="A105" s="25" t="s">
        <v>236</v>
      </c>
      <c r="B105" s="1786" t="s">
        <v>956</v>
      </c>
      <c r="C105" s="1786"/>
      <c r="D105" s="1786"/>
      <c r="E105" s="1786"/>
      <c r="F105" s="1786"/>
      <c r="G105" s="1786"/>
      <c r="H105" s="1786"/>
      <c r="I105" s="1786"/>
      <c r="J105" s="714" t="s">
        <v>317</v>
      </c>
      <c r="K105" s="708"/>
      <c r="L105" s="708"/>
      <c r="M105" s="708"/>
      <c r="N105" s="708"/>
      <c r="O105" s="708"/>
      <c r="P105">
        <v>87</v>
      </c>
    </row>
    <row r="106" spans="1:16" ht="29.25" customHeight="1">
      <c r="B106" s="1786" t="s">
        <v>957</v>
      </c>
      <c r="C106" s="1786"/>
      <c r="D106" s="1786"/>
      <c r="E106" s="1786"/>
      <c r="F106" s="1786"/>
      <c r="G106" s="1786"/>
      <c r="H106" s="1786"/>
      <c r="I106" s="1786"/>
      <c r="J106" s="704" t="s">
        <v>890</v>
      </c>
      <c r="K106" s="23" t="s">
        <v>891</v>
      </c>
      <c r="L106" s="23" t="s">
        <v>892</v>
      </c>
      <c r="M106" s="23" t="s">
        <v>893</v>
      </c>
      <c r="N106" s="705" t="s">
        <v>894</v>
      </c>
      <c r="O106" s="708" t="s">
        <v>895</v>
      </c>
      <c r="P106">
        <v>88</v>
      </c>
    </row>
    <row r="107" spans="1:16" ht="38.25" customHeight="1">
      <c r="B107" s="1786" t="s">
        <v>1077</v>
      </c>
      <c r="C107" s="1786"/>
      <c r="D107" s="1786"/>
      <c r="E107" s="1786"/>
      <c r="F107" s="1786"/>
      <c r="G107" s="1786"/>
      <c r="H107" s="1786"/>
      <c r="I107" s="1786"/>
      <c r="J107" s="714" t="s">
        <v>958</v>
      </c>
      <c r="K107" s="708" t="s">
        <v>959</v>
      </c>
      <c r="L107" s="708" t="s">
        <v>960</v>
      </c>
      <c r="M107" s="708" t="s">
        <v>961</v>
      </c>
      <c r="N107" s="708" t="s">
        <v>962</v>
      </c>
      <c r="O107" s="708" t="s">
        <v>963</v>
      </c>
      <c r="P107">
        <v>89</v>
      </c>
    </row>
    <row r="108" spans="1:16" ht="29.25" customHeight="1">
      <c r="B108" s="1786" t="s">
        <v>964</v>
      </c>
      <c r="C108" s="1786"/>
      <c r="D108" s="1786"/>
      <c r="E108" s="1786"/>
      <c r="F108" s="1786"/>
      <c r="G108" s="1786"/>
      <c r="H108" s="1786"/>
      <c r="I108" s="1786"/>
      <c r="J108" s="704" t="s">
        <v>890</v>
      </c>
      <c r="K108" s="23" t="s">
        <v>891</v>
      </c>
      <c r="L108" s="23" t="s">
        <v>892</v>
      </c>
      <c r="M108" s="23" t="s">
        <v>893</v>
      </c>
      <c r="N108" s="705" t="s">
        <v>894</v>
      </c>
      <c r="O108" s="708" t="s">
        <v>895</v>
      </c>
      <c r="P108">
        <v>90</v>
      </c>
    </row>
    <row r="109" spans="1:16" ht="51.75" customHeight="1">
      <c r="B109" s="1786" t="s">
        <v>1120</v>
      </c>
      <c r="C109" s="1786"/>
      <c r="D109" s="1786"/>
      <c r="E109" s="1786"/>
      <c r="F109" s="1786"/>
      <c r="G109" s="1786"/>
      <c r="H109" s="1786"/>
      <c r="I109" s="1786"/>
      <c r="J109" s="714" t="s">
        <v>958</v>
      </c>
      <c r="K109" s="708" t="s">
        <v>959</v>
      </c>
      <c r="L109" s="708" t="s">
        <v>960</v>
      </c>
      <c r="M109" s="708" t="s">
        <v>961</v>
      </c>
      <c r="N109" s="708" t="s">
        <v>962</v>
      </c>
      <c r="O109" s="708" t="s">
        <v>963</v>
      </c>
      <c r="P109">
        <v>91</v>
      </c>
    </row>
    <row r="110" spans="1:16" ht="12.75" customHeight="1"/>
    <row r="111" spans="1:16" ht="34.5" customHeight="1">
      <c r="A111" s="35" t="s">
        <v>255</v>
      </c>
      <c r="B111" s="1840" t="s">
        <v>965</v>
      </c>
      <c r="C111" s="1841"/>
      <c r="D111" s="1841"/>
      <c r="E111" s="1841"/>
      <c r="F111" s="1841"/>
      <c r="G111" s="1841"/>
      <c r="H111" s="1841"/>
      <c r="I111" s="1842"/>
      <c r="J111" s="704" t="s">
        <v>890</v>
      </c>
      <c r="K111" s="23" t="s">
        <v>891</v>
      </c>
      <c r="L111" s="23" t="s">
        <v>892</v>
      </c>
      <c r="M111" s="23" t="s">
        <v>893</v>
      </c>
      <c r="N111" s="705" t="s">
        <v>894</v>
      </c>
      <c r="O111" s="708" t="s">
        <v>895</v>
      </c>
      <c r="P111">
        <v>92</v>
      </c>
    </row>
    <row r="112" spans="1:16" ht="30.75" customHeight="1">
      <c r="A112" s="35"/>
      <c r="B112" s="1796" t="s">
        <v>966</v>
      </c>
      <c r="C112" s="1796"/>
      <c r="D112" s="1796"/>
      <c r="E112" s="1796"/>
      <c r="F112" s="1796"/>
      <c r="G112" s="1796"/>
      <c r="H112" s="1796"/>
      <c r="I112" s="1796"/>
      <c r="J112" s="704" t="s">
        <v>897</v>
      </c>
      <c r="K112" s="23" t="s">
        <v>888</v>
      </c>
      <c r="L112" s="41" t="s">
        <v>495</v>
      </c>
      <c r="M112" s="41"/>
      <c r="N112" s="708"/>
      <c r="O112" s="708"/>
      <c r="P112">
        <v>93</v>
      </c>
    </row>
    <row r="114" spans="1:16" ht="12.75" customHeight="1">
      <c r="A114" s="35" t="s">
        <v>256</v>
      </c>
      <c r="B114" s="1843" t="s">
        <v>967</v>
      </c>
      <c r="C114" s="1844"/>
      <c r="D114" s="1844"/>
      <c r="E114" s="1844"/>
      <c r="F114" s="1844"/>
      <c r="G114" s="1844"/>
      <c r="H114" s="1845"/>
      <c r="I114" s="51"/>
      <c r="J114" s="714" t="s">
        <v>476</v>
      </c>
      <c r="K114" s="708"/>
      <c r="L114" s="708"/>
      <c r="M114" s="708"/>
      <c r="P114">
        <v>94</v>
      </c>
    </row>
    <row r="115" spans="1:16" ht="29.25" customHeight="1">
      <c r="A115" s="35"/>
      <c r="B115" s="1847" t="s">
        <v>968</v>
      </c>
      <c r="C115" s="1847"/>
      <c r="D115" s="1847"/>
      <c r="E115" s="1847"/>
      <c r="F115" s="1847"/>
      <c r="G115" s="1847"/>
      <c r="H115" s="1847"/>
      <c r="I115" s="51"/>
      <c r="J115" s="718" t="s">
        <v>890</v>
      </c>
      <c r="K115" s="41" t="s">
        <v>891</v>
      </c>
      <c r="L115" s="41" t="s">
        <v>892</v>
      </c>
      <c r="M115" s="41" t="s">
        <v>893</v>
      </c>
      <c r="P115">
        <v>95</v>
      </c>
    </row>
    <row r="116" spans="1:16" ht="12.75" customHeight="1">
      <c r="I116" s="147"/>
    </row>
    <row r="117" spans="1:16" ht="25.5">
      <c r="A117" s="22" t="s">
        <v>237</v>
      </c>
      <c r="B117" s="1735" t="s">
        <v>969</v>
      </c>
      <c r="C117" s="1736"/>
      <c r="D117" s="1736"/>
      <c r="E117" s="1736"/>
      <c r="F117" s="1736"/>
      <c r="G117" s="1736"/>
      <c r="H117" s="1736"/>
      <c r="I117" s="1737"/>
      <c r="J117" s="704" t="s">
        <v>890</v>
      </c>
      <c r="K117" s="23" t="s">
        <v>891</v>
      </c>
      <c r="L117" s="23" t="s">
        <v>892</v>
      </c>
      <c r="M117" s="23" t="s">
        <v>893</v>
      </c>
      <c r="N117" s="708" t="s">
        <v>894</v>
      </c>
      <c r="O117" s="706" t="s">
        <v>895</v>
      </c>
      <c r="P117">
        <v>96</v>
      </c>
    </row>
    <row r="118" spans="1:16" ht="27.75" customHeight="1">
      <c r="A118" s="22"/>
      <c r="B118" s="1846" t="s">
        <v>970</v>
      </c>
      <c r="C118" s="1846"/>
      <c r="D118" s="1846"/>
      <c r="E118" s="1846"/>
      <c r="F118" s="1846"/>
      <c r="G118" s="1846"/>
      <c r="H118" s="1846"/>
      <c r="I118" s="1846"/>
      <c r="J118" s="714" t="s">
        <v>971</v>
      </c>
      <c r="K118" s="41"/>
      <c r="L118" s="41"/>
      <c r="M118" s="41"/>
      <c r="N118" s="708"/>
      <c r="O118" s="706"/>
      <c r="P118">
        <v>97</v>
      </c>
    </row>
    <row r="119" spans="1:16" s="8" customFormat="1" ht="12.75" customHeight="1">
      <c r="B119" s="23"/>
      <c r="C119" s="23"/>
      <c r="D119" s="23"/>
      <c r="E119" s="23"/>
      <c r="F119" s="23"/>
      <c r="G119" s="23"/>
      <c r="H119" s="23"/>
      <c r="I119" s="23"/>
    </row>
    <row r="120" spans="1:16" ht="27" customHeight="1">
      <c r="A120" s="22" t="s">
        <v>238</v>
      </c>
      <c r="B120" s="1735" t="s">
        <v>972</v>
      </c>
      <c r="C120" s="1736"/>
      <c r="D120" s="1736"/>
      <c r="E120" s="1736"/>
      <c r="F120" s="1736"/>
      <c r="G120" s="1736"/>
      <c r="H120" s="1737"/>
      <c r="J120" s="714" t="s">
        <v>973</v>
      </c>
      <c r="K120" s="708"/>
      <c r="L120" s="708"/>
      <c r="M120" s="708"/>
      <c r="P120" s="40">
        <v>98</v>
      </c>
    </row>
    <row r="121" spans="1:16" ht="27" customHeight="1">
      <c r="A121" s="22"/>
      <c r="B121" s="1767" t="s">
        <v>974</v>
      </c>
      <c r="C121" s="1767"/>
      <c r="D121" s="1767"/>
      <c r="E121" s="1767"/>
      <c r="F121" s="1767"/>
      <c r="G121" s="1767"/>
      <c r="H121" s="1767"/>
      <c r="J121" s="718" t="s">
        <v>890</v>
      </c>
      <c r="K121" s="41" t="s">
        <v>891</v>
      </c>
      <c r="L121" s="41" t="s">
        <v>892</v>
      </c>
      <c r="M121" s="41" t="s">
        <v>893</v>
      </c>
      <c r="P121" s="40">
        <v>99</v>
      </c>
    </row>
    <row r="122" spans="1:16" s="8" customFormat="1">
      <c r="B122" s="50"/>
      <c r="C122" s="50"/>
      <c r="D122" s="50"/>
      <c r="E122" s="50"/>
      <c r="F122" s="50"/>
      <c r="G122" s="50"/>
      <c r="H122" s="50"/>
    </row>
    <row r="123" spans="1:16" ht="23.25" customHeight="1">
      <c r="A123" s="22" t="s">
        <v>239</v>
      </c>
      <c r="B123" s="1743" t="s">
        <v>975</v>
      </c>
      <c r="C123" s="1744"/>
      <c r="D123" s="1744"/>
      <c r="E123" s="1744"/>
      <c r="F123" s="1744"/>
      <c r="G123" s="1744"/>
      <c r="H123" s="1744"/>
      <c r="I123" s="1745"/>
      <c r="J123" s="704" t="s">
        <v>890</v>
      </c>
      <c r="K123" s="23" t="s">
        <v>891</v>
      </c>
      <c r="L123" s="23" t="s">
        <v>892</v>
      </c>
      <c r="M123" s="23" t="s">
        <v>893</v>
      </c>
      <c r="N123" s="708" t="s">
        <v>894</v>
      </c>
      <c r="O123" s="706" t="s">
        <v>895</v>
      </c>
      <c r="P123" s="40">
        <v>100</v>
      </c>
    </row>
    <row r="124" spans="1:16" ht="24" customHeight="1">
      <c r="B124" s="1735" t="s">
        <v>976</v>
      </c>
      <c r="C124" s="1736"/>
      <c r="D124" s="1736"/>
      <c r="E124" s="1736"/>
      <c r="F124" s="1736"/>
      <c r="G124" s="1736"/>
      <c r="H124" s="1736"/>
      <c r="I124" s="1737"/>
      <c r="J124" s="714" t="s">
        <v>317</v>
      </c>
      <c r="K124" s="708"/>
      <c r="L124" s="708"/>
      <c r="M124" s="708"/>
      <c r="N124" s="708"/>
      <c r="O124" s="706"/>
      <c r="P124" s="40">
        <v>101</v>
      </c>
    </row>
    <row r="125" spans="1:16" ht="25.5" customHeight="1">
      <c r="B125" s="1740" t="s">
        <v>977</v>
      </c>
      <c r="C125" s="1754"/>
      <c r="D125" s="1754"/>
      <c r="E125" s="1754"/>
      <c r="F125" s="1754"/>
      <c r="G125" s="1754"/>
      <c r="H125" s="1754"/>
      <c r="I125" s="1755"/>
      <c r="J125" s="704" t="s">
        <v>890</v>
      </c>
      <c r="K125" s="23" t="s">
        <v>891</v>
      </c>
      <c r="L125" s="23" t="s">
        <v>892</v>
      </c>
      <c r="M125" s="23" t="s">
        <v>893</v>
      </c>
      <c r="N125" s="708" t="s">
        <v>894</v>
      </c>
      <c r="O125" s="706" t="s">
        <v>895</v>
      </c>
      <c r="P125" s="40">
        <v>102</v>
      </c>
    </row>
    <row r="127" spans="1:16" ht="24.75" customHeight="1">
      <c r="A127" s="22" t="s">
        <v>240</v>
      </c>
      <c r="B127" s="1735" t="s">
        <v>978</v>
      </c>
      <c r="C127" s="1736"/>
      <c r="D127" s="1736"/>
      <c r="E127" s="1736"/>
      <c r="F127" s="1736"/>
      <c r="G127" s="1736"/>
      <c r="H127" s="1736"/>
      <c r="I127" s="1737"/>
      <c r="J127" s="714" t="s">
        <v>477</v>
      </c>
      <c r="K127" s="708"/>
      <c r="L127" s="708"/>
      <c r="M127" s="708"/>
      <c r="P127">
        <v>103</v>
      </c>
    </row>
    <row r="128" spans="1:16" ht="25.5" customHeight="1">
      <c r="A128" s="8"/>
      <c r="B128" s="1743" t="s">
        <v>979</v>
      </c>
      <c r="C128" s="1744"/>
      <c r="D128" s="1744"/>
      <c r="E128" s="1744"/>
      <c r="F128" s="1744"/>
      <c r="G128" s="1744"/>
      <c r="H128" s="1744"/>
      <c r="I128" s="1745"/>
      <c r="J128" s="704" t="s">
        <v>890</v>
      </c>
      <c r="K128" s="23" t="s">
        <v>891</v>
      </c>
      <c r="L128" s="23" t="s">
        <v>892</v>
      </c>
      <c r="M128" s="23" t="s">
        <v>893</v>
      </c>
      <c r="P128">
        <v>104</v>
      </c>
    </row>
    <row r="129" spans="1:16" ht="18" customHeight="1">
      <c r="A129" s="8"/>
      <c r="B129" s="52"/>
      <c r="C129" s="23"/>
      <c r="D129" s="23"/>
      <c r="E129" s="23"/>
      <c r="F129" s="23"/>
      <c r="G129" s="23"/>
      <c r="H129" s="23"/>
      <c r="I129" s="23"/>
      <c r="J129" s="23"/>
      <c r="K129" s="23"/>
      <c r="L129" s="23"/>
      <c r="M129" s="23"/>
    </row>
    <row r="130" spans="1:16" ht="28.5" customHeight="1">
      <c r="A130" s="43" t="s">
        <v>980</v>
      </c>
      <c r="B130" s="1748" t="s">
        <v>981</v>
      </c>
      <c r="C130" s="1748"/>
      <c r="D130" s="1748"/>
      <c r="E130" s="1748"/>
      <c r="F130" s="1748"/>
      <c r="G130" s="1748"/>
      <c r="H130" s="1748"/>
      <c r="I130" s="1748"/>
      <c r="J130" s="704" t="s">
        <v>890</v>
      </c>
      <c r="K130" s="23" t="s">
        <v>891</v>
      </c>
      <c r="L130" s="23" t="s">
        <v>892</v>
      </c>
      <c r="M130" s="23" t="s">
        <v>893</v>
      </c>
      <c r="N130" s="708" t="s">
        <v>894</v>
      </c>
      <c r="O130" s="706" t="s">
        <v>895</v>
      </c>
      <c r="P130">
        <v>105</v>
      </c>
    </row>
    <row r="131" spans="1:16" ht="25.5" customHeight="1">
      <c r="A131" s="8"/>
      <c r="B131" s="1748" t="s">
        <v>982</v>
      </c>
      <c r="C131" s="1748"/>
      <c r="D131" s="1748"/>
      <c r="E131" s="1748"/>
      <c r="F131" s="1748"/>
      <c r="G131" s="1748"/>
      <c r="H131" s="1748"/>
      <c r="I131" s="1748"/>
      <c r="J131" s="718" t="s">
        <v>983</v>
      </c>
      <c r="K131" s="41" t="s">
        <v>984</v>
      </c>
      <c r="L131" s="41" t="s">
        <v>985</v>
      </c>
      <c r="M131" s="41" t="s">
        <v>986</v>
      </c>
      <c r="N131" s="41" t="s">
        <v>987</v>
      </c>
      <c r="P131">
        <v>106</v>
      </c>
    </row>
    <row r="132" spans="1:16">
      <c r="A132" s="8"/>
      <c r="B132" s="23"/>
      <c r="C132" s="23"/>
      <c r="D132" s="23"/>
      <c r="E132" s="23"/>
      <c r="F132" s="23"/>
      <c r="G132" s="23"/>
      <c r="H132" s="23"/>
      <c r="I132" s="23"/>
      <c r="J132" s="8"/>
    </row>
    <row r="133" spans="1:16" ht="15">
      <c r="A133" s="25" t="s">
        <v>241</v>
      </c>
      <c r="B133" s="1849" t="s">
        <v>344</v>
      </c>
      <c r="C133" s="1850"/>
      <c r="D133" s="1850"/>
      <c r="E133" s="1850"/>
      <c r="F133" s="1850"/>
      <c r="G133" s="1850"/>
      <c r="H133" s="1851"/>
      <c r="I133" s="23"/>
      <c r="J133" s="40" t="s">
        <v>468</v>
      </c>
      <c r="P133">
        <v>107</v>
      </c>
    </row>
    <row r="134" spans="1:16">
      <c r="A134" s="8"/>
      <c r="B134" s="23"/>
      <c r="C134" s="23"/>
      <c r="D134" s="23"/>
      <c r="E134" s="23"/>
      <c r="F134" s="23"/>
      <c r="G134" s="23"/>
      <c r="H134" s="23"/>
      <c r="I134" s="23"/>
      <c r="J134" s="8"/>
    </row>
    <row r="135" spans="1:16">
      <c r="A135" s="43" t="s">
        <v>1078</v>
      </c>
      <c r="B135" s="1838" t="s">
        <v>1079</v>
      </c>
      <c r="C135" s="1838"/>
      <c r="D135" s="1838"/>
      <c r="E135" s="1838"/>
      <c r="F135" s="1838"/>
      <c r="G135" s="1838"/>
      <c r="H135" s="1838"/>
      <c r="I135" s="23"/>
      <c r="J135" s="312" t="s">
        <v>993</v>
      </c>
      <c r="K135" s="35" t="s">
        <v>994</v>
      </c>
      <c r="P135">
        <v>108</v>
      </c>
    </row>
    <row r="136" spans="1:16">
      <c r="A136" s="43"/>
      <c r="B136" s="1838" t="s">
        <v>1080</v>
      </c>
      <c r="C136" s="1838"/>
      <c r="D136" s="1838"/>
      <c r="E136" s="1838"/>
      <c r="F136" s="1838"/>
      <c r="G136" s="1838"/>
      <c r="H136" s="1838"/>
      <c r="I136" s="23"/>
      <c r="J136" s="312" t="s">
        <v>1081</v>
      </c>
      <c r="P136">
        <v>109</v>
      </c>
    </row>
    <row r="137" spans="1:16">
      <c r="A137" s="43"/>
      <c r="B137" s="1838" t="s">
        <v>1082</v>
      </c>
      <c r="C137" s="1838"/>
      <c r="D137" s="1838"/>
      <c r="E137" s="1838"/>
      <c r="F137" s="1838"/>
      <c r="G137" s="1838"/>
      <c r="H137" s="1838"/>
      <c r="I137" s="23"/>
      <c r="J137" s="312" t="s">
        <v>1083</v>
      </c>
      <c r="P137">
        <v>110</v>
      </c>
    </row>
    <row r="138" spans="1:16" ht="25.5">
      <c r="A138" s="43"/>
      <c r="B138" s="1837" t="s">
        <v>1084</v>
      </c>
      <c r="C138" s="1838"/>
      <c r="D138" s="1838"/>
      <c r="E138" s="1838"/>
      <c r="F138" s="1838"/>
      <c r="G138" s="1838"/>
      <c r="H138" s="1838"/>
      <c r="I138" s="23"/>
      <c r="J138" s="704" t="s">
        <v>890</v>
      </c>
      <c r="K138" s="23" t="s">
        <v>891</v>
      </c>
      <c r="L138" s="23" t="s">
        <v>892</v>
      </c>
      <c r="M138" s="23" t="s">
        <v>893</v>
      </c>
      <c r="P138">
        <v>111</v>
      </c>
    </row>
    <row r="139" spans="1:16">
      <c r="A139" s="43"/>
      <c r="B139" s="740"/>
      <c r="C139" s="741"/>
      <c r="D139" s="741"/>
      <c r="E139" s="741"/>
      <c r="F139" s="741"/>
      <c r="G139" s="741"/>
      <c r="H139" s="741"/>
      <c r="I139" s="23"/>
      <c r="J139" s="312"/>
    </row>
    <row r="140" spans="1:16" ht="23.25" customHeight="1">
      <c r="A140" s="43" t="s">
        <v>1085</v>
      </c>
      <c r="B140" s="1839" t="s">
        <v>1086</v>
      </c>
      <c r="C140" s="1839"/>
      <c r="D140" s="1839"/>
      <c r="E140" s="1839"/>
      <c r="F140" s="1839"/>
      <c r="G140" s="1839"/>
      <c r="H140" s="1839"/>
      <c r="I140" s="23"/>
      <c r="J140" s="312" t="s">
        <v>468</v>
      </c>
      <c r="P140">
        <v>112</v>
      </c>
    </row>
    <row r="141" spans="1:16">
      <c r="A141" s="43"/>
      <c r="B141" s="1848" t="s">
        <v>1087</v>
      </c>
      <c r="C141" s="1848"/>
      <c r="D141" s="1848"/>
      <c r="E141" s="1848"/>
      <c r="F141" s="1848"/>
      <c r="G141" s="1848"/>
      <c r="H141" s="1848"/>
      <c r="I141" s="23"/>
      <c r="J141" s="312" t="s">
        <v>1088</v>
      </c>
      <c r="K141" s="35" t="s">
        <v>1089</v>
      </c>
      <c r="P141">
        <v>113</v>
      </c>
    </row>
    <row r="142" spans="1:16">
      <c r="A142" s="43"/>
      <c r="B142" s="1848" t="s">
        <v>234</v>
      </c>
      <c r="C142" s="1848"/>
      <c r="D142" s="1848"/>
      <c r="E142" s="1848"/>
      <c r="F142" s="1848"/>
      <c r="G142" s="1848"/>
      <c r="H142" s="1848"/>
      <c r="I142" s="23"/>
      <c r="J142" s="312" t="s">
        <v>933</v>
      </c>
      <c r="K142" s="35" t="s">
        <v>1090</v>
      </c>
      <c r="P142">
        <v>114</v>
      </c>
    </row>
    <row r="143" spans="1:16">
      <c r="A143" s="43"/>
      <c r="B143" s="1848" t="s">
        <v>1091</v>
      </c>
      <c r="C143" s="1848"/>
      <c r="D143" s="1848"/>
      <c r="E143" s="1848"/>
      <c r="F143" s="1848"/>
      <c r="G143" s="1848"/>
      <c r="H143" s="1848"/>
      <c r="I143" s="23"/>
      <c r="J143" s="312" t="s">
        <v>1092</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141:H141"/>
    <mergeCell ref="B142:H142"/>
    <mergeCell ref="B143:H143"/>
    <mergeCell ref="B130:I130"/>
    <mergeCell ref="B131:I131"/>
    <mergeCell ref="B133:H133"/>
    <mergeCell ref="B135:H135"/>
    <mergeCell ref="B136:H136"/>
    <mergeCell ref="B137:H137"/>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L36:M36"/>
    <mergeCell ref="N36:O36"/>
    <mergeCell ref="B39:I39"/>
    <mergeCell ref="B42:I42"/>
    <mergeCell ref="B45:I45"/>
    <mergeCell ref="B49:I49"/>
    <mergeCell ref="B37:I37"/>
    <mergeCell ref="B43:I43"/>
    <mergeCell ref="B48:I48"/>
    <mergeCell ref="B46:I46"/>
    <mergeCell ref="B47:I47"/>
    <mergeCell ref="B38:I38"/>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sheetPr codeName="Sheet21">
    <tabColor rgb="FF00B050"/>
  </sheetPr>
  <dimension ref="A1:F88"/>
  <sheetViews>
    <sheetView topLeftCell="A17" workbookViewId="0">
      <selection activeCell="B29" sqref="B29"/>
    </sheetView>
  </sheetViews>
  <sheetFormatPr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955</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 of people receiving USG-supported training in environmental law, enforcement, public participation and cleaner production policies, stragegies, skills and techniques</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980</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1078</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1085</v>
      </c>
    </row>
    <row r="88" spans="1:2">
      <c r="A88" t="s">
        <v>242</v>
      </c>
    </row>
  </sheetData>
  <sheetProtection password="D69D" sheet="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codeName="Sheet23">
    <tabColor rgb="FF00B050"/>
  </sheetPr>
  <dimension ref="A1:R81"/>
  <sheetViews>
    <sheetView topLeftCell="A73" zoomScale="80" zoomScaleNormal="80" workbookViewId="0">
      <selection activeCell="C105" sqref="C105"/>
    </sheetView>
  </sheetViews>
  <sheetFormatPr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42"/>
      <c r="D2" s="742"/>
      <c r="E2" s="742"/>
      <c r="F2" s="742"/>
    </row>
    <row r="3" spans="1:18" ht="33" customHeight="1">
      <c r="B3" s="730" t="s">
        <v>277</v>
      </c>
      <c r="C3" s="742"/>
      <c r="D3" s="742"/>
      <c r="E3" s="742"/>
      <c r="F3" s="742"/>
    </row>
    <row r="5" spans="1:18">
      <c r="A5" s="89" t="s">
        <v>228</v>
      </c>
      <c r="C5" s="148" t="s">
        <v>44</v>
      </c>
      <c r="D5" s="89" t="s">
        <v>18</v>
      </c>
      <c r="E5" s="148" t="s">
        <v>32</v>
      </c>
      <c r="F5" s="148" t="s">
        <v>153</v>
      </c>
      <c r="G5" s="148" t="s">
        <v>154</v>
      </c>
    </row>
    <row r="6" spans="1:18" ht="133.5" customHeight="1">
      <c r="B6" s="109"/>
      <c r="C6" s="158" t="s">
        <v>352</v>
      </c>
      <c r="D6" s="726" t="s">
        <v>352</v>
      </c>
      <c r="E6" s="731" t="s">
        <v>329</v>
      </c>
      <c r="F6" s="870" t="s">
        <v>1340</v>
      </c>
      <c r="G6" s="871" t="s">
        <v>1340</v>
      </c>
      <c r="I6" s="144"/>
      <c r="J6" s="41"/>
      <c r="K6" s="41"/>
      <c r="L6" s="41"/>
      <c r="M6" s="41"/>
      <c r="N6" s="41"/>
      <c r="O6" s="41"/>
      <c r="P6" s="41"/>
      <c r="Q6" s="41"/>
      <c r="R6" s="41"/>
    </row>
    <row r="7" spans="1:18" ht="146.25" customHeight="1">
      <c r="C7" s="144"/>
      <c r="D7" s="129"/>
      <c r="E7" s="732" t="s">
        <v>328</v>
      </c>
      <c r="I7" s="41"/>
      <c r="J7" s="41"/>
      <c r="K7" s="41"/>
      <c r="L7" s="41"/>
      <c r="M7" s="41"/>
      <c r="N7" s="41"/>
      <c r="O7" s="41"/>
      <c r="P7" s="41"/>
      <c r="Q7" s="41"/>
      <c r="R7" s="41"/>
    </row>
    <row r="8" spans="1:18" ht="84" customHeight="1">
      <c r="C8" s="41"/>
      <c r="D8" s="129"/>
      <c r="E8" s="732" t="s">
        <v>326</v>
      </c>
      <c r="I8" s="41"/>
      <c r="J8" s="41"/>
      <c r="K8" s="41"/>
      <c r="L8" s="41"/>
      <c r="M8" s="41"/>
      <c r="N8" s="41"/>
      <c r="O8" s="41"/>
      <c r="P8" s="41"/>
      <c r="Q8" s="41"/>
      <c r="R8" s="41"/>
    </row>
    <row r="9" spans="1:18" ht="87.75" customHeight="1">
      <c r="C9" s="41"/>
      <c r="D9" s="129"/>
      <c r="E9" s="732"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32" t="s">
        <v>1012</v>
      </c>
      <c r="G12" s="842" t="s">
        <v>1276</v>
      </c>
    </row>
    <row r="13" spans="1:18" ht="115.5">
      <c r="C13" s="111" t="s">
        <v>1282</v>
      </c>
      <c r="D13" s="120" t="s">
        <v>347</v>
      </c>
      <c r="F13" s="732" t="s">
        <v>1013</v>
      </c>
      <c r="G13" s="842" t="s">
        <v>1277</v>
      </c>
    </row>
    <row r="14" spans="1:18" ht="75">
      <c r="C14" s="845" t="s">
        <v>1283</v>
      </c>
      <c r="D14" s="844"/>
      <c r="F14" s="732"/>
      <c r="G14" s="842"/>
    </row>
    <row r="15" spans="1:18" ht="60">
      <c r="C15" s="845" t="s">
        <v>1284</v>
      </c>
      <c r="D15" s="844"/>
      <c r="F15" s="732"/>
      <c r="G15" s="842"/>
    </row>
    <row r="16" spans="1:18" ht="90">
      <c r="C16" s="845" t="s">
        <v>1285</v>
      </c>
      <c r="D16" s="844"/>
      <c r="F16" s="732"/>
      <c r="G16" s="842"/>
    </row>
    <row r="17" spans="1:11" ht="60">
      <c r="C17" s="845" t="s">
        <v>1286</v>
      </c>
      <c r="D17" s="844"/>
      <c r="F17" s="732"/>
      <c r="G17" s="842"/>
    </row>
    <row r="18" spans="1:11" ht="75">
      <c r="C18" s="845" t="s">
        <v>1287</v>
      </c>
      <c r="D18" s="844"/>
      <c r="F18" s="732"/>
      <c r="G18" s="842"/>
    </row>
    <row r="20" spans="1:11">
      <c r="A20" s="89" t="s">
        <v>230</v>
      </c>
      <c r="B20" s="89" t="s">
        <v>152</v>
      </c>
      <c r="C20" s="89" t="s">
        <v>54</v>
      </c>
      <c r="D20" s="113" t="s">
        <v>49</v>
      </c>
      <c r="E20" s="113" t="s">
        <v>55</v>
      </c>
      <c r="F20" s="113" t="s">
        <v>43</v>
      </c>
    </row>
    <row r="21" spans="1:11" ht="64.5">
      <c r="B21" s="160" t="s">
        <v>279</v>
      </c>
      <c r="C21" s="161" t="s">
        <v>278</v>
      </c>
      <c r="D21" s="733" t="s">
        <v>339</v>
      </c>
      <c r="E21" s="734" t="s">
        <v>339</v>
      </c>
      <c r="F21" s="877" t="s">
        <v>1350</v>
      </c>
    </row>
    <row r="22" spans="1:11" ht="51.75">
      <c r="C22" s="39" t="s">
        <v>279</v>
      </c>
      <c r="F22" s="877" t="s">
        <v>1351</v>
      </c>
    </row>
    <row r="23" spans="1:11" ht="15">
      <c r="C23" s="42"/>
    </row>
    <row r="24" spans="1:11">
      <c r="A24" s="89" t="s">
        <v>249</v>
      </c>
      <c r="B24" s="89" t="s">
        <v>152</v>
      </c>
      <c r="C24" s="89" t="s">
        <v>204</v>
      </c>
    </row>
    <row r="25" spans="1:11" ht="38.25">
      <c r="B25" s="112" t="s">
        <v>281</v>
      </c>
      <c r="C25" s="732" t="s">
        <v>1015</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35" t="s">
        <v>341</v>
      </c>
      <c r="F28" s="735" t="s">
        <v>341</v>
      </c>
      <c r="G28" s="732" t="s">
        <v>1023</v>
      </c>
      <c r="H28" s="736" t="s">
        <v>1024</v>
      </c>
      <c r="I28" s="736" t="s">
        <v>1278</v>
      </c>
      <c r="J28" s="736" t="s">
        <v>1341</v>
      </c>
      <c r="K28" s="736" t="s">
        <v>1342</v>
      </c>
    </row>
    <row r="29" spans="1:11" ht="76.5">
      <c r="C29" s="116" t="s">
        <v>284</v>
      </c>
      <c r="D29" s="732" t="s">
        <v>1022</v>
      </c>
      <c r="E29" s="132"/>
      <c r="H29" s="732" t="s">
        <v>1025</v>
      </c>
      <c r="I29" s="841" t="s">
        <v>1279</v>
      </c>
    </row>
    <row r="30" spans="1:11" ht="76.5">
      <c r="C30" s="117" t="s">
        <v>285</v>
      </c>
      <c r="D30" s="736" t="s">
        <v>341</v>
      </c>
      <c r="H30" s="732" t="s">
        <v>1026</v>
      </c>
      <c r="I30" s="843" t="s">
        <v>1280</v>
      </c>
    </row>
    <row r="31" spans="1:11" ht="25.5">
      <c r="C31" s="118" t="s">
        <v>286</v>
      </c>
      <c r="H31" s="732" t="s">
        <v>1027</v>
      </c>
    </row>
    <row r="32" spans="1:11" ht="25.5">
      <c r="C32" s="119" t="s">
        <v>287</v>
      </c>
      <c r="H32" s="732" t="s">
        <v>1029</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842" t="s">
        <v>1289</v>
      </c>
      <c r="G42" s="866" t="s">
        <v>289</v>
      </c>
    </row>
    <row r="44" spans="1:9">
      <c r="A44" s="113" t="s">
        <v>255</v>
      </c>
      <c r="B44" s="113" t="s">
        <v>45</v>
      </c>
    </row>
    <row r="45" spans="1:9" ht="60">
      <c r="B45" s="162" t="s">
        <v>1030</v>
      </c>
      <c r="C45" s="123"/>
      <c r="D45" s="123"/>
      <c r="E45" s="123"/>
      <c r="F45" s="123"/>
      <c r="G45" s="123"/>
      <c r="H45" s="123"/>
      <c r="I45" s="123"/>
    </row>
    <row r="46" spans="1:9" ht="75">
      <c r="B46" s="124" t="s">
        <v>1032</v>
      </c>
      <c r="C46" s="123"/>
      <c r="D46" s="123"/>
      <c r="E46" s="123"/>
      <c r="F46" s="123"/>
      <c r="G46" s="123"/>
      <c r="H46" s="123"/>
      <c r="I46" s="123"/>
    </row>
    <row r="47" spans="1:9" ht="39">
      <c r="B47" s="125" t="s">
        <v>1033</v>
      </c>
      <c r="C47" s="123"/>
      <c r="D47" s="123"/>
      <c r="E47" s="123"/>
      <c r="F47" s="123"/>
      <c r="G47" s="123"/>
      <c r="H47" s="123"/>
      <c r="I47" s="123"/>
    </row>
    <row r="48" spans="1:9" ht="51.75">
      <c r="B48" s="257" t="s">
        <v>1040</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1281</v>
      </c>
      <c r="E51" s="128"/>
      <c r="F51" s="128"/>
      <c r="G51" s="128"/>
      <c r="H51" s="128"/>
      <c r="I51" s="128"/>
      <c r="J51" s="128"/>
      <c r="K51" s="128"/>
      <c r="L51" s="128"/>
      <c r="M51" s="129"/>
    </row>
    <row r="52" spans="1:13" ht="60">
      <c r="C52" s="130" t="s">
        <v>359</v>
      </c>
      <c r="D52" s="133" t="s">
        <v>1047</v>
      </c>
      <c r="E52" s="128"/>
      <c r="F52" s="128"/>
      <c r="G52" s="128"/>
      <c r="H52" s="128"/>
      <c r="I52" s="128"/>
      <c r="J52" s="128"/>
      <c r="K52" s="128"/>
      <c r="L52" s="128"/>
      <c r="M52" s="129"/>
    </row>
    <row r="53" spans="1:13" ht="45">
      <c r="B53" s="132"/>
      <c r="C53" s="132"/>
      <c r="D53" s="133" t="s">
        <v>1052</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1053</v>
      </c>
      <c r="C61" s="152"/>
      <c r="D61" s="152"/>
      <c r="E61" s="152"/>
      <c r="F61" s="152"/>
      <c r="G61" s="152"/>
      <c r="H61" s="152"/>
      <c r="I61" s="152"/>
    </row>
    <row r="62" spans="1:13" ht="75">
      <c r="B62" s="155" t="s">
        <v>1054</v>
      </c>
      <c r="C62" s="152"/>
      <c r="D62" s="152"/>
      <c r="E62" s="152"/>
      <c r="F62" s="152"/>
      <c r="G62" s="152"/>
      <c r="H62" s="152"/>
      <c r="I62" s="152"/>
    </row>
    <row r="63" spans="1:13" ht="90" customHeight="1">
      <c r="B63" s="737" t="s">
        <v>1055</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726" t="s">
        <v>481</v>
      </c>
      <c r="E66" s="738" t="s">
        <v>1066</v>
      </c>
      <c r="F66" s="735" t="s">
        <v>1184</v>
      </c>
    </row>
    <row r="67" spans="1:9" ht="102">
      <c r="B67" s="156" t="s">
        <v>1057</v>
      </c>
      <c r="C67" s="739" t="s">
        <v>1066</v>
      </c>
      <c r="D67" s="727" t="s">
        <v>482</v>
      </c>
    </row>
    <row r="68" spans="1:9" ht="90">
      <c r="B68" s="150" t="s">
        <v>1058</v>
      </c>
      <c r="D68" s="259" t="s">
        <v>483</v>
      </c>
    </row>
    <row r="69" spans="1:9" ht="105">
      <c r="B69" s="260" t="s">
        <v>1060</v>
      </c>
      <c r="D69" s="261" t="s">
        <v>484</v>
      </c>
    </row>
    <row r="70" spans="1:9" ht="63.75">
      <c r="B70" s="738" t="s">
        <v>1061</v>
      </c>
      <c r="D70" s="116" t="s">
        <v>485</v>
      </c>
    </row>
    <row r="71" spans="1:9" ht="63.75">
      <c r="B71" s="738" t="s">
        <v>1062</v>
      </c>
    </row>
    <row r="72" spans="1:9" ht="89.25">
      <c r="B72" s="738" t="s">
        <v>1063</v>
      </c>
    </row>
    <row r="74" spans="1:9">
      <c r="A74" s="113" t="s">
        <v>980</v>
      </c>
      <c r="B74" s="834" t="s">
        <v>811</v>
      </c>
    </row>
    <row r="75" spans="1:9" ht="25.5">
      <c r="B75" s="834" t="s">
        <v>1270</v>
      </c>
    </row>
    <row r="77" spans="1:9">
      <c r="A77" s="89" t="s">
        <v>1078</v>
      </c>
      <c r="B77" s="834" t="s">
        <v>198</v>
      </c>
      <c r="C77" s="872" t="s">
        <v>41</v>
      </c>
    </row>
    <row r="78" spans="1:9" ht="25.5">
      <c r="B78" s="834" t="s">
        <v>1271</v>
      </c>
      <c r="C78" s="876" t="s">
        <v>1344</v>
      </c>
    </row>
    <row r="79" spans="1:9">
      <c r="B79" s="834" t="s">
        <v>1272</v>
      </c>
    </row>
    <row r="80" spans="1:9">
      <c r="B80" s="834" t="s">
        <v>1273</v>
      </c>
    </row>
    <row r="81" spans="2:2">
      <c r="B81" s="834" t="s">
        <v>1274</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22">
    <tabColor rgb="FF00B050"/>
  </sheetPr>
  <dimension ref="A1:H91"/>
  <sheetViews>
    <sheetView topLeftCell="A77" workbookViewId="0">
      <selection activeCell="E86" sqref="E86"/>
    </sheetView>
  </sheetViews>
  <sheetFormatPr defaultRowHeight="12.75"/>
  <cols>
    <col min="2" max="2" width="71.85546875" customWidth="1"/>
  </cols>
  <sheetData>
    <row r="1" spans="1:8" ht="10.5" customHeight="1">
      <c r="A1" t="s">
        <v>225</v>
      </c>
      <c r="B1" s="108" t="s">
        <v>276</v>
      </c>
      <c r="C1" s="35" t="s">
        <v>988</v>
      </c>
      <c r="D1" s="35" t="s">
        <v>989</v>
      </c>
    </row>
    <row r="2" spans="1:8" ht="10.5" customHeight="1">
      <c r="B2" s="108" t="s">
        <v>277</v>
      </c>
      <c r="C2" s="35" t="s">
        <v>468</v>
      </c>
    </row>
    <row r="3" spans="1:8" ht="25.5">
      <c r="A3" t="s">
        <v>228</v>
      </c>
      <c r="B3" s="145" t="s">
        <v>275</v>
      </c>
      <c r="C3" s="312" t="s">
        <v>488</v>
      </c>
    </row>
    <row r="4" spans="1:8" ht="25.5">
      <c r="B4" s="157" t="s">
        <v>329</v>
      </c>
      <c r="C4" s="35" t="s">
        <v>1008</v>
      </c>
      <c r="D4" s="35" t="s">
        <v>1009</v>
      </c>
      <c r="E4" s="312" t="s">
        <v>1010</v>
      </c>
      <c r="F4" s="312" t="s">
        <v>1011</v>
      </c>
      <c r="G4" s="312" t="s">
        <v>988</v>
      </c>
      <c r="H4" s="312" t="s">
        <v>989</v>
      </c>
    </row>
    <row r="5" spans="1:8" ht="25.5">
      <c r="B5" s="158" t="s">
        <v>352</v>
      </c>
      <c r="C5" s="35" t="s">
        <v>1008</v>
      </c>
      <c r="D5" s="35" t="s">
        <v>1009</v>
      </c>
      <c r="E5" s="312" t="s">
        <v>1010</v>
      </c>
      <c r="F5" s="312" t="s">
        <v>1011</v>
      </c>
      <c r="G5" s="312" t="s">
        <v>988</v>
      </c>
      <c r="H5" s="312" t="s">
        <v>989</v>
      </c>
    </row>
    <row r="6" spans="1:8" ht="25.5">
      <c r="B6" s="720" t="s">
        <v>328</v>
      </c>
      <c r="C6" s="35" t="s">
        <v>1008</v>
      </c>
      <c r="D6" s="35" t="s">
        <v>1009</v>
      </c>
      <c r="E6" s="312" t="s">
        <v>1010</v>
      </c>
      <c r="F6" s="312" t="s">
        <v>1011</v>
      </c>
      <c r="G6" s="312" t="s">
        <v>988</v>
      </c>
      <c r="H6" s="312" t="s">
        <v>989</v>
      </c>
    </row>
    <row r="7" spans="1:8" ht="25.5">
      <c r="B7" s="721" t="s">
        <v>326</v>
      </c>
      <c r="C7" s="35" t="s">
        <v>1008</v>
      </c>
      <c r="D7" s="35" t="s">
        <v>1009</v>
      </c>
      <c r="E7" s="312" t="s">
        <v>1010</v>
      </c>
      <c r="F7" s="312" t="s">
        <v>1011</v>
      </c>
      <c r="G7" s="312" t="s">
        <v>988</v>
      </c>
      <c r="H7" s="312" t="s">
        <v>989</v>
      </c>
    </row>
    <row r="8" spans="1:8" ht="25.5">
      <c r="B8" s="721" t="s">
        <v>327</v>
      </c>
      <c r="C8" s="35" t="s">
        <v>1008</v>
      </c>
      <c r="D8" s="35" t="s">
        <v>1009</v>
      </c>
      <c r="E8" s="312" t="s">
        <v>1010</v>
      </c>
      <c r="F8" s="312" t="s">
        <v>1011</v>
      </c>
      <c r="G8" s="312" t="s">
        <v>988</v>
      </c>
      <c r="H8" s="312" t="s">
        <v>989</v>
      </c>
    </row>
    <row r="9" spans="1:8" ht="25.5">
      <c r="B9" s="721" t="s">
        <v>1340</v>
      </c>
      <c r="C9" s="35" t="s">
        <v>1008</v>
      </c>
      <c r="D9" s="35" t="s">
        <v>1009</v>
      </c>
      <c r="E9" s="312" t="s">
        <v>1010</v>
      </c>
      <c r="F9" s="312" t="s">
        <v>1011</v>
      </c>
      <c r="G9" s="312" t="s">
        <v>988</v>
      </c>
      <c r="H9" s="312" t="s">
        <v>989</v>
      </c>
    </row>
    <row r="10" spans="1:8">
      <c r="A10" t="s">
        <v>229</v>
      </c>
      <c r="B10" s="159" t="s">
        <v>353</v>
      </c>
      <c r="C10" s="35" t="s">
        <v>1008</v>
      </c>
      <c r="D10" s="35" t="s">
        <v>1009</v>
      </c>
      <c r="E10" s="312" t="s">
        <v>1010</v>
      </c>
      <c r="F10" s="312" t="s">
        <v>1011</v>
      </c>
      <c r="G10" s="312" t="s">
        <v>988</v>
      </c>
      <c r="H10" s="312" t="s">
        <v>989</v>
      </c>
    </row>
    <row r="11" spans="1:8" ht="30">
      <c r="B11" s="110" t="s">
        <v>354</v>
      </c>
      <c r="C11" s="35" t="s">
        <v>1008</v>
      </c>
      <c r="D11" s="35" t="s">
        <v>1009</v>
      </c>
      <c r="E11" s="312" t="s">
        <v>1010</v>
      </c>
      <c r="F11" s="312" t="s">
        <v>1011</v>
      </c>
      <c r="G11" s="312" t="s">
        <v>988</v>
      </c>
      <c r="H11" s="312" t="s">
        <v>989</v>
      </c>
    </row>
    <row r="12" spans="1:8" ht="15">
      <c r="B12" s="110" t="s">
        <v>1282</v>
      </c>
      <c r="C12" s="35" t="s">
        <v>1008</v>
      </c>
      <c r="D12" s="35" t="s">
        <v>1009</v>
      </c>
      <c r="E12" s="312" t="s">
        <v>1010</v>
      </c>
      <c r="F12" s="312" t="s">
        <v>1011</v>
      </c>
      <c r="G12" s="312" t="s">
        <v>988</v>
      </c>
      <c r="H12" s="312" t="s">
        <v>989</v>
      </c>
    </row>
    <row r="13" spans="1:8" ht="30">
      <c r="B13" s="110" t="s">
        <v>1283</v>
      </c>
      <c r="C13" s="35" t="s">
        <v>1009</v>
      </c>
      <c r="D13" s="312" t="s">
        <v>1011</v>
      </c>
      <c r="E13" s="312"/>
      <c r="F13" s="312"/>
      <c r="G13" s="312"/>
      <c r="H13" s="312"/>
    </row>
    <row r="14" spans="1:8" ht="30">
      <c r="B14" s="110" t="s">
        <v>1284</v>
      </c>
      <c r="C14" s="35" t="s">
        <v>1288</v>
      </c>
      <c r="D14" s="35"/>
      <c r="E14" s="312"/>
      <c r="F14" s="312"/>
      <c r="G14" s="312"/>
      <c r="H14" s="312"/>
    </row>
    <row r="15" spans="1:8" ht="30">
      <c r="B15" s="110" t="s">
        <v>1285</v>
      </c>
      <c r="C15" s="35" t="s">
        <v>1008</v>
      </c>
      <c r="D15" s="35" t="s">
        <v>1009</v>
      </c>
      <c r="E15" s="312" t="s">
        <v>1010</v>
      </c>
      <c r="F15" s="312" t="s">
        <v>1011</v>
      </c>
      <c r="G15" s="312" t="s">
        <v>988</v>
      </c>
      <c r="H15" s="312" t="s">
        <v>989</v>
      </c>
    </row>
    <row r="16" spans="1:8" ht="30">
      <c r="B16" s="110" t="s">
        <v>1286</v>
      </c>
      <c r="C16" s="35" t="s">
        <v>1008</v>
      </c>
      <c r="D16" s="35" t="s">
        <v>1009</v>
      </c>
      <c r="E16" s="312" t="s">
        <v>1010</v>
      </c>
      <c r="F16" s="312" t="s">
        <v>1011</v>
      </c>
      <c r="G16" s="312" t="s">
        <v>988</v>
      </c>
      <c r="H16" s="312" t="s">
        <v>989</v>
      </c>
    </row>
    <row r="17" spans="1:8" ht="30">
      <c r="B17" s="110" t="s">
        <v>1287</v>
      </c>
      <c r="C17" s="35" t="s">
        <v>1008</v>
      </c>
      <c r="D17" s="35" t="s">
        <v>1009</v>
      </c>
      <c r="E17" s="312" t="s">
        <v>1010</v>
      </c>
      <c r="F17" s="312" t="s">
        <v>1011</v>
      </c>
      <c r="G17" s="312"/>
      <c r="H17" s="312"/>
    </row>
    <row r="18" spans="1:8" ht="15">
      <c r="B18" s="111" t="s">
        <v>348</v>
      </c>
      <c r="C18" s="35" t="s">
        <v>1008</v>
      </c>
      <c r="D18" s="35" t="s">
        <v>1009</v>
      </c>
      <c r="E18" s="312" t="s">
        <v>1010</v>
      </c>
      <c r="F18" s="312" t="s">
        <v>1011</v>
      </c>
      <c r="G18" s="312"/>
      <c r="H18" s="312"/>
    </row>
    <row r="19" spans="1:8" ht="15">
      <c r="B19" s="111" t="s">
        <v>347</v>
      </c>
      <c r="C19" s="35" t="s">
        <v>1008</v>
      </c>
      <c r="D19" s="35" t="s">
        <v>1009</v>
      </c>
      <c r="E19" s="312" t="s">
        <v>1010</v>
      </c>
      <c r="F19" s="312" t="s">
        <v>1011</v>
      </c>
      <c r="G19" s="312" t="s">
        <v>988</v>
      </c>
      <c r="H19" s="312" t="s">
        <v>989</v>
      </c>
    </row>
    <row r="20" spans="1:8" ht="15">
      <c r="B20" s="111" t="s">
        <v>1012</v>
      </c>
      <c r="C20" s="35" t="s">
        <v>1008</v>
      </c>
      <c r="D20" s="35" t="s">
        <v>1009</v>
      </c>
      <c r="E20" s="312" t="s">
        <v>1010</v>
      </c>
      <c r="F20" s="312" t="s">
        <v>1011</v>
      </c>
    </row>
    <row r="21" spans="1:8" ht="15">
      <c r="B21" s="111" t="s">
        <v>1013</v>
      </c>
      <c r="C21" s="35" t="s">
        <v>1014</v>
      </c>
    </row>
    <row r="22" spans="1:8" ht="45">
      <c r="B22" s="111" t="s">
        <v>1276</v>
      </c>
      <c r="C22" s="35" t="s">
        <v>1008</v>
      </c>
      <c r="D22" s="35" t="s">
        <v>1009</v>
      </c>
    </row>
    <row r="23" spans="1:8" ht="45">
      <c r="B23" s="111" t="s">
        <v>1277</v>
      </c>
      <c r="C23" s="35" t="s">
        <v>1008</v>
      </c>
      <c r="D23" s="35" t="s">
        <v>1009</v>
      </c>
    </row>
    <row r="24" spans="1:8" ht="15">
      <c r="A24" t="s">
        <v>230</v>
      </c>
      <c r="B24" s="160" t="s">
        <v>279</v>
      </c>
      <c r="C24" t="s">
        <v>489</v>
      </c>
    </row>
    <row r="25" spans="1:8" ht="30">
      <c r="B25" s="161" t="s">
        <v>278</v>
      </c>
      <c r="C25" t="s">
        <v>490</v>
      </c>
    </row>
    <row r="26" spans="1:8" ht="30">
      <c r="B26" s="161" t="s">
        <v>339</v>
      </c>
      <c r="C26" s="35" t="s">
        <v>1008</v>
      </c>
      <c r="D26" s="35" t="s">
        <v>1009</v>
      </c>
      <c r="E26" s="312" t="s">
        <v>1010</v>
      </c>
      <c r="F26" s="312" t="s">
        <v>1011</v>
      </c>
      <c r="G26" s="312" t="s">
        <v>988</v>
      </c>
      <c r="H26" s="312" t="s">
        <v>989</v>
      </c>
    </row>
    <row r="27" spans="1:8" ht="30">
      <c r="B27" s="161" t="s">
        <v>1350</v>
      </c>
      <c r="C27" s="35" t="s">
        <v>1008</v>
      </c>
      <c r="D27" s="35" t="s">
        <v>1009</v>
      </c>
      <c r="E27" s="312" t="s">
        <v>1010</v>
      </c>
      <c r="F27" s="312" t="s">
        <v>1011</v>
      </c>
      <c r="G27" s="312" t="s">
        <v>988</v>
      </c>
      <c r="H27" s="312" t="s">
        <v>989</v>
      </c>
    </row>
    <row r="28" spans="1:8" ht="30">
      <c r="B28" s="161" t="s">
        <v>1351</v>
      </c>
      <c r="C28" s="35" t="s">
        <v>1008</v>
      </c>
      <c r="D28" s="35" t="s">
        <v>1009</v>
      </c>
      <c r="E28" s="312" t="s">
        <v>1010</v>
      </c>
      <c r="F28" s="312" t="s">
        <v>1011</v>
      </c>
      <c r="G28" s="312" t="s">
        <v>988</v>
      </c>
      <c r="H28" s="312" t="s">
        <v>989</v>
      </c>
    </row>
    <row r="29" spans="1:8" ht="25.5">
      <c r="A29" t="s">
        <v>249</v>
      </c>
      <c r="B29" s="722" t="s">
        <v>281</v>
      </c>
      <c r="C29" s="35" t="s">
        <v>1008</v>
      </c>
      <c r="D29" s="35" t="s">
        <v>1009</v>
      </c>
      <c r="E29" s="312" t="s">
        <v>1010</v>
      </c>
      <c r="F29" s="312" t="s">
        <v>1011</v>
      </c>
      <c r="G29" s="312" t="s">
        <v>988</v>
      </c>
      <c r="H29" s="312" t="s">
        <v>989</v>
      </c>
    </row>
    <row r="30" spans="1:8">
      <c r="B30" s="723" t="s">
        <v>1015</v>
      </c>
      <c r="C30" s="35" t="s">
        <v>1008</v>
      </c>
      <c r="D30" s="35" t="s">
        <v>1009</v>
      </c>
      <c r="E30" s="312" t="s">
        <v>1010</v>
      </c>
      <c r="F30" s="312" t="s">
        <v>1011</v>
      </c>
      <c r="G30" s="312" t="s">
        <v>988</v>
      </c>
      <c r="H30" s="312" t="s">
        <v>989</v>
      </c>
    </row>
    <row r="31" spans="1:8" ht="25.5">
      <c r="A31" t="s">
        <v>233</v>
      </c>
      <c r="B31" s="114" t="s">
        <v>282</v>
      </c>
      <c r="C31" t="s">
        <v>477</v>
      </c>
    </row>
    <row r="32" spans="1:8">
      <c r="B32" s="115" t="s">
        <v>283</v>
      </c>
      <c r="C32" t="s">
        <v>491</v>
      </c>
    </row>
    <row r="33" spans="2:8" ht="25.5">
      <c r="B33" s="116" t="s">
        <v>284</v>
      </c>
      <c r="C33" s="35" t="s">
        <v>1008</v>
      </c>
      <c r="D33" s="35" t="s">
        <v>1009</v>
      </c>
      <c r="E33" s="312" t="s">
        <v>1010</v>
      </c>
      <c r="F33" s="312" t="s">
        <v>1011</v>
      </c>
      <c r="G33" s="312" t="s">
        <v>988</v>
      </c>
      <c r="H33" s="312" t="s">
        <v>989</v>
      </c>
    </row>
    <row r="34" spans="2:8" ht="25.5">
      <c r="B34" s="117" t="s">
        <v>285</v>
      </c>
      <c r="C34" s="35" t="s">
        <v>1016</v>
      </c>
      <c r="D34" s="35" t="s">
        <v>1017</v>
      </c>
      <c r="E34" s="312" t="s">
        <v>1018</v>
      </c>
      <c r="F34" s="312" t="s">
        <v>1019</v>
      </c>
      <c r="G34" s="312" t="s">
        <v>1020</v>
      </c>
      <c r="H34" s="312" t="s">
        <v>1021</v>
      </c>
    </row>
    <row r="35" spans="2:8">
      <c r="B35" s="118" t="s">
        <v>286</v>
      </c>
      <c r="C35" t="s">
        <v>492</v>
      </c>
    </row>
    <row r="36" spans="2:8">
      <c r="B36" s="119" t="s">
        <v>287</v>
      </c>
      <c r="C36" t="s">
        <v>493</v>
      </c>
    </row>
    <row r="37" spans="2:8">
      <c r="B37" s="151" t="s">
        <v>349</v>
      </c>
      <c r="C37" s="35" t="s">
        <v>1008</v>
      </c>
      <c r="D37" s="35" t="s">
        <v>1009</v>
      </c>
      <c r="E37" s="312" t="s">
        <v>1010</v>
      </c>
      <c r="F37" s="312" t="s">
        <v>1011</v>
      </c>
    </row>
    <row r="38" spans="2:8" ht="25.5">
      <c r="B38" s="151" t="s">
        <v>1022</v>
      </c>
      <c r="C38" s="35" t="s">
        <v>1008</v>
      </c>
      <c r="D38" s="35" t="s">
        <v>1009</v>
      </c>
      <c r="E38" s="312" t="s">
        <v>1010</v>
      </c>
      <c r="F38" s="312" t="s">
        <v>1011</v>
      </c>
      <c r="G38" s="312"/>
      <c r="H38" s="312"/>
    </row>
    <row r="39" spans="2:8" ht="25.5">
      <c r="B39" s="151" t="s">
        <v>341</v>
      </c>
      <c r="C39" s="35" t="s">
        <v>1008</v>
      </c>
      <c r="D39" s="35" t="s">
        <v>1009</v>
      </c>
      <c r="E39" s="312" t="s">
        <v>1010</v>
      </c>
      <c r="F39" s="312" t="s">
        <v>1011</v>
      </c>
      <c r="G39" s="312" t="s">
        <v>988</v>
      </c>
      <c r="H39" s="312" t="s">
        <v>989</v>
      </c>
    </row>
    <row r="40" spans="2:8">
      <c r="B40" s="151" t="s">
        <v>1023</v>
      </c>
      <c r="C40" s="35" t="s">
        <v>1008</v>
      </c>
      <c r="D40" s="35" t="s">
        <v>1009</v>
      </c>
      <c r="E40" s="312" t="s">
        <v>1010</v>
      </c>
      <c r="F40" s="312" t="s">
        <v>1011</v>
      </c>
      <c r="G40" s="312" t="s">
        <v>988</v>
      </c>
      <c r="H40" s="312" t="s">
        <v>989</v>
      </c>
    </row>
    <row r="41" spans="2:8">
      <c r="B41" s="151" t="s">
        <v>1024</v>
      </c>
      <c r="C41" s="35" t="s">
        <v>1008</v>
      </c>
      <c r="D41" s="35" t="s">
        <v>1009</v>
      </c>
      <c r="E41" s="312" t="s">
        <v>1010</v>
      </c>
      <c r="F41" s="312" t="s">
        <v>1011</v>
      </c>
      <c r="G41" s="312" t="s">
        <v>988</v>
      </c>
      <c r="H41" s="312" t="s">
        <v>989</v>
      </c>
    </row>
    <row r="42" spans="2:8">
      <c r="B42" s="151" t="s">
        <v>1025</v>
      </c>
      <c r="C42" s="35" t="s">
        <v>1008</v>
      </c>
      <c r="D42" s="35" t="s">
        <v>1009</v>
      </c>
      <c r="E42" s="312" t="s">
        <v>1010</v>
      </c>
      <c r="F42" s="312" t="s">
        <v>1011</v>
      </c>
      <c r="G42" s="312" t="s">
        <v>988</v>
      </c>
      <c r="H42" s="312" t="s">
        <v>989</v>
      </c>
    </row>
    <row r="43" spans="2:8">
      <c r="B43" s="151" t="s">
        <v>1026</v>
      </c>
      <c r="C43" s="35" t="s">
        <v>1008</v>
      </c>
      <c r="D43" s="35" t="s">
        <v>1009</v>
      </c>
      <c r="E43" s="312" t="s">
        <v>1010</v>
      </c>
      <c r="F43" s="312" t="s">
        <v>1011</v>
      </c>
      <c r="G43" s="312" t="s">
        <v>988</v>
      </c>
      <c r="H43" s="312" t="s">
        <v>989</v>
      </c>
    </row>
    <row r="44" spans="2:8">
      <c r="B44" s="151" t="s">
        <v>1027</v>
      </c>
      <c r="C44" t="s">
        <v>1028</v>
      </c>
    </row>
    <row r="45" spans="2:8">
      <c r="B45" s="151" t="s">
        <v>1029</v>
      </c>
      <c r="C45" t="s">
        <v>475</v>
      </c>
    </row>
    <row r="46" spans="2:8">
      <c r="B46" s="738" t="s">
        <v>1278</v>
      </c>
      <c r="C46" s="35" t="s">
        <v>1343</v>
      </c>
      <c r="D46" s="35"/>
      <c r="E46" s="312"/>
      <c r="F46" s="312"/>
      <c r="G46" s="312"/>
      <c r="H46" s="312"/>
    </row>
    <row r="47" spans="2:8">
      <c r="B47" s="738" t="s">
        <v>1279</v>
      </c>
      <c r="C47" s="35" t="s">
        <v>1008</v>
      </c>
      <c r="D47" s="35" t="s">
        <v>1009</v>
      </c>
      <c r="E47" s="312" t="s">
        <v>1010</v>
      </c>
      <c r="F47" s="312" t="s">
        <v>1011</v>
      </c>
      <c r="G47" s="312"/>
      <c r="H47" s="312"/>
    </row>
    <row r="48" spans="2:8">
      <c r="B48" s="738" t="s">
        <v>1280</v>
      </c>
      <c r="C48" s="35" t="s">
        <v>1008</v>
      </c>
      <c r="D48" s="35" t="s">
        <v>1009</v>
      </c>
      <c r="E48" s="312" t="s">
        <v>1010</v>
      </c>
      <c r="F48" s="312" t="s">
        <v>1011</v>
      </c>
      <c r="G48" s="312" t="s">
        <v>988</v>
      </c>
      <c r="H48" s="312" t="s">
        <v>989</v>
      </c>
    </row>
    <row r="49" spans="1:8" ht="25.5">
      <c r="B49" s="738" t="s">
        <v>1341</v>
      </c>
      <c r="C49" s="35" t="s">
        <v>1008</v>
      </c>
      <c r="D49" s="35" t="s">
        <v>1009</v>
      </c>
      <c r="E49" s="312" t="s">
        <v>1010</v>
      </c>
      <c r="F49" s="312" t="s">
        <v>1011</v>
      </c>
      <c r="G49" s="312"/>
      <c r="H49" s="312"/>
    </row>
    <row r="50" spans="1:8" ht="25.5">
      <c r="A50" t="s">
        <v>250</v>
      </c>
      <c r="B50" s="120" t="s">
        <v>288</v>
      </c>
      <c r="C50" s="35" t="s">
        <v>1008</v>
      </c>
      <c r="D50" s="35" t="s">
        <v>1009</v>
      </c>
      <c r="E50" s="312" t="s">
        <v>1010</v>
      </c>
      <c r="F50" s="312" t="s">
        <v>1011</v>
      </c>
    </row>
    <row r="51" spans="1:8" ht="25.5">
      <c r="B51" s="151" t="s">
        <v>350</v>
      </c>
      <c r="C51" s="35" t="s">
        <v>1008</v>
      </c>
      <c r="D51" s="35" t="s">
        <v>1009</v>
      </c>
      <c r="E51" s="312" t="s">
        <v>1010</v>
      </c>
      <c r="F51" s="312" t="s">
        <v>1011</v>
      </c>
    </row>
    <row r="52" spans="1:8" ht="25.5">
      <c r="A52" t="s">
        <v>235</v>
      </c>
      <c r="B52" s="121" t="s">
        <v>355</v>
      </c>
      <c r="C52" t="s">
        <v>480</v>
      </c>
    </row>
    <row r="53" spans="1:8">
      <c r="A53" t="s">
        <v>236</v>
      </c>
      <c r="B53" s="122" t="s">
        <v>289</v>
      </c>
      <c r="C53" t="s">
        <v>479</v>
      </c>
    </row>
    <row r="54" spans="1:8">
      <c r="B54" s="122" t="s">
        <v>1289</v>
      </c>
      <c r="C54" t="s">
        <v>479</v>
      </c>
    </row>
    <row r="55" spans="1:8" ht="30">
      <c r="A55" t="s">
        <v>255</v>
      </c>
      <c r="B55" s="162" t="s">
        <v>1030</v>
      </c>
      <c r="C55" t="s">
        <v>499</v>
      </c>
      <c r="D55" t="s">
        <v>1031</v>
      </c>
    </row>
    <row r="56" spans="1:8" ht="30">
      <c r="B56" s="124" t="s">
        <v>1032</v>
      </c>
      <c r="C56" t="s">
        <v>497</v>
      </c>
      <c r="D56" t="s">
        <v>499</v>
      </c>
    </row>
    <row r="57" spans="1:8" ht="30">
      <c r="B57" s="313" t="s">
        <v>1033</v>
      </c>
      <c r="C57" t="s">
        <v>1034</v>
      </c>
      <c r="D57" t="s">
        <v>1035</v>
      </c>
      <c r="E57" t="s">
        <v>1036</v>
      </c>
      <c r="F57" t="s">
        <v>1037</v>
      </c>
      <c r="G57" t="s">
        <v>1038</v>
      </c>
      <c r="H57" t="s">
        <v>1039</v>
      </c>
    </row>
    <row r="58" spans="1:8" ht="30">
      <c r="B58" s="314" t="s">
        <v>1040</v>
      </c>
      <c r="C58" t="s">
        <v>1041</v>
      </c>
      <c r="D58" t="s">
        <v>1042</v>
      </c>
      <c r="E58" t="s">
        <v>1043</v>
      </c>
      <c r="F58" t="s">
        <v>1044</v>
      </c>
      <c r="G58" t="s">
        <v>1045</v>
      </c>
      <c r="H58" t="s">
        <v>1046</v>
      </c>
    </row>
    <row r="59" spans="1:8" ht="30">
      <c r="A59" t="s">
        <v>237</v>
      </c>
      <c r="B59" s="162" t="s">
        <v>360</v>
      </c>
      <c r="C59" t="s">
        <v>477</v>
      </c>
    </row>
    <row r="60" spans="1:8" ht="15">
      <c r="B60" s="126" t="s">
        <v>356</v>
      </c>
      <c r="C60" s="35" t="s">
        <v>1008</v>
      </c>
      <c r="D60" s="35" t="s">
        <v>1009</v>
      </c>
      <c r="E60" s="312" t="s">
        <v>1010</v>
      </c>
      <c r="F60" s="312" t="s">
        <v>1011</v>
      </c>
      <c r="G60" s="312" t="s">
        <v>988</v>
      </c>
      <c r="H60" s="312" t="s">
        <v>989</v>
      </c>
    </row>
    <row r="61" spans="1:8" ht="15">
      <c r="B61" s="130" t="s">
        <v>359</v>
      </c>
      <c r="C61" s="35" t="s">
        <v>1008</v>
      </c>
      <c r="D61" s="35" t="s">
        <v>1009</v>
      </c>
      <c r="E61" s="312" t="s">
        <v>1010</v>
      </c>
      <c r="F61" s="312" t="s">
        <v>1011</v>
      </c>
      <c r="G61" s="312" t="s">
        <v>988</v>
      </c>
      <c r="H61" s="312" t="s">
        <v>989</v>
      </c>
    </row>
    <row r="62" spans="1:8" ht="30">
      <c r="B62" s="127" t="s">
        <v>358</v>
      </c>
      <c r="C62" s="35" t="s">
        <v>1008</v>
      </c>
      <c r="D62" s="35" t="s">
        <v>1009</v>
      </c>
      <c r="E62" s="312" t="s">
        <v>1010</v>
      </c>
      <c r="F62" s="312" t="s">
        <v>1011</v>
      </c>
    </row>
    <row r="63" spans="1:8" ht="15">
      <c r="B63" s="131" t="s">
        <v>357</v>
      </c>
      <c r="C63" s="35" t="s">
        <v>1008</v>
      </c>
      <c r="D63" s="35" t="s">
        <v>1009</v>
      </c>
      <c r="E63" s="312" t="s">
        <v>1010</v>
      </c>
      <c r="F63" s="312" t="s">
        <v>1011</v>
      </c>
    </row>
    <row r="64" spans="1:8" ht="15">
      <c r="B64" s="133" t="s">
        <v>290</v>
      </c>
      <c r="C64" t="s">
        <v>496</v>
      </c>
    </row>
    <row r="65" spans="1:8" ht="15">
      <c r="B65" s="133" t="s">
        <v>1281</v>
      </c>
      <c r="C65" s="35" t="s">
        <v>1008</v>
      </c>
      <c r="D65" s="35" t="s">
        <v>1009</v>
      </c>
      <c r="E65" s="312" t="s">
        <v>1010</v>
      </c>
      <c r="F65" s="312" t="s">
        <v>1011</v>
      </c>
      <c r="G65" s="312" t="s">
        <v>988</v>
      </c>
      <c r="H65" s="312" t="s">
        <v>989</v>
      </c>
    </row>
    <row r="66" spans="1:8" ht="15">
      <c r="B66" s="133" t="s">
        <v>1047</v>
      </c>
      <c r="C66" t="s">
        <v>1048</v>
      </c>
      <c r="D66" t="s">
        <v>1049</v>
      </c>
      <c r="E66" t="s">
        <v>1050</v>
      </c>
      <c r="F66" t="s">
        <v>1051</v>
      </c>
    </row>
    <row r="67" spans="1:8" ht="15">
      <c r="B67" s="133" t="s">
        <v>1052</v>
      </c>
      <c r="C67" t="s">
        <v>1048</v>
      </c>
      <c r="D67" t="s">
        <v>1049</v>
      </c>
      <c r="E67" t="s">
        <v>1050</v>
      </c>
      <c r="F67" t="s">
        <v>1051</v>
      </c>
    </row>
    <row r="68" spans="1:8" ht="30">
      <c r="A68" t="s">
        <v>238</v>
      </c>
      <c r="B68" s="162" t="s">
        <v>291</v>
      </c>
      <c r="C68" t="s">
        <v>480</v>
      </c>
    </row>
    <row r="69" spans="1:8" ht="30">
      <c r="A69" t="s">
        <v>239</v>
      </c>
      <c r="B69" s="146" t="s">
        <v>1053</v>
      </c>
      <c r="C69" t="s">
        <v>317</v>
      </c>
    </row>
    <row r="70" spans="1:8" ht="30">
      <c r="B70" s="155" t="s">
        <v>1054</v>
      </c>
      <c r="C70" t="s">
        <v>1041</v>
      </c>
      <c r="D70" t="s">
        <v>1042</v>
      </c>
      <c r="E70" t="s">
        <v>1043</v>
      </c>
      <c r="F70" t="s">
        <v>1044</v>
      </c>
      <c r="G70" t="s">
        <v>1045</v>
      </c>
      <c r="H70" t="s">
        <v>1046</v>
      </c>
    </row>
    <row r="71" spans="1:8" ht="31.5">
      <c r="B71" s="724" t="s">
        <v>1055</v>
      </c>
      <c r="C71" t="s">
        <v>1034</v>
      </c>
      <c r="D71" t="s">
        <v>1035</v>
      </c>
      <c r="E71" t="s">
        <v>1036</v>
      </c>
      <c r="F71" t="s">
        <v>1037</v>
      </c>
      <c r="G71" t="s">
        <v>1038</v>
      </c>
      <c r="H71" t="s">
        <v>1039</v>
      </c>
    </row>
    <row r="72" spans="1:8" ht="38.25">
      <c r="A72" t="s">
        <v>240</v>
      </c>
      <c r="B72" s="149" t="s">
        <v>292</v>
      </c>
      <c r="C72" s="35" t="s">
        <v>1056</v>
      </c>
    </row>
    <row r="73" spans="1:8" ht="25.5">
      <c r="B73" s="156" t="s">
        <v>1057</v>
      </c>
      <c r="C73" t="s">
        <v>1034</v>
      </c>
      <c r="D73" t="s">
        <v>1035</v>
      </c>
      <c r="E73" t="s">
        <v>1036</v>
      </c>
      <c r="F73" t="s">
        <v>1037</v>
      </c>
      <c r="G73" t="s">
        <v>1038</v>
      </c>
      <c r="H73" t="s">
        <v>1039</v>
      </c>
    </row>
    <row r="74" spans="1:8" ht="25.5">
      <c r="B74" s="150" t="s">
        <v>1058</v>
      </c>
      <c r="C74" s="35" t="s">
        <v>1059</v>
      </c>
    </row>
    <row r="75" spans="1:8" ht="25.5">
      <c r="B75" s="725" t="s">
        <v>1060</v>
      </c>
      <c r="C75" s="35" t="s">
        <v>477</v>
      </c>
    </row>
    <row r="76" spans="1:8" ht="25.5">
      <c r="B76" s="315" t="s">
        <v>1061</v>
      </c>
      <c r="C76" s="312" t="s">
        <v>1185</v>
      </c>
      <c r="D76" s="312" t="s">
        <v>1186</v>
      </c>
      <c r="E76" s="312" t="s">
        <v>1187</v>
      </c>
      <c r="F76" s="312" t="s">
        <v>1188</v>
      </c>
      <c r="G76" s="312"/>
      <c r="H76" s="312"/>
    </row>
    <row r="77" spans="1:8" ht="25.5">
      <c r="B77" s="726" t="s">
        <v>1062</v>
      </c>
      <c r="C77" t="s">
        <v>1041</v>
      </c>
      <c r="D77" t="s">
        <v>1042</v>
      </c>
      <c r="E77" t="s">
        <v>1043</v>
      </c>
      <c r="F77" t="s">
        <v>1044</v>
      </c>
      <c r="G77" t="s">
        <v>1045</v>
      </c>
      <c r="H77" t="s">
        <v>1046</v>
      </c>
    </row>
    <row r="78" spans="1:8" ht="38.25">
      <c r="B78" s="727" t="s">
        <v>1063</v>
      </c>
      <c r="C78" s="35" t="s">
        <v>497</v>
      </c>
      <c r="D78" s="35" t="s">
        <v>1064</v>
      </c>
      <c r="E78" s="312" t="s">
        <v>985</v>
      </c>
      <c r="F78" s="312" t="s">
        <v>498</v>
      </c>
      <c r="G78" s="312" t="s">
        <v>499</v>
      </c>
    </row>
    <row r="79" spans="1:8" ht="25.5">
      <c r="B79" s="728" t="s">
        <v>351</v>
      </c>
      <c r="C79" s="35" t="s">
        <v>1008</v>
      </c>
      <c r="D79" s="35" t="s">
        <v>1009</v>
      </c>
      <c r="E79" s="312" t="s">
        <v>1010</v>
      </c>
      <c r="F79" s="312" t="s">
        <v>1011</v>
      </c>
      <c r="G79" s="312" t="s">
        <v>988</v>
      </c>
      <c r="H79" s="312" t="s">
        <v>989</v>
      </c>
    </row>
    <row r="80" spans="1:8" ht="30">
      <c r="B80" s="261" t="s">
        <v>481</v>
      </c>
      <c r="C80" s="312" t="s">
        <v>500</v>
      </c>
    </row>
    <row r="81" spans="1:8" ht="25.5">
      <c r="B81" s="116" t="s">
        <v>482</v>
      </c>
      <c r="C81" s="35" t="s">
        <v>1008</v>
      </c>
      <c r="D81" s="35" t="s">
        <v>1009</v>
      </c>
      <c r="E81" s="312" t="s">
        <v>1010</v>
      </c>
      <c r="F81" s="312" t="s">
        <v>1011</v>
      </c>
      <c r="G81" s="312" t="s">
        <v>988</v>
      </c>
      <c r="H81" s="312" t="s">
        <v>989</v>
      </c>
    </row>
    <row r="82" spans="1:8" ht="25.5">
      <c r="B82" s="729" t="s">
        <v>483</v>
      </c>
      <c r="C82" s="35" t="s">
        <v>1065</v>
      </c>
    </row>
    <row r="83" spans="1:8" ht="25.5">
      <c r="B83" s="729" t="s">
        <v>484</v>
      </c>
      <c r="C83" s="35" t="s">
        <v>1009</v>
      </c>
      <c r="D83" s="312" t="s">
        <v>1011</v>
      </c>
      <c r="E83" s="312" t="s">
        <v>989</v>
      </c>
    </row>
    <row r="84" spans="1:8" ht="25.5">
      <c r="B84" s="729" t="s">
        <v>485</v>
      </c>
      <c r="C84" s="312" t="s">
        <v>468</v>
      </c>
    </row>
    <row r="85" spans="1:8" ht="38.25">
      <c r="B85" s="316" t="s">
        <v>1066</v>
      </c>
      <c r="C85" s="35" t="s">
        <v>1008</v>
      </c>
      <c r="D85" s="35" t="s">
        <v>1009</v>
      </c>
      <c r="E85" s="312" t="s">
        <v>1010</v>
      </c>
      <c r="F85" s="312" t="s">
        <v>1011</v>
      </c>
      <c r="G85" s="312" t="s">
        <v>988</v>
      </c>
      <c r="H85" s="312" t="s">
        <v>989</v>
      </c>
    </row>
    <row r="86" spans="1:8" ht="38.25">
      <c r="A86" t="s">
        <v>980</v>
      </c>
      <c r="B86" t="s">
        <v>1270</v>
      </c>
      <c r="C86" s="718" t="s">
        <v>983</v>
      </c>
      <c r="D86" s="41" t="s">
        <v>935</v>
      </c>
      <c r="E86" s="41" t="s">
        <v>468</v>
      </c>
      <c r="F86" s="41"/>
      <c r="G86" s="41"/>
      <c r="H86" s="707"/>
    </row>
    <row r="87" spans="1:8">
      <c r="A87" t="s">
        <v>1078</v>
      </c>
      <c r="B87" s="834" t="s">
        <v>1271</v>
      </c>
      <c r="C87" s="35" t="s">
        <v>1009</v>
      </c>
      <c r="D87" s="312" t="s">
        <v>1011</v>
      </c>
      <c r="E87" s="312"/>
    </row>
    <row r="88" spans="1:8">
      <c r="B88" s="834" t="s">
        <v>1272</v>
      </c>
      <c r="C88" s="35" t="s">
        <v>1008</v>
      </c>
      <c r="D88" s="312" t="s">
        <v>1010</v>
      </c>
      <c r="F88" s="312"/>
    </row>
    <row r="89" spans="1:8">
      <c r="B89" s="834" t="s">
        <v>1273</v>
      </c>
      <c r="C89" s="312" t="s">
        <v>988</v>
      </c>
      <c r="D89" s="312" t="s">
        <v>989</v>
      </c>
    </row>
    <row r="90" spans="1:8">
      <c r="B90" s="834" t="s">
        <v>1274</v>
      </c>
      <c r="C90" t="s">
        <v>1275</v>
      </c>
    </row>
    <row r="91" spans="1:8">
      <c r="B91" s="873" t="s">
        <v>1344</v>
      </c>
      <c r="C91" t="s">
        <v>1343</v>
      </c>
      <c r="D91" t="s">
        <v>1345</v>
      </c>
      <c r="E91" t="s">
        <v>1346</v>
      </c>
      <c r="F91" t="s">
        <v>1347</v>
      </c>
      <c r="G91" t="s">
        <v>1348</v>
      </c>
      <c r="H91" t="s">
        <v>1349</v>
      </c>
    </row>
  </sheetData>
  <sheetProtection password="D69D" sheet="1"/>
  <pageMargins left="0.7" right="0.7" top="0.75" bottom="0.75" header="0.3" footer="0.3"/>
</worksheet>
</file>

<file path=xl/worksheets/sheet19.xml><?xml version="1.0" encoding="utf-8"?>
<worksheet xmlns="http://schemas.openxmlformats.org/spreadsheetml/2006/main" xmlns:r="http://schemas.openxmlformats.org/officeDocument/2006/relationships">
  <sheetPr>
    <tabColor rgb="FF00B050"/>
  </sheetPr>
  <dimension ref="A3:N182"/>
  <sheetViews>
    <sheetView topLeftCell="A4" workbookViewId="0"/>
  </sheetViews>
  <sheetFormatPr defaultRowHeight="12.75"/>
  <cols>
    <col min="1" max="1" width="30.5703125" style="20" customWidth="1"/>
    <col min="2" max="2" width="9.140625" style="20"/>
    <col min="3" max="3" width="17" style="20" customWidth="1"/>
    <col min="4" max="16384" width="9.140625" style="20"/>
  </cols>
  <sheetData>
    <row r="3" spans="1:14" ht="36" customHeight="1" thickBot="1">
      <c r="N3" s="28"/>
    </row>
    <row r="4" spans="1:14" ht="21" thickBot="1">
      <c r="A4" s="848"/>
      <c r="B4" s="1922" t="s">
        <v>1294</v>
      </c>
      <c r="C4" s="1923"/>
      <c r="D4" s="1923"/>
      <c r="E4" s="1923"/>
      <c r="F4" s="1923"/>
      <c r="G4" s="1923"/>
      <c r="H4" s="1923"/>
      <c r="I4" s="1923"/>
      <c r="J4" s="1923"/>
      <c r="K4" s="1923"/>
      <c r="L4" s="1923"/>
      <c r="M4" s="1924"/>
      <c r="N4" s="781"/>
    </row>
    <row r="5" spans="1:14" ht="18.75" thickBot="1">
      <c r="B5" s="1925" t="s">
        <v>1694</v>
      </c>
      <c r="C5" s="1926"/>
      <c r="D5" s="1926"/>
      <c r="E5" s="1926"/>
      <c r="F5" s="1926"/>
      <c r="G5" s="1926"/>
      <c r="H5" s="1926"/>
      <c r="I5" s="1926"/>
      <c r="J5" s="1926"/>
      <c r="K5" s="1926"/>
      <c r="L5" s="1926"/>
      <c r="M5" s="1927"/>
      <c r="N5" s="851"/>
    </row>
    <row r="6" spans="1:14" ht="15">
      <c r="B6" s="780"/>
      <c r="C6" s="781"/>
      <c r="D6" s="781"/>
      <c r="E6" s="781"/>
      <c r="F6" s="781"/>
      <c r="G6" s="781"/>
      <c r="H6" s="781"/>
      <c r="I6" s="781"/>
      <c r="J6" s="781"/>
      <c r="K6" s="781"/>
      <c r="L6" s="781"/>
      <c r="M6" s="782"/>
      <c r="N6" s="781"/>
    </row>
    <row r="7" spans="1:14" ht="15">
      <c r="B7" s="780"/>
      <c r="C7" s="1928" t="s">
        <v>1290</v>
      </c>
      <c r="D7" s="1928"/>
      <c r="E7" s="1928"/>
      <c r="F7" s="1928"/>
      <c r="G7" s="1928"/>
      <c r="H7" s="1928"/>
      <c r="I7" s="1928"/>
      <c r="J7" s="1928"/>
      <c r="K7" s="1928"/>
      <c r="L7" s="1928"/>
      <c r="M7" s="818"/>
      <c r="N7" s="852"/>
    </row>
    <row r="8" spans="1:14" ht="15">
      <c r="B8" s="780"/>
      <c r="C8" s="1928"/>
      <c r="D8" s="1928"/>
      <c r="E8" s="1928"/>
      <c r="F8" s="1928"/>
      <c r="G8" s="1928"/>
      <c r="H8" s="1928"/>
      <c r="I8" s="1928"/>
      <c r="J8" s="1928"/>
      <c r="K8" s="1928"/>
      <c r="L8" s="1928"/>
      <c r="M8" s="818"/>
      <c r="N8" s="852"/>
    </row>
    <row r="9" spans="1:14" ht="15">
      <c r="B9" s="780"/>
      <c r="C9" s="1928"/>
      <c r="D9" s="1928"/>
      <c r="E9" s="1928"/>
      <c r="F9" s="1928"/>
      <c r="G9" s="1928"/>
      <c r="H9" s="1928"/>
      <c r="I9" s="1928"/>
      <c r="J9" s="1928"/>
      <c r="K9" s="1928"/>
      <c r="L9" s="1928"/>
      <c r="M9" s="818"/>
      <c r="N9" s="852"/>
    </row>
    <row r="10" spans="1:14" ht="15">
      <c r="B10" s="780"/>
      <c r="C10" s="1928"/>
      <c r="D10" s="1928"/>
      <c r="E10" s="1928"/>
      <c r="F10" s="1928"/>
      <c r="G10" s="1928"/>
      <c r="H10" s="1928"/>
      <c r="I10" s="1928"/>
      <c r="J10" s="1928"/>
      <c r="K10" s="1928"/>
      <c r="L10" s="1928"/>
      <c r="M10" s="818"/>
      <c r="N10" s="852"/>
    </row>
    <row r="11" spans="1:14" ht="15">
      <c r="B11" s="780"/>
      <c r="C11" s="1928"/>
      <c r="D11" s="1928"/>
      <c r="E11" s="1928"/>
      <c r="F11" s="1928"/>
      <c r="G11" s="1928"/>
      <c r="H11" s="1928"/>
      <c r="I11" s="1928"/>
      <c r="J11" s="1928"/>
      <c r="K11" s="1928"/>
      <c r="L11" s="1928"/>
      <c r="M11" s="818"/>
      <c r="N11" s="852"/>
    </row>
    <row r="12" spans="1:14" ht="15">
      <c r="B12" s="780"/>
      <c r="C12" s="1928"/>
      <c r="D12" s="1928"/>
      <c r="E12" s="1928"/>
      <c r="F12" s="1928"/>
      <c r="G12" s="1928"/>
      <c r="H12" s="1928"/>
      <c r="I12" s="1928"/>
      <c r="J12" s="1928"/>
      <c r="K12" s="1928"/>
      <c r="L12" s="1928"/>
      <c r="M12" s="782"/>
      <c r="N12" s="781"/>
    </row>
    <row r="13" spans="1:14" ht="15">
      <c r="B13" s="780"/>
      <c r="C13" s="1127"/>
      <c r="D13" s="1127"/>
      <c r="E13" s="1127"/>
      <c r="F13" s="1127"/>
      <c r="G13" s="1127"/>
      <c r="H13" s="1127"/>
      <c r="I13" s="1127"/>
      <c r="J13" s="1127"/>
      <c r="K13" s="1127"/>
      <c r="L13" s="1127"/>
      <c r="M13" s="782"/>
      <c r="N13" s="781"/>
    </row>
    <row r="14" spans="1:14" ht="15">
      <c r="B14" s="817"/>
      <c r="C14" s="1928" t="s">
        <v>1736</v>
      </c>
      <c r="D14" s="1928"/>
      <c r="E14" s="1928"/>
      <c r="F14" s="1928"/>
      <c r="G14" s="1928"/>
      <c r="H14" s="1928"/>
      <c r="I14" s="1928"/>
      <c r="J14" s="1928"/>
      <c r="K14" s="1928"/>
      <c r="L14" s="1928"/>
      <c r="M14" s="858"/>
      <c r="N14" s="1127"/>
    </row>
    <row r="15" spans="1:14" ht="15">
      <c r="B15" s="817"/>
      <c r="C15" s="1928"/>
      <c r="D15" s="1928"/>
      <c r="E15" s="1928"/>
      <c r="F15" s="1928"/>
      <c r="G15" s="1928"/>
      <c r="H15" s="1928"/>
      <c r="I15" s="1928"/>
      <c r="J15" s="1928"/>
      <c r="K15" s="1928"/>
      <c r="L15" s="1928"/>
      <c r="M15" s="858"/>
      <c r="N15" s="1127"/>
    </row>
    <row r="16" spans="1:14" ht="15">
      <c r="B16" s="817"/>
      <c r="C16" s="1928"/>
      <c r="D16" s="1928"/>
      <c r="E16" s="1928"/>
      <c r="F16" s="1928"/>
      <c r="G16" s="1928"/>
      <c r="H16" s="1928"/>
      <c r="I16" s="1928"/>
      <c r="J16" s="1928"/>
      <c r="K16" s="1928"/>
      <c r="L16" s="1928"/>
      <c r="M16" s="858"/>
      <c r="N16" s="1127"/>
    </row>
    <row r="17" spans="2:14" ht="15">
      <c r="B17" s="817"/>
      <c r="C17" s="1928"/>
      <c r="D17" s="1928"/>
      <c r="E17" s="1928"/>
      <c r="F17" s="1928"/>
      <c r="G17" s="1928"/>
      <c r="H17" s="1928"/>
      <c r="I17" s="1928"/>
      <c r="J17" s="1928"/>
      <c r="K17" s="1928"/>
      <c r="L17" s="1928"/>
      <c r="M17" s="858"/>
      <c r="N17" s="1127"/>
    </row>
    <row r="18" spans="2:14" ht="15">
      <c r="B18" s="817"/>
      <c r="C18" s="1928"/>
      <c r="D18" s="1928"/>
      <c r="E18" s="1928"/>
      <c r="F18" s="1928"/>
      <c r="G18" s="1928"/>
      <c r="H18" s="1928"/>
      <c r="I18" s="1928"/>
      <c r="J18" s="1928"/>
      <c r="K18" s="1928"/>
      <c r="L18" s="1928"/>
      <c r="M18" s="858"/>
      <c r="N18" s="1127"/>
    </row>
    <row r="19" spans="2:14" ht="15">
      <c r="B19" s="817"/>
      <c r="C19" s="1928"/>
      <c r="D19" s="1928"/>
      <c r="E19" s="1928"/>
      <c r="F19" s="1928"/>
      <c r="G19" s="1928"/>
      <c r="H19" s="1928"/>
      <c r="I19" s="1928"/>
      <c r="J19" s="1928"/>
      <c r="K19" s="1928"/>
      <c r="L19" s="1928"/>
      <c r="M19" s="858"/>
      <c r="N19" s="1127"/>
    </row>
    <row r="20" spans="2:14" ht="15">
      <c r="B20" s="817"/>
      <c r="C20" s="1928"/>
      <c r="D20" s="1928"/>
      <c r="E20" s="1928"/>
      <c r="F20" s="1928"/>
      <c r="G20" s="1928"/>
      <c r="H20" s="1928"/>
      <c r="I20" s="1928"/>
      <c r="J20" s="1928"/>
      <c r="K20" s="1928"/>
      <c r="L20" s="1928"/>
      <c r="M20" s="858"/>
      <c r="N20" s="1127"/>
    </row>
    <row r="21" spans="2:14" ht="24.75" customHeight="1">
      <c r="B21" s="817"/>
      <c r="C21" s="1928"/>
      <c r="D21" s="1928"/>
      <c r="E21" s="1928"/>
      <c r="F21" s="1928"/>
      <c r="G21" s="1928"/>
      <c r="H21" s="1928"/>
      <c r="I21" s="1928"/>
      <c r="J21" s="1928"/>
      <c r="K21" s="1928"/>
      <c r="L21" s="1928"/>
      <c r="M21" s="858"/>
      <c r="N21" s="848"/>
    </row>
    <row r="22" spans="2:14" ht="15">
      <c r="B22" s="817"/>
      <c r="C22" s="1127"/>
      <c r="D22" s="1127"/>
      <c r="E22" s="1127"/>
      <c r="F22" s="1127"/>
      <c r="G22" s="1127"/>
      <c r="H22" s="1127"/>
      <c r="I22" s="1127"/>
      <c r="J22" s="1127"/>
      <c r="K22" s="1127"/>
      <c r="L22" s="1127"/>
      <c r="M22" s="858"/>
      <c r="N22" s="848"/>
    </row>
    <row r="23" spans="2:14" ht="15">
      <c r="B23" s="817"/>
      <c r="C23" s="1928" t="s">
        <v>1291</v>
      </c>
      <c r="D23" s="1928"/>
      <c r="E23" s="1928"/>
      <c r="F23" s="1928"/>
      <c r="G23" s="1928"/>
      <c r="H23" s="1928"/>
      <c r="I23" s="1928"/>
      <c r="J23" s="1928"/>
      <c r="K23" s="1928"/>
      <c r="L23" s="1928"/>
      <c r="M23" s="858"/>
      <c r="N23" s="1127"/>
    </row>
    <row r="24" spans="2:14" ht="15">
      <c r="B24" s="817"/>
      <c r="C24" s="1928"/>
      <c r="D24" s="1928"/>
      <c r="E24" s="1928"/>
      <c r="F24" s="1928"/>
      <c r="G24" s="1928"/>
      <c r="H24" s="1928"/>
      <c r="I24" s="1928"/>
      <c r="J24" s="1928"/>
      <c r="K24" s="1928"/>
      <c r="L24" s="1928"/>
      <c r="M24" s="858"/>
      <c r="N24" s="1127"/>
    </row>
    <row r="25" spans="2:14" ht="14.25">
      <c r="B25" s="838"/>
      <c r="C25" s="1928"/>
      <c r="D25" s="1928"/>
      <c r="E25" s="1928"/>
      <c r="F25" s="1928"/>
      <c r="G25" s="1928"/>
      <c r="H25" s="1928"/>
      <c r="I25" s="1928"/>
      <c r="J25" s="1928"/>
      <c r="K25" s="1928"/>
      <c r="L25" s="1928"/>
      <c r="M25" s="840"/>
      <c r="N25" s="839"/>
    </row>
    <row r="26" spans="2:14" ht="14.25">
      <c r="B26" s="838"/>
      <c r="C26" s="1127"/>
      <c r="D26" s="1127"/>
      <c r="E26" s="1127"/>
      <c r="F26" s="1127"/>
      <c r="G26" s="1127"/>
      <c r="H26" s="1127"/>
      <c r="I26" s="1127"/>
      <c r="J26" s="1127"/>
      <c r="K26" s="1127"/>
      <c r="L26" s="1127"/>
      <c r="M26" s="840"/>
      <c r="N26" s="839"/>
    </row>
    <row r="27" spans="2:14" ht="14.25">
      <c r="B27" s="820"/>
      <c r="C27" s="1921" t="s">
        <v>1737</v>
      </c>
      <c r="D27" s="1921"/>
      <c r="E27" s="1921"/>
      <c r="F27" s="1921"/>
      <c r="G27" s="1921"/>
      <c r="H27" s="1921"/>
      <c r="I27" s="1921"/>
      <c r="J27" s="1921"/>
      <c r="K27" s="1921"/>
      <c r="L27" s="1921"/>
      <c r="M27" s="859"/>
      <c r="N27" s="1128"/>
    </row>
    <row r="28" spans="2:14" ht="14.25">
      <c r="B28" s="820"/>
      <c r="C28" s="1921"/>
      <c r="D28" s="1921"/>
      <c r="E28" s="1921"/>
      <c r="F28" s="1921"/>
      <c r="G28" s="1921"/>
      <c r="H28" s="1921"/>
      <c r="I28" s="1921"/>
      <c r="J28" s="1921"/>
      <c r="K28" s="1921"/>
      <c r="L28" s="1921"/>
      <c r="M28" s="859"/>
      <c r="N28" s="1128"/>
    </row>
    <row r="29" spans="2:14" ht="14.25">
      <c r="B29" s="821"/>
      <c r="C29" s="839"/>
      <c r="D29" s="839"/>
      <c r="E29" s="839"/>
      <c r="F29" s="839"/>
      <c r="G29" s="839"/>
      <c r="H29" s="839"/>
      <c r="I29" s="839"/>
      <c r="J29" s="839"/>
      <c r="K29" s="839"/>
      <c r="L29" s="839"/>
      <c r="M29" s="840"/>
      <c r="N29" s="839"/>
    </row>
    <row r="30" spans="2:14" ht="13.5" thickBot="1">
      <c r="B30" s="820"/>
      <c r="C30" s="1132"/>
      <c r="D30" s="1132"/>
      <c r="E30" s="1132"/>
      <c r="F30" s="1132"/>
      <c r="G30" s="1132"/>
      <c r="H30" s="1132"/>
      <c r="I30" s="1132"/>
      <c r="J30" s="1132"/>
      <c r="K30" s="1132"/>
      <c r="L30" s="1132"/>
      <c r="M30" s="1133"/>
      <c r="N30" s="1132"/>
    </row>
    <row r="31" spans="2:14" ht="15.75" thickBot="1">
      <c r="B31" s="823"/>
      <c r="C31" s="1135" t="s">
        <v>828</v>
      </c>
      <c r="D31" s="1908"/>
      <c r="E31" s="1909"/>
      <c r="F31" s="1909"/>
      <c r="G31" s="1909"/>
      <c r="H31" s="1909"/>
      <c r="I31" s="1909"/>
      <c r="J31" s="1909"/>
      <c r="K31" s="1910"/>
      <c r="L31" s="808"/>
      <c r="M31" s="831"/>
      <c r="N31" s="816"/>
    </row>
    <row r="32" spans="2:14" ht="15.75" thickBot="1">
      <c r="B32" s="823"/>
      <c r="C32" s="809"/>
      <c r="D32" s="853"/>
      <c r="E32" s="853"/>
      <c r="F32" s="853"/>
      <c r="G32" s="853"/>
      <c r="H32" s="853"/>
      <c r="I32" s="853"/>
      <c r="J32" s="853"/>
      <c r="K32" s="853"/>
      <c r="L32" s="808"/>
      <c r="M32" s="837"/>
      <c r="N32" s="1129"/>
    </row>
    <row r="33" spans="2:14" ht="30.75" thickBot="1">
      <c r="B33" s="823"/>
      <c r="C33" s="1136" t="s">
        <v>543</v>
      </c>
      <c r="D33" s="1911" t="str">
        <f>IF(ISBLANK('1. Classification &amp; Budget'!I23),"",'1. Classification &amp; Budget'!I23)</f>
        <v>Laurenia</v>
      </c>
      <c r="E33" s="1912"/>
      <c r="F33" s="1912"/>
      <c r="G33" s="1912"/>
      <c r="H33" s="1912" t="str">
        <f>IF(ISBLANK('1. Classification &amp; Budget'!F23),"",'1. Classification &amp; Budget'!F23)</f>
        <v>Mangum</v>
      </c>
      <c r="I33" s="1912"/>
      <c r="J33" s="1912"/>
      <c r="K33" s="1913"/>
      <c r="L33" s="811"/>
      <c r="M33" s="859"/>
      <c r="N33" s="1129"/>
    </row>
    <row r="34" spans="2:14" ht="17.25" thickBot="1">
      <c r="B34" s="679"/>
      <c r="C34" s="59"/>
      <c r="D34" s="59"/>
      <c r="E34" s="59"/>
      <c r="F34" s="59"/>
      <c r="G34" s="59"/>
      <c r="H34" s="59"/>
      <c r="I34" s="59"/>
      <c r="J34" s="59"/>
      <c r="K34" s="59"/>
      <c r="L34" s="744"/>
      <c r="M34" s="860"/>
      <c r="N34" s="808"/>
    </row>
    <row r="35" spans="2:14" ht="15.75" thickBot="1">
      <c r="B35" s="823"/>
      <c r="C35" s="1135" t="s">
        <v>1201</v>
      </c>
      <c r="D35" s="1911" t="str">
        <f>IF(ISBLANK('1. Classification &amp; Budget'!H11),"",'1. Classification &amp; Budget'!H11)</f>
        <v>Barangay Nasisi, Ligao City</v>
      </c>
      <c r="E35" s="1912"/>
      <c r="F35" s="1912"/>
      <c r="G35" s="1912"/>
      <c r="H35" s="1912" t="str">
        <f>IF(ISBLANK('1. Classification &amp; Budget'!H12),"",'1. Classification &amp; Budget'!H12)</f>
        <v>Albay, Bicol Region V</v>
      </c>
      <c r="I35" s="1912"/>
      <c r="J35" s="1912"/>
      <c r="K35" s="1913"/>
      <c r="L35" s="808"/>
      <c r="M35" s="822"/>
      <c r="N35" s="849"/>
    </row>
    <row r="36" spans="2:14" ht="16.5">
      <c r="B36" s="824"/>
      <c r="C36" s="1914" t="s">
        <v>1204</v>
      </c>
      <c r="D36" s="1914"/>
      <c r="E36" s="1914"/>
      <c r="F36" s="1914"/>
      <c r="G36" s="1914"/>
      <c r="H36" s="1914"/>
      <c r="I36" s="1914"/>
      <c r="J36" s="1914"/>
      <c r="K36" s="1914"/>
      <c r="L36" s="744"/>
      <c r="M36" s="822"/>
      <c r="N36" s="849"/>
    </row>
    <row r="37" spans="2:14" ht="17.25" thickBot="1">
      <c r="B37" s="824"/>
      <c r="C37" s="813"/>
      <c r="D37" s="813"/>
      <c r="E37" s="813"/>
      <c r="F37" s="813"/>
      <c r="G37" s="813"/>
      <c r="H37" s="813"/>
      <c r="I37" s="813"/>
      <c r="J37" s="813"/>
      <c r="K37" s="813"/>
      <c r="L37" s="744"/>
      <c r="M37" s="822"/>
      <c r="N37" s="849"/>
    </row>
    <row r="38" spans="2:14" ht="16.5">
      <c r="B38" s="824"/>
      <c r="C38" s="1881" t="s">
        <v>1202</v>
      </c>
      <c r="D38" s="1884"/>
      <c r="E38" s="1885"/>
      <c r="F38" s="1885"/>
      <c r="G38" s="1885"/>
      <c r="H38" s="1885"/>
      <c r="I38" s="1885"/>
      <c r="J38" s="1885"/>
      <c r="K38" s="1886"/>
      <c r="L38" s="744"/>
      <c r="M38" s="822"/>
      <c r="N38" s="849"/>
    </row>
    <row r="39" spans="2:14" ht="16.5">
      <c r="B39" s="824"/>
      <c r="C39" s="1882"/>
      <c r="D39" s="1887"/>
      <c r="E39" s="1888"/>
      <c r="F39" s="1888"/>
      <c r="G39" s="1888"/>
      <c r="H39" s="1888"/>
      <c r="I39" s="1888"/>
      <c r="J39" s="1888"/>
      <c r="K39" s="1889"/>
      <c r="L39" s="744"/>
      <c r="M39" s="822"/>
      <c r="N39" s="849"/>
    </row>
    <row r="40" spans="2:14" ht="16.5">
      <c r="B40" s="824"/>
      <c r="C40" s="1882"/>
      <c r="D40" s="1887"/>
      <c r="E40" s="1888"/>
      <c r="F40" s="1888"/>
      <c r="G40" s="1888"/>
      <c r="H40" s="1888"/>
      <c r="I40" s="1888"/>
      <c r="J40" s="1888"/>
      <c r="K40" s="1889"/>
      <c r="L40" s="744"/>
      <c r="M40" s="822"/>
      <c r="N40" s="849"/>
    </row>
    <row r="41" spans="2:14" ht="16.5">
      <c r="B41" s="824"/>
      <c r="C41" s="1882"/>
      <c r="D41" s="1887"/>
      <c r="E41" s="1888"/>
      <c r="F41" s="1888"/>
      <c r="G41" s="1888"/>
      <c r="H41" s="1888"/>
      <c r="I41" s="1888"/>
      <c r="J41" s="1888"/>
      <c r="K41" s="1889"/>
      <c r="L41" s="744"/>
      <c r="M41" s="822"/>
      <c r="N41" s="849"/>
    </row>
    <row r="42" spans="2:14" ht="16.5">
      <c r="B42" s="824"/>
      <c r="C42" s="1882"/>
      <c r="D42" s="1887"/>
      <c r="E42" s="1888"/>
      <c r="F42" s="1888"/>
      <c r="G42" s="1888"/>
      <c r="H42" s="1888"/>
      <c r="I42" s="1888"/>
      <c r="J42" s="1888"/>
      <c r="K42" s="1889"/>
      <c r="L42" s="744"/>
      <c r="M42" s="822"/>
      <c r="N42" s="849"/>
    </row>
    <row r="43" spans="2:14" ht="16.5">
      <c r="B43" s="824"/>
      <c r="C43" s="1882"/>
      <c r="D43" s="1887"/>
      <c r="E43" s="1888"/>
      <c r="F43" s="1888"/>
      <c r="G43" s="1888"/>
      <c r="H43" s="1888"/>
      <c r="I43" s="1888"/>
      <c r="J43" s="1888"/>
      <c r="K43" s="1889"/>
      <c r="L43" s="744"/>
      <c r="M43" s="822"/>
      <c r="N43" s="849"/>
    </row>
    <row r="44" spans="2:14" ht="16.5">
      <c r="B44" s="824"/>
      <c r="C44" s="1882"/>
      <c r="D44" s="1887"/>
      <c r="E44" s="1888"/>
      <c r="F44" s="1888"/>
      <c r="G44" s="1888"/>
      <c r="H44" s="1888"/>
      <c r="I44" s="1888"/>
      <c r="J44" s="1888"/>
      <c r="K44" s="1889"/>
      <c r="L44" s="744"/>
      <c r="M44" s="822"/>
      <c r="N44" s="849"/>
    </row>
    <row r="45" spans="2:14" ht="17.25" thickBot="1">
      <c r="B45" s="824"/>
      <c r="C45" s="1883"/>
      <c r="D45" s="1890"/>
      <c r="E45" s="1891"/>
      <c r="F45" s="1891"/>
      <c r="G45" s="1891"/>
      <c r="H45" s="1891"/>
      <c r="I45" s="1891"/>
      <c r="J45" s="1891"/>
      <c r="K45" s="1892"/>
      <c r="L45" s="744"/>
      <c r="M45" s="822"/>
      <c r="N45" s="849"/>
    </row>
    <row r="46" spans="2:14" ht="16.5">
      <c r="B46" s="824"/>
      <c r="C46" s="1914" t="s">
        <v>1205</v>
      </c>
      <c r="D46" s="1914"/>
      <c r="E46" s="1914"/>
      <c r="F46" s="1914"/>
      <c r="G46" s="1914"/>
      <c r="H46" s="1914"/>
      <c r="I46" s="1914"/>
      <c r="J46" s="1914"/>
      <c r="K46" s="1914"/>
      <c r="L46" s="744"/>
      <c r="M46" s="822"/>
      <c r="N46" s="849"/>
    </row>
    <row r="47" spans="2:14" ht="17.25" thickBot="1">
      <c r="B47" s="780"/>
      <c r="C47" s="59"/>
      <c r="D47" s="59"/>
      <c r="E47" s="59"/>
      <c r="F47" s="59"/>
      <c r="G47" s="59"/>
      <c r="H47" s="59"/>
      <c r="I47" s="59"/>
      <c r="J47" s="59"/>
      <c r="K47" s="59"/>
      <c r="L47" s="744"/>
      <c r="M47" s="822"/>
      <c r="N47" s="849"/>
    </row>
    <row r="48" spans="2:14" ht="16.5">
      <c r="B48" s="825"/>
      <c r="C48" s="1881" t="s">
        <v>1200</v>
      </c>
      <c r="D48" s="1915" t="str">
        <f>IF(ISBLANK('1. Classification &amp; Budget'!H9),"",'1. Classification &amp; Budget'!H9)</f>
        <v xml:space="preserve">Cottage Model Housing Program </v>
      </c>
      <c r="E48" s="1916"/>
      <c r="F48" s="1916"/>
      <c r="G48" s="1916"/>
      <c r="H48" s="1916"/>
      <c r="I48" s="1916"/>
      <c r="J48" s="1916"/>
      <c r="K48" s="1917"/>
      <c r="L48" s="808"/>
      <c r="M48" s="822"/>
      <c r="N48" s="849"/>
    </row>
    <row r="49" spans="2:14" ht="15.75" thickBot="1">
      <c r="B49" s="823"/>
      <c r="C49" s="1883"/>
      <c r="D49" s="1918"/>
      <c r="E49" s="1919"/>
      <c r="F49" s="1919"/>
      <c r="G49" s="1919"/>
      <c r="H49" s="1919"/>
      <c r="I49" s="1919"/>
      <c r="J49" s="1919"/>
      <c r="K49" s="1920"/>
      <c r="L49" s="808"/>
      <c r="M49" s="822"/>
      <c r="N49" s="849"/>
    </row>
    <row r="50" spans="2:14" ht="15" thickBot="1">
      <c r="B50" s="679"/>
      <c r="C50" s="808"/>
      <c r="D50" s="808"/>
      <c r="E50" s="808"/>
      <c r="F50" s="808"/>
      <c r="G50" s="808"/>
      <c r="H50" s="808"/>
      <c r="I50" s="808"/>
      <c r="J50" s="808"/>
      <c r="K50" s="808"/>
      <c r="L50" s="808"/>
      <c r="M50" s="822"/>
      <c r="N50" s="849"/>
    </row>
    <row r="51" spans="2:14" ht="15">
      <c r="B51" s="823"/>
      <c r="C51" s="1881" t="s">
        <v>1701</v>
      </c>
      <c r="D51" s="1902"/>
      <c r="E51" s="1903"/>
      <c r="F51" s="1903"/>
      <c r="G51" s="1903"/>
      <c r="H51" s="1903"/>
      <c r="I51" s="1903"/>
      <c r="J51" s="1903"/>
      <c r="K51" s="1904"/>
      <c r="L51" s="808"/>
      <c r="M51" s="822"/>
      <c r="N51" s="849"/>
    </row>
    <row r="52" spans="2:14" ht="15.75" thickBot="1">
      <c r="B52" s="823"/>
      <c r="C52" s="1883"/>
      <c r="D52" s="1905"/>
      <c r="E52" s="1906"/>
      <c r="F52" s="1906"/>
      <c r="G52" s="1906"/>
      <c r="H52" s="1906"/>
      <c r="I52" s="1906"/>
      <c r="J52" s="1906"/>
      <c r="K52" s="1907"/>
      <c r="L52" s="808"/>
      <c r="M52" s="840"/>
      <c r="N52" s="839"/>
    </row>
    <row r="53" spans="2:14" ht="15" thickBot="1">
      <c r="B53" s="679"/>
      <c r="C53" s="808"/>
      <c r="D53" s="808"/>
      <c r="E53" s="808"/>
      <c r="F53" s="808"/>
      <c r="G53" s="808"/>
      <c r="H53" s="808"/>
      <c r="I53" s="808"/>
      <c r="J53" s="808"/>
      <c r="K53" s="808"/>
      <c r="L53" s="808"/>
      <c r="M53" s="861"/>
      <c r="N53" s="813"/>
    </row>
    <row r="54" spans="2:14" ht="15">
      <c r="B54" s="823"/>
      <c r="C54" s="1881" t="s">
        <v>1203</v>
      </c>
      <c r="D54" s="1884"/>
      <c r="E54" s="1885"/>
      <c r="F54" s="1885"/>
      <c r="G54" s="1885"/>
      <c r="H54" s="1885"/>
      <c r="I54" s="1885"/>
      <c r="J54" s="1885"/>
      <c r="K54" s="1886"/>
      <c r="L54" s="839"/>
      <c r="M54" s="840"/>
      <c r="N54" s="839"/>
    </row>
    <row r="55" spans="2:14" ht="15">
      <c r="B55" s="823"/>
      <c r="C55" s="1882"/>
      <c r="D55" s="1887"/>
      <c r="E55" s="1888"/>
      <c r="F55" s="1888"/>
      <c r="G55" s="1888"/>
      <c r="H55" s="1888"/>
      <c r="I55" s="1888"/>
      <c r="J55" s="1888"/>
      <c r="K55" s="1889"/>
      <c r="L55" s="839"/>
      <c r="M55" s="840"/>
      <c r="N55" s="839"/>
    </row>
    <row r="56" spans="2:14" ht="15">
      <c r="B56" s="823"/>
      <c r="C56" s="1882"/>
      <c r="D56" s="1887"/>
      <c r="E56" s="1888"/>
      <c r="F56" s="1888"/>
      <c r="G56" s="1888"/>
      <c r="H56" s="1888"/>
      <c r="I56" s="1888"/>
      <c r="J56" s="1888"/>
      <c r="K56" s="1889"/>
      <c r="L56" s="839"/>
      <c r="M56" s="840"/>
      <c r="N56" s="839"/>
    </row>
    <row r="57" spans="2:14" ht="15">
      <c r="B57" s="823"/>
      <c r="C57" s="1882"/>
      <c r="D57" s="1887"/>
      <c r="E57" s="1888"/>
      <c r="F57" s="1888"/>
      <c r="G57" s="1888"/>
      <c r="H57" s="1888"/>
      <c r="I57" s="1888"/>
      <c r="J57" s="1888"/>
      <c r="K57" s="1889"/>
      <c r="L57" s="839"/>
      <c r="M57" s="840"/>
      <c r="N57" s="839"/>
    </row>
    <row r="58" spans="2:14" ht="15.75" thickBot="1">
      <c r="B58" s="823"/>
      <c r="C58" s="1883"/>
      <c r="D58" s="1890"/>
      <c r="E58" s="1891"/>
      <c r="F58" s="1891"/>
      <c r="G58" s="1891"/>
      <c r="H58" s="1891"/>
      <c r="I58" s="1891"/>
      <c r="J58" s="1891"/>
      <c r="K58" s="1892"/>
      <c r="L58" s="839"/>
      <c r="M58" s="840"/>
      <c r="N58" s="839"/>
    </row>
    <row r="59" spans="2:14" ht="15">
      <c r="B59" s="826"/>
      <c r="C59" s="1893" t="s">
        <v>1206</v>
      </c>
      <c r="D59" s="1893"/>
      <c r="E59" s="1893"/>
      <c r="F59" s="1893"/>
      <c r="G59" s="1893"/>
      <c r="H59" s="1893"/>
      <c r="I59" s="1893"/>
      <c r="J59" s="1893"/>
      <c r="K59" s="1893"/>
      <c r="L59" s="1893"/>
      <c r="M59" s="862"/>
      <c r="N59" s="856"/>
    </row>
    <row r="60" spans="2:14" ht="15">
      <c r="B60" s="826"/>
      <c r="C60" s="1893"/>
      <c r="D60" s="1893"/>
      <c r="E60" s="1893"/>
      <c r="F60" s="1893"/>
      <c r="G60" s="1893"/>
      <c r="H60" s="1893"/>
      <c r="I60" s="1893"/>
      <c r="J60" s="1893"/>
      <c r="K60" s="1893"/>
      <c r="L60" s="1893"/>
      <c r="M60" s="862"/>
      <c r="N60" s="856"/>
    </row>
    <row r="61" spans="2:14" ht="15">
      <c r="B61" s="826"/>
      <c r="C61" s="1893"/>
      <c r="D61" s="1893"/>
      <c r="E61" s="1893"/>
      <c r="F61" s="1893"/>
      <c r="G61" s="1893"/>
      <c r="H61" s="1893"/>
      <c r="I61" s="1893"/>
      <c r="J61" s="1893"/>
      <c r="K61" s="1893"/>
      <c r="L61" s="1893"/>
      <c r="M61" s="862"/>
      <c r="N61" s="856"/>
    </row>
    <row r="62" spans="2:14" ht="15">
      <c r="B62" s="679"/>
      <c r="C62" s="1893"/>
      <c r="D62" s="1893"/>
      <c r="E62" s="1893"/>
      <c r="F62" s="1893"/>
      <c r="G62" s="1893"/>
      <c r="H62" s="1893"/>
      <c r="I62" s="1893"/>
      <c r="J62" s="1893"/>
      <c r="K62" s="1893"/>
      <c r="L62" s="1893"/>
      <c r="M62" s="854"/>
      <c r="N62" s="809"/>
    </row>
    <row r="63" spans="2:14" ht="15">
      <c r="B63" s="679"/>
      <c r="C63" s="1130"/>
      <c r="D63" s="1130"/>
      <c r="E63" s="1130"/>
      <c r="F63" s="1130"/>
      <c r="G63" s="1130"/>
      <c r="H63" s="1130"/>
      <c r="I63" s="1130"/>
      <c r="J63" s="1130"/>
      <c r="K63" s="1130"/>
      <c r="L63" s="1130"/>
      <c r="M63" s="854"/>
      <c r="N63" s="809"/>
    </row>
    <row r="64" spans="2:14" ht="15">
      <c r="B64" s="838"/>
      <c r="C64" s="1870" t="s">
        <v>1262</v>
      </c>
      <c r="D64" s="1870"/>
      <c r="E64" s="1870"/>
      <c r="F64" s="1870"/>
      <c r="G64" s="1870"/>
      <c r="H64" s="1870"/>
      <c r="I64" s="1870"/>
      <c r="J64" s="1870"/>
      <c r="K64" s="1870"/>
      <c r="L64" s="1870"/>
      <c r="M64" s="855"/>
      <c r="N64" s="1131"/>
    </row>
    <row r="65" spans="2:14" ht="15">
      <c r="B65" s="838"/>
      <c r="C65" s="1870"/>
      <c r="D65" s="1870"/>
      <c r="E65" s="1870"/>
      <c r="F65" s="1870"/>
      <c r="G65" s="1870"/>
      <c r="H65" s="1870"/>
      <c r="I65" s="1870"/>
      <c r="J65" s="1870"/>
      <c r="K65" s="1870"/>
      <c r="L65" s="1870"/>
      <c r="M65" s="855"/>
      <c r="N65" s="1131"/>
    </row>
    <row r="66" spans="2:14" ht="15">
      <c r="B66" s="810"/>
      <c r="C66" s="1870"/>
      <c r="D66" s="1870"/>
      <c r="E66" s="1870"/>
      <c r="F66" s="1870"/>
      <c r="G66" s="1870"/>
      <c r="H66" s="1870"/>
      <c r="I66" s="1870"/>
      <c r="J66" s="1870"/>
      <c r="K66" s="1870"/>
      <c r="L66" s="1870"/>
      <c r="M66" s="855"/>
      <c r="N66" s="1131"/>
    </row>
    <row r="67" spans="2:14" ht="15">
      <c r="B67" s="810"/>
      <c r="C67" s="1870"/>
      <c r="D67" s="1870"/>
      <c r="E67" s="1870"/>
      <c r="F67" s="1870"/>
      <c r="G67" s="1870"/>
      <c r="H67" s="1870"/>
      <c r="I67" s="1870"/>
      <c r="J67" s="1870"/>
      <c r="K67" s="1870"/>
      <c r="L67" s="1870"/>
      <c r="M67" s="837"/>
      <c r="N67" s="1129"/>
    </row>
    <row r="68" spans="2:14" ht="15" thickBot="1">
      <c r="B68" s="810"/>
      <c r="C68" s="811"/>
      <c r="D68" s="811"/>
      <c r="E68" s="811"/>
      <c r="F68" s="811"/>
      <c r="G68" s="811"/>
      <c r="H68" s="811"/>
      <c r="I68" s="811"/>
      <c r="J68" s="811"/>
      <c r="K68" s="811"/>
      <c r="L68" s="811"/>
      <c r="M68" s="859"/>
      <c r="N68" s="811"/>
    </row>
    <row r="69" spans="2:14" ht="16.5">
      <c r="B69" s="820"/>
      <c r="C69" s="59"/>
      <c r="D69" s="59"/>
      <c r="E69" s="59"/>
      <c r="F69" s="59"/>
      <c r="G69" s="59"/>
      <c r="H69" s="809"/>
      <c r="I69" s="809"/>
      <c r="J69" s="1894" t="s">
        <v>1261</v>
      </c>
      <c r="K69" s="1895"/>
      <c r="L69" s="744"/>
      <c r="M69" s="863"/>
      <c r="N69" s="583"/>
    </row>
    <row r="70" spans="2:14" ht="16.5">
      <c r="B70" s="820"/>
      <c r="C70" s="59"/>
      <c r="D70" s="59"/>
      <c r="E70" s="59"/>
      <c r="F70" s="59"/>
      <c r="G70" s="59"/>
      <c r="H70" s="809"/>
      <c r="I70" s="809"/>
      <c r="J70" s="1896"/>
      <c r="K70" s="1897"/>
      <c r="L70" s="744"/>
      <c r="M70" s="863"/>
      <c r="N70" s="583"/>
    </row>
    <row r="71" spans="2:14" ht="17.25" thickBot="1">
      <c r="B71" s="780"/>
      <c r="C71" s="59"/>
      <c r="D71" s="59"/>
      <c r="E71" s="59"/>
      <c r="F71" s="59"/>
      <c r="G71" s="59"/>
      <c r="H71" s="59"/>
      <c r="I71" s="59"/>
      <c r="J71" s="1898"/>
      <c r="K71" s="1899"/>
      <c r="L71" s="744"/>
      <c r="M71" s="863"/>
      <c r="N71" s="583"/>
    </row>
    <row r="72" spans="2:14" ht="16.5">
      <c r="B72" s="780"/>
      <c r="C72" s="1900" t="s">
        <v>1207</v>
      </c>
      <c r="D72" s="1900"/>
      <c r="E72" s="808"/>
      <c r="F72" s="808"/>
      <c r="G72" s="808"/>
      <c r="H72" s="808"/>
      <c r="I72" s="808"/>
      <c r="J72" s="808"/>
      <c r="K72" s="808"/>
      <c r="L72" s="744"/>
      <c r="M72" s="863"/>
      <c r="N72" s="583"/>
    </row>
    <row r="73" spans="2:14" ht="16.5">
      <c r="B73" s="780"/>
      <c r="C73" s="1876" t="s">
        <v>1250</v>
      </c>
      <c r="D73" s="1876"/>
      <c r="E73" s="1876"/>
      <c r="F73" s="1876"/>
      <c r="G73" s="1876"/>
      <c r="H73" s="1876"/>
      <c r="I73" s="1876"/>
      <c r="J73" s="1876"/>
      <c r="K73" s="957"/>
      <c r="L73" s="744"/>
      <c r="M73" s="863"/>
      <c r="N73" s="583"/>
    </row>
    <row r="74" spans="2:14" ht="15">
      <c r="B74" s="780"/>
      <c r="C74" s="1876" t="s">
        <v>1208</v>
      </c>
      <c r="D74" s="1876"/>
      <c r="E74" s="1876"/>
      <c r="F74" s="1876"/>
      <c r="G74" s="1876"/>
      <c r="H74" s="1876"/>
      <c r="I74" s="1876"/>
      <c r="J74" s="1876"/>
      <c r="K74" s="957"/>
      <c r="L74" s="583"/>
      <c r="M74" s="863"/>
      <c r="N74" s="583"/>
    </row>
    <row r="75" spans="2:14" ht="15">
      <c r="B75" s="780"/>
      <c r="C75" s="1901" t="s">
        <v>1209</v>
      </c>
      <c r="D75" s="1901"/>
      <c r="E75" s="1901"/>
      <c r="F75" s="1901"/>
      <c r="G75" s="1901"/>
      <c r="H75" s="1901"/>
      <c r="I75" s="1901"/>
      <c r="J75" s="1901"/>
      <c r="K75" s="957"/>
      <c r="L75" s="806"/>
      <c r="M75" s="857"/>
      <c r="N75" s="582"/>
    </row>
    <row r="76" spans="2:14" ht="15">
      <c r="B76" s="780"/>
      <c r="C76" s="1901" t="s">
        <v>1210</v>
      </c>
      <c r="D76" s="1901"/>
      <c r="E76" s="1901"/>
      <c r="F76" s="1901"/>
      <c r="G76" s="1901"/>
      <c r="H76" s="1901"/>
      <c r="I76" s="1901"/>
      <c r="J76" s="1901"/>
      <c r="K76" s="957"/>
      <c r="L76" s="806"/>
      <c r="M76" s="857"/>
      <c r="N76" s="582"/>
    </row>
    <row r="77" spans="2:14" ht="14.25">
      <c r="B77" s="820"/>
      <c r="C77" s="1901" t="s">
        <v>1211</v>
      </c>
      <c r="D77" s="1901"/>
      <c r="E77" s="1901"/>
      <c r="F77" s="1901"/>
      <c r="G77" s="1901"/>
      <c r="H77" s="1901"/>
      <c r="I77" s="1901"/>
      <c r="J77" s="1901"/>
      <c r="K77" s="957"/>
      <c r="L77" s="806"/>
      <c r="M77" s="857"/>
      <c r="N77" s="582"/>
    </row>
    <row r="78" spans="2:14" ht="16.5">
      <c r="B78" s="780"/>
      <c r="C78" s="59"/>
      <c r="D78" s="59"/>
      <c r="E78" s="59"/>
      <c r="F78" s="59"/>
      <c r="G78" s="59"/>
      <c r="H78" s="59"/>
      <c r="I78" s="59"/>
      <c r="J78" s="59"/>
      <c r="K78" s="806"/>
      <c r="L78" s="806"/>
      <c r="M78" s="857"/>
      <c r="N78" s="582"/>
    </row>
    <row r="79" spans="2:14" ht="15">
      <c r="B79" s="780"/>
      <c r="C79" s="1880" t="s">
        <v>1215</v>
      </c>
      <c r="D79" s="1880"/>
      <c r="E79" s="1880"/>
      <c r="F79" s="1880"/>
      <c r="G79" s="1880"/>
      <c r="H79" s="1880"/>
      <c r="I79" s="1880"/>
      <c r="J79" s="1880"/>
      <c r="K79" s="808"/>
      <c r="L79" s="806"/>
      <c r="M79" s="857"/>
      <c r="N79" s="582"/>
    </row>
    <row r="80" spans="2:14" ht="15">
      <c r="B80" s="780"/>
      <c r="C80" s="1877" t="s">
        <v>1212</v>
      </c>
      <c r="D80" s="1878"/>
      <c r="E80" s="1878"/>
      <c r="F80" s="1878"/>
      <c r="G80" s="1878"/>
      <c r="H80" s="1878"/>
      <c r="I80" s="1878"/>
      <c r="J80" s="1879"/>
      <c r="K80" s="957"/>
      <c r="L80" s="806"/>
      <c r="M80" s="857"/>
      <c r="N80" s="582"/>
    </row>
    <row r="81" spans="2:14" ht="15">
      <c r="B81" s="780"/>
      <c r="C81" s="1877" t="s">
        <v>1213</v>
      </c>
      <c r="D81" s="1878"/>
      <c r="E81" s="1878"/>
      <c r="F81" s="1878"/>
      <c r="G81" s="1878"/>
      <c r="H81" s="1878"/>
      <c r="I81" s="1878"/>
      <c r="J81" s="1879"/>
      <c r="K81" s="957"/>
      <c r="L81" s="806"/>
      <c r="M81" s="863"/>
      <c r="N81" s="583"/>
    </row>
    <row r="82" spans="2:14" ht="14.25">
      <c r="B82" s="679"/>
      <c r="C82" s="1877" t="s">
        <v>1214</v>
      </c>
      <c r="D82" s="1878"/>
      <c r="E82" s="1878"/>
      <c r="F82" s="1878"/>
      <c r="G82" s="1878"/>
      <c r="H82" s="1878"/>
      <c r="I82" s="1878"/>
      <c r="J82" s="1879"/>
      <c r="K82" s="957"/>
      <c r="L82" s="806"/>
      <c r="M82" s="863"/>
      <c r="N82" s="583"/>
    </row>
    <row r="83" spans="2:14" ht="16.5">
      <c r="B83" s="780"/>
      <c r="C83" s="59"/>
      <c r="D83" s="59"/>
      <c r="E83" s="59"/>
      <c r="F83" s="59"/>
      <c r="G83" s="59"/>
      <c r="H83" s="59"/>
      <c r="I83" s="59"/>
      <c r="J83" s="59"/>
      <c r="K83" s="583"/>
      <c r="L83" s="583"/>
      <c r="M83" s="863"/>
      <c r="N83" s="583"/>
    </row>
    <row r="84" spans="2:14" ht="16.5">
      <c r="B84" s="780"/>
      <c r="C84" s="1875" t="s">
        <v>1216</v>
      </c>
      <c r="D84" s="1875"/>
      <c r="E84" s="808"/>
      <c r="F84" s="808"/>
      <c r="G84" s="808"/>
      <c r="H84" s="808"/>
      <c r="I84" s="808"/>
      <c r="J84" s="808"/>
      <c r="K84" s="808"/>
      <c r="L84" s="744"/>
      <c r="M84" s="863"/>
      <c r="N84" s="583"/>
    </row>
    <row r="85" spans="2:14" ht="16.5">
      <c r="B85" s="780"/>
      <c r="C85" s="1877" t="s">
        <v>1217</v>
      </c>
      <c r="D85" s="1878"/>
      <c r="E85" s="1878"/>
      <c r="F85" s="1878"/>
      <c r="G85" s="1878"/>
      <c r="H85" s="1878"/>
      <c r="I85" s="1878"/>
      <c r="J85" s="1879"/>
      <c r="K85" s="957"/>
      <c r="L85" s="744"/>
      <c r="M85" s="863"/>
      <c r="N85" s="583"/>
    </row>
    <row r="86" spans="2:14" ht="16.5">
      <c r="B86" s="780"/>
      <c r="C86" s="1877" t="s">
        <v>1218</v>
      </c>
      <c r="D86" s="1878"/>
      <c r="E86" s="1878"/>
      <c r="F86" s="1878"/>
      <c r="G86" s="1878"/>
      <c r="H86" s="1878"/>
      <c r="I86" s="1878"/>
      <c r="J86" s="1879"/>
      <c r="K86" s="957"/>
      <c r="L86" s="744"/>
      <c r="M86" s="863"/>
      <c r="N86" s="583"/>
    </row>
    <row r="87" spans="2:14" ht="16.5">
      <c r="B87" s="679"/>
      <c r="C87" s="1877" t="s">
        <v>1219</v>
      </c>
      <c r="D87" s="1878"/>
      <c r="E87" s="1878"/>
      <c r="F87" s="1878"/>
      <c r="G87" s="1878"/>
      <c r="H87" s="1878"/>
      <c r="I87" s="1878"/>
      <c r="J87" s="1879"/>
      <c r="K87" s="957"/>
      <c r="L87" s="744"/>
      <c r="M87" s="863"/>
      <c r="N87" s="583"/>
    </row>
    <row r="88" spans="2:14" ht="16.5">
      <c r="B88" s="780"/>
      <c r="C88" s="59"/>
      <c r="D88" s="59"/>
      <c r="E88" s="59"/>
      <c r="F88" s="59"/>
      <c r="G88" s="59"/>
      <c r="H88" s="59"/>
      <c r="I88" s="59"/>
      <c r="J88" s="59"/>
      <c r="K88" s="59"/>
      <c r="L88" s="744"/>
      <c r="M88" s="863"/>
      <c r="N88" s="583"/>
    </row>
    <row r="89" spans="2:14" ht="15">
      <c r="B89" s="780"/>
      <c r="C89" s="1875" t="s">
        <v>1220</v>
      </c>
      <c r="D89" s="1875"/>
      <c r="E89" s="808"/>
      <c r="F89" s="808"/>
      <c r="G89" s="808"/>
      <c r="H89" s="808"/>
      <c r="I89" s="808"/>
      <c r="J89" s="808"/>
      <c r="K89" s="808"/>
      <c r="L89" s="808"/>
      <c r="M89" s="863"/>
      <c r="N89" s="583"/>
    </row>
    <row r="90" spans="2:14" ht="15">
      <c r="B90" s="780"/>
      <c r="C90" s="1877" t="s">
        <v>1221</v>
      </c>
      <c r="D90" s="1878"/>
      <c r="E90" s="1878"/>
      <c r="F90" s="1878"/>
      <c r="G90" s="1878"/>
      <c r="H90" s="1878"/>
      <c r="I90" s="1878"/>
      <c r="J90" s="1879"/>
      <c r="K90" s="957"/>
      <c r="L90" s="808"/>
      <c r="M90" s="863"/>
      <c r="N90" s="583"/>
    </row>
    <row r="91" spans="2:14" ht="15">
      <c r="B91" s="780"/>
      <c r="C91" s="1877" t="s">
        <v>1222</v>
      </c>
      <c r="D91" s="1878"/>
      <c r="E91" s="1878"/>
      <c r="F91" s="1878"/>
      <c r="G91" s="1878"/>
      <c r="H91" s="1878"/>
      <c r="I91" s="1878"/>
      <c r="J91" s="1879"/>
      <c r="K91" s="957"/>
      <c r="L91" s="808"/>
      <c r="M91" s="863"/>
      <c r="N91" s="583"/>
    </row>
    <row r="92" spans="2:14" ht="15">
      <c r="B92" s="780"/>
      <c r="C92" s="1877" t="s">
        <v>1255</v>
      </c>
      <c r="D92" s="1878"/>
      <c r="E92" s="1878"/>
      <c r="F92" s="1878"/>
      <c r="G92" s="1878"/>
      <c r="H92" s="1878"/>
      <c r="I92" s="1878"/>
      <c r="J92" s="1879"/>
      <c r="K92" s="957"/>
      <c r="L92" s="808"/>
      <c r="M92" s="863"/>
      <c r="N92" s="583"/>
    </row>
    <row r="93" spans="2:14" ht="15">
      <c r="B93" s="780"/>
      <c r="C93" s="1877" t="s">
        <v>1256</v>
      </c>
      <c r="D93" s="1878"/>
      <c r="E93" s="1878"/>
      <c r="F93" s="1878"/>
      <c r="G93" s="1878"/>
      <c r="H93" s="1878"/>
      <c r="I93" s="1878"/>
      <c r="J93" s="1879"/>
      <c r="K93" s="957"/>
      <c r="L93" s="808"/>
      <c r="M93" s="863"/>
      <c r="N93" s="583"/>
    </row>
    <row r="94" spans="2:14" ht="15">
      <c r="B94" s="780"/>
      <c r="C94" s="1877" t="s">
        <v>1223</v>
      </c>
      <c r="D94" s="1878"/>
      <c r="E94" s="1878"/>
      <c r="F94" s="1878"/>
      <c r="G94" s="1878"/>
      <c r="H94" s="1878"/>
      <c r="I94" s="1878"/>
      <c r="J94" s="1879"/>
      <c r="K94" s="957"/>
      <c r="L94" s="808"/>
      <c r="M94" s="863"/>
      <c r="N94" s="583"/>
    </row>
    <row r="95" spans="2:14" ht="14.25">
      <c r="B95" s="820"/>
      <c r="C95" s="1877" t="s">
        <v>1224</v>
      </c>
      <c r="D95" s="1878"/>
      <c r="E95" s="1878"/>
      <c r="F95" s="1878"/>
      <c r="G95" s="1878"/>
      <c r="H95" s="1878"/>
      <c r="I95" s="1878"/>
      <c r="J95" s="1879"/>
      <c r="K95" s="957"/>
      <c r="L95" s="808"/>
      <c r="M95" s="863"/>
      <c r="N95" s="583"/>
    </row>
    <row r="96" spans="2:14" ht="16.5">
      <c r="B96" s="780"/>
      <c r="C96" s="59"/>
      <c r="D96" s="59"/>
      <c r="E96" s="59"/>
      <c r="F96" s="59"/>
      <c r="G96" s="59"/>
      <c r="H96" s="59"/>
      <c r="I96" s="59"/>
      <c r="J96" s="59"/>
      <c r="K96" s="808"/>
      <c r="L96" s="808"/>
      <c r="M96" s="863"/>
      <c r="N96" s="583"/>
    </row>
    <row r="97" spans="2:14" ht="15">
      <c r="B97" s="780"/>
      <c r="C97" s="1875" t="s">
        <v>1225</v>
      </c>
      <c r="D97" s="1875"/>
      <c r="E97" s="1875"/>
      <c r="F97" s="1875"/>
      <c r="G97" s="808"/>
      <c r="H97" s="808"/>
      <c r="I97" s="808"/>
      <c r="J97" s="808"/>
      <c r="K97" s="808"/>
      <c r="L97" s="808"/>
      <c r="M97" s="863"/>
      <c r="N97" s="583"/>
    </row>
    <row r="98" spans="2:14" ht="15">
      <c r="B98" s="780"/>
      <c r="C98" s="1877" t="s">
        <v>1226</v>
      </c>
      <c r="D98" s="1878"/>
      <c r="E98" s="1878"/>
      <c r="F98" s="1878"/>
      <c r="G98" s="1878"/>
      <c r="H98" s="1878"/>
      <c r="I98" s="1878"/>
      <c r="J98" s="1879"/>
      <c r="K98" s="957"/>
      <c r="L98" s="808"/>
      <c r="M98" s="863"/>
      <c r="N98" s="583"/>
    </row>
    <row r="99" spans="2:14" ht="15">
      <c r="B99" s="780"/>
      <c r="C99" s="1877" t="s">
        <v>1227</v>
      </c>
      <c r="D99" s="1878"/>
      <c r="E99" s="1878"/>
      <c r="F99" s="1878"/>
      <c r="G99" s="1878"/>
      <c r="H99" s="1878"/>
      <c r="I99" s="1878"/>
      <c r="J99" s="1879"/>
      <c r="K99" s="957"/>
      <c r="L99" s="808"/>
      <c r="M99" s="863"/>
      <c r="N99" s="583"/>
    </row>
    <row r="100" spans="2:14" ht="15">
      <c r="B100" s="780"/>
      <c r="C100" s="1877" t="s">
        <v>1257</v>
      </c>
      <c r="D100" s="1878"/>
      <c r="E100" s="1878"/>
      <c r="F100" s="1878"/>
      <c r="G100" s="1878"/>
      <c r="H100" s="1878"/>
      <c r="I100" s="1878"/>
      <c r="J100" s="1879"/>
      <c r="K100" s="957"/>
      <c r="L100" s="808"/>
      <c r="M100" s="863"/>
      <c r="N100" s="583"/>
    </row>
    <row r="101" spans="2:14" ht="14.25">
      <c r="B101" s="820"/>
      <c r="C101" s="1877" t="s">
        <v>1258</v>
      </c>
      <c r="D101" s="1878"/>
      <c r="E101" s="1878"/>
      <c r="F101" s="1878"/>
      <c r="G101" s="1878"/>
      <c r="H101" s="1878"/>
      <c r="I101" s="1878"/>
      <c r="J101" s="1879"/>
      <c r="K101" s="957"/>
      <c r="L101" s="808"/>
      <c r="M101" s="863"/>
      <c r="N101" s="583"/>
    </row>
    <row r="102" spans="2:14" ht="16.5">
      <c r="B102" s="780"/>
      <c r="C102" s="59"/>
      <c r="D102" s="59"/>
      <c r="E102" s="59"/>
      <c r="F102" s="59"/>
      <c r="G102" s="59"/>
      <c r="H102" s="59"/>
      <c r="I102" s="59"/>
      <c r="J102" s="59"/>
      <c r="K102" s="808"/>
      <c r="L102" s="808"/>
      <c r="M102" s="863"/>
      <c r="N102" s="583"/>
    </row>
    <row r="103" spans="2:14" ht="15">
      <c r="B103" s="780"/>
      <c r="C103" s="1875" t="s">
        <v>1259</v>
      </c>
      <c r="D103" s="1875"/>
      <c r="E103" s="1875"/>
      <c r="F103" s="808"/>
      <c r="G103" s="808"/>
      <c r="H103" s="808"/>
      <c r="I103" s="808"/>
      <c r="J103" s="808"/>
      <c r="K103" s="808"/>
      <c r="L103" s="808"/>
      <c r="M103" s="863"/>
      <c r="N103" s="583"/>
    </row>
    <row r="104" spans="2:14" ht="15">
      <c r="B104" s="780"/>
      <c r="C104" s="1872" t="s">
        <v>1228</v>
      </c>
      <c r="D104" s="1873"/>
      <c r="E104" s="1873"/>
      <c r="F104" s="1873"/>
      <c r="G104" s="1873"/>
      <c r="H104" s="1873"/>
      <c r="I104" s="1873"/>
      <c r="J104" s="1874"/>
      <c r="K104" s="957"/>
      <c r="L104" s="808"/>
      <c r="M104" s="863"/>
      <c r="N104" s="583"/>
    </row>
    <row r="105" spans="2:14" ht="14.25">
      <c r="B105" s="820"/>
      <c r="C105" s="1877" t="s">
        <v>1229</v>
      </c>
      <c r="D105" s="1878"/>
      <c r="E105" s="1878"/>
      <c r="F105" s="1878"/>
      <c r="G105" s="1878"/>
      <c r="H105" s="1878"/>
      <c r="I105" s="1878"/>
      <c r="J105" s="1879"/>
      <c r="K105" s="957"/>
      <c r="L105" s="808"/>
      <c r="M105" s="863"/>
      <c r="N105" s="583"/>
    </row>
    <row r="106" spans="2:14" ht="16.5">
      <c r="B106" s="780"/>
      <c r="C106" s="59"/>
      <c r="D106" s="59"/>
      <c r="E106" s="59"/>
      <c r="F106" s="59"/>
      <c r="G106" s="59"/>
      <c r="H106" s="59"/>
      <c r="I106" s="59"/>
      <c r="J106" s="59"/>
      <c r="K106" s="808"/>
      <c r="L106" s="808"/>
      <c r="M106" s="863"/>
      <c r="N106" s="583"/>
    </row>
    <row r="107" spans="2:14" ht="15">
      <c r="B107" s="780"/>
      <c r="C107" s="1875" t="s">
        <v>1230</v>
      </c>
      <c r="D107" s="1875"/>
      <c r="E107" s="1875"/>
      <c r="F107" s="808"/>
      <c r="G107" s="808"/>
      <c r="H107" s="808"/>
      <c r="I107" s="808"/>
      <c r="J107" s="808"/>
      <c r="K107" s="808"/>
      <c r="L107" s="808"/>
      <c r="M107" s="863"/>
      <c r="N107" s="583"/>
    </row>
    <row r="108" spans="2:14" ht="15">
      <c r="B108" s="780"/>
      <c r="C108" s="1872" t="s">
        <v>1231</v>
      </c>
      <c r="D108" s="1873"/>
      <c r="E108" s="1873"/>
      <c r="F108" s="1873"/>
      <c r="G108" s="1873"/>
      <c r="H108" s="1873"/>
      <c r="I108" s="1873"/>
      <c r="J108" s="1874"/>
      <c r="K108" s="957"/>
      <c r="L108" s="808"/>
      <c r="M108" s="863"/>
      <c r="N108" s="583"/>
    </row>
    <row r="109" spans="2:14" ht="15">
      <c r="B109" s="780"/>
      <c r="C109" s="1872" t="s">
        <v>1232</v>
      </c>
      <c r="D109" s="1873"/>
      <c r="E109" s="1873"/>
      <c r="F109" s="1873"/>
      <c r="G109" s="1873"/>
      <c r="H109" s="1873"/>
      <c r="I109" s="1873"/>
      <c r="J109" s="1874"/>
      <c r="K109" s="957"/>
      <c r="L109" s="808"/>
      <c r="M109" s="863"/>
      <c r="N109" s="583"/>
    </row>
    <row r="110" spans="2:14" ht="14.25">
      <c r="B110" s="812"/>
      <c r="C110" s="1876" t="s">
        <v>1233</v>
      </c>
      <c r="D110" s="1876"/>
      <c r="E110" s="1876"/>
      <c r="F110" s="1876"/>
      <c r="G110" s="1876"/>
      <c r="H110" s="1876"/>
      <c r="I110" s="1876"/>
      <c r="J110" s="1876"/>
      <c r="K110" s="957"/>
      <c r="L110" s="808"/>
      <c r="M110" s="863"/>
      <c r="N110" s="583"/>
    </row>
    <row r="111" spans="2:14" ht="16.5">
      <c r="B111" s="780"/>
      <c r="C111" s="59"/>
      <c r="D111" s="59"/>
      <c r="E111" s="59"/>
      <c r="F111" s="59"/>
      <c r="G111" s="59"/>
      <c r="H111" s="59"/>
      <c r="I111" s="59"/>
      <c r="J111" s="59"/>
      <c r="K111" s="59"/>
      <c r="L111" s="808"/>
      <c r="M111" s="863"/>
      <c r="N111" s="583"/>
    </row>
    <row r="112" spans="2:14" ht="15">
      <c r="B112" s="780"/>
      <c r="C112" s="1875" t="s">
        <v>1234</v>
      </c>
      <c r="D112" s="1875"/>
      <c r="E112" s="1875"/>
      <c r="F112" s="808"/>
      <c r="G112" s="808"/>
      <c r="H112" s="808"/>
      <c r="I112" s="808"/>
      <c r="J112" s="808"/>
      <c r="K112" s="808"/>
      <c r="L112" s="808"/>
      <c r="M112" s="863"/>
      <c r="N112" s="583"/>
    </row>
    <row r="113" spans="2:14" ht="15">
      <c r="B113" s="780"/>
      <c r="C113" s="1872" t="s">
        <v>1235</v>
      </c>
      <c r="D113" s="1873"/>
      <c r="E113" s="1873"/>
      <c r="F113" s="1873"/>
      <c r="G113" s="1873"/>
      <c r="H113" s="1873"/>
      <c r="I113" s="1873"/>
      <c r="J113" s="1874"/>
      <c r="K113" s="957"/>
      <c r="L113" s="808"/>
      <c r="M113" s="863"/>
      <c r="N113" s="583"/>
    </row>
    <row r="114" spans="2:14" ht="15">
      <c r="B114" s="780"/>
      <c r="C114" s="1877" t="s">
        <v>1253</v>
      </c>
      <c r="D114" s="1878"/>
      <c r="E114" s="1878"/>
      <c r="F114" s="1878"/>
      <c r="G114" s="1878"/>
      <c r="H114" s="1878"/>
      <c r="I114" s="1878"/>
      <c r="J114" s="1879"/>
      <c r="K114" s="957"/>
      <c r="L114" s="808"/>
      <c r="M114" s="863"/>
      <c r="N114" s="583"/>
    </row>
    <row r="115" spans="2:14" ht="15">
      <c r="B115" s="780"/>
      <c r="C115" s="1872" t="s">
        <v>1236</v>
      </c>
      <c r="D115" s="1873"/>
      <c r="E115" s="1873"/>
      <c r="F115" s="1873"/>
      <c r="G115" s="1873"/>
      <c r="H115" s="1873"/>
      <c r="I115" s="1873"/>
      <c r="J115" s="1874"/>
      <c r="K115" s="957"/>
      <c r="L115" s="808"/>
      <c r="M115" s="863"/>
      <c r="N115" s="583"/>
    </row>
    <row r="116" spans="2:14" ht="15">
      <c r="B116" s="780"/>
      <c r="C116" s="1872" t="s">
        <v>1237</v>
      </c>
      <c r="D116" s="1873"/>
      <c r="E116" s="1873"/>
      <c r="F116" s="1873"/>
      <c r="G116" s="1873"/>
      <c r="H116" s="1873"/>
      <c r="I116" s="1873"/>
      <c r="J116" s="1874"/>
      <c r="K116" s="957"/>
      <c r="L116" s="808"/>
      <c r="M116" s="863"/>
      <c r="N116" s="583"/>
    </row>
    <row r="117" spans="2:14" ht="15">
      <c r="B117" s="780"/>
      <c r="C117" s="1872" t="s">
        <v>1238</v>
      </c>
      <c r="D117" s="1873"/>
      <c r="E117" s="1873"/>
      <c r="F117" s="1873"/>
      <c r="G117" s="1873"/>
      <c r="H117" s="1873"/>
      <c r="I117" s="1873"/>
      <c r="J117" s="1874"/>
      <c r="K117" s="957"/>
      <c r="L117" s="808"/>
      <c r="M117" s="863"/>
      <c r="N117" s="583"/>
    </row>
    <row r="118" spans="2:14" ht="15">
      <c r="B118" s="780"/>
      <c r="C118" s="1872" t="s">
        <v>1252</v>
      </c>
      <c r="D118" s="1873"/>
      <c r="E118" s="1873"/>
      <c r="F118" s="1873"/>
      <c r="G118" s="1873"/>
      <c r="H118" s="1873"/>
      <c r="I118" s="1873"/>
      <c r="J118" s="1874"/>
      <c r="K118" s="957"/>
      <c r="L118" s="808"/>
      <c r="M118" s="863"/>
      <c r="N118" s="583"/>
    </row>
    <row r="119" spans="2:14" ht="15">
      <c r="B119" s="780"/>
      <c r="C119" s="1872" t="s">
        <v>1239</v>
      </c>
      <c r="D119" s="1873"/>
      <c r="E119" s="1873"/>
      <c r="F119" s="1873"/>
      <c r="G119" s="1873"/>
      <c r="H119" s="1873"/>
      <c r="I119" s="1873"/>
      <c r="J119" s="1874"/>
      <c r="K119" s="957"/>
      <c r="L119" s="808"/>
      <c r="M119" s="863"/>
      <c r="N119" s="583"/>
    </row>
    <row r="120" spans="2:14" ht="14.25">
      <c r="B120" s="820"/>
      <c r="C120" s="1872" t="s">
        <v>1260</v>
      </c>
      <c r="D120" s="1873"/>
      <c r="E120" s="1873"/>
      <c r="F120" s="1873"/>
      <c r="G120" s="1873"/>
      <c r="H120" s="1873"/>
      <c r="I120" s="1873"/>
      <c r="J120" s="1874"/>
      <c r="K120" s="957"/>
      <c r="L120" s="808"/>
      <c r="M120" s="863"/>
      <c r="N120" s="583"/>
    </row>
    <row r="121" spans="2:14" ht="16.5">
      <c r="B121" s="780"/>
      <c r="C121" s="59"/>
      <c r="D121" s="59"/>
      <c r="E121" s="59"/>
      <c r="F121" s="59"/>
      <c r="G121" s="59"/>
      <c r="H121" s="59"/>
      <c r="I121" s="59"/>
      <c r="J121" s="59"/>
      <c r="K121" s="59"/>
      <c r="L121" s="808"/>
      <c r="M121" s="863"/>
      <c r="N121" s="583"/>
    </row>
    <row r="122" spans="2:14" ht="15">
      <c r="B122" s="780"/>
      <c r="C122" s="1875" t="s">
        <v>1240</v>
      </c>
      <c r="D122" s="1875"/>
      <c r="E122" s="1875"/>
      <c r="F122" s="1875"/>
      <c r="G122" s="1875"/>
      <c r="H122" s="808"/>
      <c r="I122" s="808"/>
      <c r="J122" s="808"/>
      <c r="K122" s="808"/>
      <c r="L122" s="808"/>
      <c r="M122" s="863"/>
      <c r="N122" s="583"/>
    </row>
    <row r="123" spans="2:14" ht="15">
      <c r="B123" s="780"/>
      <c r="C123" s="1872" t="s">
        <v>1251</v>
      </c>
      <c r="D123" s="1873"/>
      <c r="E123" s="1873"/>
      <c r="F123" s="1873"/>
      <c r="G123" s="1873"/>
      <c r="H123" s="1873"/>
      <c r="I123" s="1873"/>
      <c r="J123" s="1874"/>
      <c r="K123" s="957"/>
      <c r="L123" s="808"/>
      <c r="M123" s="863"/>
      <c r="N123" s="583"/>
    </row>
    <row r="124" spans="2:14" ht="15">
      <c r="B124" s="780"/>
      <c r="C124" s="1872" t="s">
        <v>1241</v>
      </c>
      <c r="D124" s="1873"/>
      <c r="E124" s="1873"/>
      <c r="F124" s="1873"/>
      <c r="G124" s="1873"/>
      <c r="H124" s="1873"/>
      <c r="I124" s="1873"/>
      <c r="J124" s="1874"/>
      <c r="K124" s="957"/>
      <c r="L124" s="808"/>
      <c r="M124" s="863"/>
      <c r="N124" s="583"/>
    </row>
    <row r="125" spans="2:14" ht="14.25">
      <c r="B125" s="820"/>
      <c r="C125" s="1872" t="s">
        <v>1242</v>
      </c>
      <c r="D125" s="1873"/>
      <c r="E125" s="1873"/>
      <c r="F125" s="1873"/>
      <c r="G125" s="1873"/>
      <c r="H125" s="1873"/>
      <c r="I125" s="1873"/>
      <c r="J125" s="1874"/>
      <c r="K125" s="957"/>
      <c r="L125" s="808"/>
      <c r="M125" s="863"/>
      <c r="N125" s="583"/>
    </row>
    <row r="126" spans="2:14" ht="16.5">
      <c r="B126" s="780"/>
      <c r="C126" s="59"/>
      <c r="D126" s="59"/>
      <c r="E126" s="59"/>
      <c r="F126" s="59"/>
      <c r="G126" s="59"/>
      <c r="H126" s="59"/>
      <c r="I126" s="59"/>
      <c r="J126" s="59"/>
      <c r="K126" s="59"/>
      <c r="L126" s="808"/>
      <c r="M126" s="863"/>
      <c r="N126" s="583"/>
    </row>
    <row r="127" spans="2:14" ht="15">
      <c r="B127" s="780"/>
      <c r="C127" s="1870" t="s">
        <v>1243</v>
      </c>
      <c r="D127" s="1870"/>
      <c r="E127" s="808"/>
      <c r="F127" s="808"/>
      <c r="G127" s="808"/>
      <c r="H127" s="808"/>
      <c r="I127" s="808"/>
      <c r="J127" s="808"/>
      <c r="K127" s="808"/>
      <c r="L127" s="808"/>
      <c r="M127" s="863"/>
      <c r="N127" s="583"/>
    </row>
    <row r="128" spans="2:14" ht="15">
      <c r="B128" s="780"/>
      <c r="C128" s="1872" t="s">
        <v>1244</v>
      </c>
      <c r="D128" s="1873"/>
      <c r="E128" s="1873"/>
      <c r="F128" s="1873"/>
      <c r="G128" s="1873"/>
      <c r="H128" s="1873"/>
      <c r="I128" s="1873"/>
      <c r="J128" s="1874"/>
      <c r="K128" s="957"/>
      <c r="L128" s="808"/>
      <c r="M128" s="863"/>
      <c r="N128" s="583"/>
    </row>
    <row r="129" spans="2:14" ht="15">
      <c r="B129" s="780"/>
      <c r="C129" s="1872" t="s">
        <v>1245</v>
      </c>
      <c r="D129" s="1873"/>
      <c r="E129" s="1873"/>
      <c r="F129" s="1873"/>
      <c r="G129" s="1873"/>
      <c r="H129" s="1873"/>
      <c r="I129" s="1873"/>
      <c r="J129" s="1874"/>
      <c r="K129" s="957"/>
      <c r="L129" s="808"/>
      <c r="M129" s="863"/>
      <c r="N129" s="583"/>
    </row>
    <row r="130" spans="2:14" ht="14.25">
      <c r="B130" s="820"/>
      <c r="C130" s="1872" t="s">
        <v>1254</v>
      </c>
      <c r="D130" s="1873"/>
      <c r="E130" s="1873"/>
      <c r="F130" s="1873"/>
      <c r="G130" s="1873"/>
      <c r="H130" s="1873"/>
      <c r="I130" s="1873"/>
      <c r="J130" s="1874"/>
      <c r="K130" s="957"/>
      <c r="L130" s="808"/>
      <c r="M130" s="863"/>
      <c r="N130" s="583"/>
    </row>
    <row r="131" spans="2:14" ht="16.5">
      <c r="B131" s="780"/>
      <c r="C131" s="59"/>
      <c r="D131" s="59"/>
      <c r="E131" s="59"/>
      <c r="F131" s="59"/>
      <c r="G131" s="59"/>
      <c r="H131" s="59"/>
      <c r="I131" s="59"/>
      <c r="J131" s="59"/>
      <c r="K131" s="59"/>
      <c r="L131" s="808"/>
      <c r="M131" s="863"/>
      <c r="N131" s="583"/>
    </row>
    <row r="132" spans="2:14" ht="15">
      <c r="B132" s="780"/>
      <c r="C132" s="1875" t="s">
        <v>1246</v>
      </c>
      <c r="D132" s="1875"/>
      <c r="E132" s="1875"/>
      <c r="F132" s="1875"/>
      <c r="G132" s="1875"/>
      <c r="H132" s="1875"/>
      <c r="I132" s="1875"/>
      <c r="J132" s="1875"/>
      <c r="K132" s="1875"/>
      <c r="L132" s="808"/>
      <c r="M132" s="863"/>
      <c r="N132" s="583"/>
    </row>
    <row r="133" spans="2:14" ht="15">
      <c r="B133" s="780"/>
      <c r="C133" s="1872" t="s">
        <v>1265</v>
      </c>
      <c r="D133" s="1873"/>
      <c r="E133" s="1873"/>
      <c r="F133" s="1873"/>
      <c r="G133" s="1873"/>
      <c r="H133" s="1873"/>
      <c r="I133" s="1873"/>
      <c r="J133" s="1874"/>
      <c r="K133" s="957"/>
      <c r="L133" s="808"/>
      <c r="M133" s="863"/>
      <c r="N133" s="583"/>
    </row>
    <row r="134" spans="2:14" ht="15">
      <c r="B134" s="780"/>
      <c r="C134" s="1872" t="s">
        <v>1264</v>
      </c>
      <c r="D134" s="1873"/>
      <c r="E134" s="1873"/>
      <c r="F134" s="1873"/>
      <c r="G134" s="1873"/>
      <c r="H134" s="1873"/>
      <c r="I134" s="1873"/>
      <c r="J134" s="1874"/>
      <c r="K134" s="957"/>
      <c r="L134" s="808"/>
      <c r="M134" s="863"/>
      <c r="N134" s="583"/>
    </row>
    <row r="135" spans="2:14" ht="14.25">
      <c r="B135" s="820"/>
      <c r="C135" s="1872" t="s">
        <v>1263</v>
      </c>
      <c r="D135" s="1873"/>
      <c r="E135" s="1873"/>
      <c r="F135" s="1873"/>
      <c r="G135" s="1873"/>
      <c r="H135" s="1873"/>
      <c r="I135" s="1873"/>
      <c r="J135" s="1874"/>
      <c r="K135" s="957"/>
      <c r="L135" s="808"/>
      <c r="M135" s="863"/>
      <c r="N135" s="583"/>
    </row>
    <row r="136" spans="2:14" ht="14.25">
      <c r="B136" s="820"/>
      <c r="C136" s="1128"/>
      <c r="D136" s="1128"/>
      <c r="E136" s="1128"/>
      <c r="F136" s="1128"/>
      <c r="G136" s="1128"/>
      <c r="H136" s="1128"/>
      <c r="I136" s="1128"/>
      <c r="J136" s="1128"/>
      <c r="K136" s="808"/>
      <c r="L136" s="808"/>
      <c r="M136" s="863"/>
      <c r="N136" s="583"/>
    </row>
    <row r="137" spans="2:14" ht="15">
      <c r="B137" s="827"/>
      <c r="C137" s="1871" t="s">
        <v>1266</v>
      </c>
      <c r="D137" s="1871"/>
      <c r="E137" s="1871"/>
      <c r="F137" s="1871"/>
      <c r="G137" s="1871"/>
      <c r="H137" s="1871"/>
      <c r="I137" s="1871"/>
      <c r="J137" s="1871"/>
      <c r="K137" s="1871"/>
      <c r="L137" s="828"/>
      <c r="M137" s="829"/>
      <c r="N137" s="828"/>
    </row>
    <row r="138" spans="2:14" ht="17.25" thickBot="1">
      <c r="B138" s="780"/>
      <c r="C138" s="59"/>
      <c r="D138" s="59"/>
      <c r="E138" s="59"/>
      <c r="F138" s="59"/>
      <c r="G138" s="59"/>
      <c r="H138" s="59"/>
      <c r="I138" s="59"/>
      <c r="J138" s="59"/>
      <c r="K138" s="59"/>
      <c r="L138" s="744"/>
      <c r="M138" s="863"/>
      <c r="N138" s="583"/>
    </row>
    <row r="139" spans="2:14">
      <c r="B139" s="815"/>
      <c r="C139" s="1861"/>
      <c r="D139" s="1862"/>
      <c r="E139" s="1862"/>
      <c r="F139" s="1862"/>
      <c r="G139" s="1862"/>
      <c r="H139" s="1862"/>
      <c r="I139" s="1862"/>
      <c r="J139" s="1862"/>
      <c r="K139" s="1863"/>
      <c r="L139" s="1132"/>
      <c r="M139" s="1133"/>
      <c r="N139" s="1132"/>
    </row>
    <row r="140" spans="2:14">
      <c r="B140" s="815"/>
      <c r="C140" s="1864"/>
      <c r="D140" s="1865"/>
      <c r="E140" s="1865"/>
      <c r="F140" s="1865"/>
      <c r="G140" s="1865"/>
      <c r="H140" s="1865"/>
      <c r="I140" s="1865"/>
      <c r="J140" s="1865"/>
      <c r="K140" s="1866"/>
      <c r="L140" s="1132"/>
      <c r="M140" s="1133"/>
      <c r="N140" s="1132"/>
    </row>
    <row r="141" spans="2:14">
      <c r="B141" s="815"/>
      <c r="C141" s="1864"/>
      <c r="D141" s="1865"/>
      <c r="E141" s="1865"/>
      <c r="F141" s="1865"/>
      <c r="G141" s="1865"/>
      <c r="H141" s="1865"/>
      <c r="I141" s="1865"/>
      <c r="J141" s="1865"/>
      <c r="K141" s="1866"/>
      <c r="L141" s="1132"/>
      <c r="M141" s="1133"/>
      <c r="N141" s="1132"/>
    </row>
    <row r="142" spans="2:14">
      <c r="B142" s="815"/>
      <c r="C142" s="1864"/>
      <c r="D142" s="1865"/>
      <c r="E142" s="1865"/>
      <c r="F142" s="1865"/>
      <c r="G142" s="1865"/>
      <c r="H142" s="1865"/>
      <c r="I142" s="1865"/>
      <c r="J142" s="1865"/>
      <c r="K142" s="1866"/>
      <c r="L142" s="1132"/>
      <c r="M142" s="1133"/>
      <c r="N142" s="1132"/>
    </row>
    <row r="143" spans="2:14">
      <c r="B143" s="815"/>
      <c r="C143" s="1864"/>
      <c r="D143" s="1865"/>
      <c r="E143" s="1865"/>
      <c r="F143" s="1865"/>
      <c r="G143" s="1865"/>
      <c r="H143" s="1865"/>
      <c r="I143" s="1865"/>
      <c r="J143" s="1865"/>
      <c r="K143" s="1866"/>
      <c r="L143" s="1132"/>
      <c r="M143" s="1133"/>
      <c r="N143" s="1132"/>
    </row>
    <row r="144" spans="2:14">
      <c r="B144" s="815"/>
      <c r="C144" s="1864"/>
      <c r="D144" s="1865"/>
      <c r="E144" s="1865"/>
      <c r="F144" s="1865"/>
      <c r="G144" s="1865"/>
      <c r="H144" s="1865"/>
      <c r="I144" s="1865"/>
      <c r="J144" s="1865"/>
      <c r="K144" s="1866"/>
      <c r="L144" s="1132"/>
      <c r="M144" s="1133"/>
      <c r="N144" s="1132"/>
    </row>
    <row r="145" spans="2:14">
      <c r="B145" s="815"/>
      <c r="C145" s="1864"/>
      <c r="D145" s="1865"/>
      <c r="E145" s="1865"/>
      <c r="F145" s="1865"/>
      <c r="G145" s="1865"/>
      <c r="H145" s="1865"/>
      <c r="I145" s="1865"/>
      <c r="J145" s="1865"/>
      <c r="K145" s="1866"/>
      <c r="L145" s="1132"/>
      <c r="M145" s="1133"/>
      <c r="N145" s="1132"/>
    </row>
    <row r="146" spans="2:14">
      <c r="B146" s="815"/>
      <c r="C146" s="1864"/>
      <c r="D146" s="1865"/>
      <c r="E146" s="1865"/>
      <c r="F146" s="1865"/>
      <c r="G146" s="1865"/>
      <c r="H146" s="1865"/>
      <c r="I146" s="1865"/>
      <c r="J146" s="1865"/>
      <c r="K146" s="1866"/>
      <c r="L146" s="1132"/>
      <c r="M146" s="1133"/>
      <c r="N146" s="1132"/>
    </row>
    <row r="147" spans="2:14" ht="13.5" thickBot="1">
      <c r="B147" s="815"/>
      <c r="C147" s="1867"/>
      <c r="D147" s="1868"/>
      <c r="E147" s="1868"/>
      <c r="F147" s="1868"/>
      <c r="G147" s="1868"/>
      <c r="H147" s="1868"/>
      <c r="I147" s="1868"/>
      <c r="J147" s="1868"/>
      <c r="K147" s="1869"/>
      <c r="L147" s="1132"/>
      <c r="M147" s="1133"/>
      <c r="N147" s="1132"/>
    </row>
    <row r="148" spans="2:14" ht="14.25">
      <c r="B148" s="820"/>
      <c r="C148" s="808"/>
      <c r="D148" s="808"/>
      <c r="E148" s="808"/>
      <c r="F148" s="808"/>
      <c r="G148" s="808"/>
      <c r="H148" s="808"/>
      <c r="I148" s="808"/>
      <c r="J148" s="808"/>
      <c r="K148" s="808"/>
      <c r="L148" s="808"/>
      <c r="M148" s="863"/>
      <c r="N148" s="583"/>
    </row>
    <row r="149" spans="2:14" ht="15">
      <c r="B149" s="830"/>
      <c r="C149" s="1870" t="s">
        <v>1247</v>
      </c>
      <c r="D149" s="1870"/>
      <c r="E149" s="1870"/>
      <c r="F149" s="1870"/>
      <c r="G149" s="1870"/>
      <c r="H149" s="1870"/>
      <c r="I149" s="1870"/>
      <c r="J149" s="1870"/>
      <c r="K149" s="1870"/>
      <c r="L149" s="809"/>
      <c r="M149" s="854"/>
      <c r="N149" s="809"/>
    </row>
    <row r="150" spans="2:14" ht="15">
      <c r="B150" s="830"/>
      <c r="C150" s="1870"/>
      <c r="D150" s="1870"/>
      <c r="E150" s="1870"/>
      <c r="F150" s="1870"/>
      <c r="G150" s="1870"/>
      <c r="H150" s="1870"/>
      <c r="I150" s="1870"/>
      <c r="J150" s="1870"/>
      <c r="K150" s="1870"/>
      <c r="L150" s="809"/>
      <c r="M150" s="854"/>
      <c r="N150" s="809"/>
    </row>
    <row r="151" spans="2:14" ht="15.75" thickBot="1">
      <c r="B151" s="820"/>
      <c r="C151" s="809"/>
      <c r="D151" s="809"/>
      <c r="E151" s="809"/>
      <c r="F151" s="809"/>
      <c r="G151" s="809"/>
      <c r="H151" s="809"/>
      <c r="I151" s="809"/>
      <c r="J151" s="809"/>
      <c r="K151" s="809"/>
      <c r="L151" s="809"/>
      <c r="M151" s="863"/>
      <c r="N151" s="583"/>
    </row>
    <row r="152" spans="2:14">
      <c r="B152" s="805"/>
      <c r="C152" s="1861"/>
      <c r="D152" s="1862"/>
      <c r="E152" s="1862"/>
      <c r="F152" s="1862"/>
      <c r="G152" s="1862"/>
      <c r="H152" s="1862"/>
      <c r="I152" s="1862"/>
      <c r="J152" s="1862"/>
      <c r="K152" s="1863"/>
      <c r="L152" s="1132"/>
      <c r="M152" s="1133"/>
      <c r="N152" s="1132"/>
    </row>
    <row r="153" spans="2:14">
      <c r="B153" s="805"/>
      <c r="C153" s="1864"/>
      <c r="D153" s="1865"/>
      <c r="E153" s="1865"/>
      <c r="F153" s="1865"/>
      <c r="G153" s="1865"/>
      <c r="H153" s="1865"/>
      <c r="I153" s="1865"/>
      <c r="J153" s="1865"/>
      <c r="K153" s="1866"/>
      <c r="L153" s="1132"/>
      <c r="M153" s="1133"/>
      <c r="N153" s="1132"/>
    </row>
    <row r="154" spans="2:14">
      <c r="B154" s="805"/>
      <c r="C154" s="1864"/>
      <c r="D154" s="1865"/>
      <c r="E154" s="1865"/>
      <c r="F154" s="1865"/>
      <c r="G154" s="1865"/>
      <c r="H154" s="1865"/>
      <c r="I154" s="1865"/>
      <c r="J154" s="1865"/>
      <c r="K154" s="1866"/>
      <c r="L154" s="1132"/>
      <c r="M154" s="1133"/>
      <c r="N154" s="1132"/>
    </row>
    <row r="155" spans="2:14">
      <c r="B155" s="805"/>
      <c r="C155" s="1864"/>
      <c r="D155" s="1865"/>
      <c r="E155" s="1865"/>
      <c r="F155" s="1865"/>
      <c r="G155" s="1865"/>
      <c r="H155" s="1865"/>
      <c r="I155" s="1865"/>
      <c r="J155" s="1865"/>
      <c r="K155" s="1866"/>
      <c r="L155" s="1132"/>
      <c r="M155" s="1133"/>
      <c r="N155" s="1132"/>
    </row>
    <row r="156" spans="2:14">
      <c r="B156" s="805"/>
      <c r="C156" s="1864"/>
      <c r="D156" s="1865"/>
      <c r="E156" s="1865"/>
      <c r="F156" s="1865"/>
      <c r="G156" s="1865"/>
      <c r="H156" s="1865"/>
      <c r="I156" s="1865"/>
      <c r="J156" s="1865"/>
      <c r="K156" s="1866"/>
      <c r="L156" s="1132"/>
      <c r="M156" s="1133"/>
      <c r="N156" s="1132"/>
    </row>
    <row r="157" spans="2:14">
      <c r="B157" s="805"/>
      <c r="C157" s="1864"/>
      <c r="D157" s="1865"/>
      <c r="E157" s="1865"/>
      <c r="F157" s="1865"/>
      <c r="G157" s="1865"/>
      <c r="H157" s="1865"/>
      <c r="I157" s="1865"/>
      <c r="J157" s="1865"/>
      <c r="K157" s="1866"/>
      <c r="L157" s="1132"/>
      <c r="M157" s="1133"/>
      <c r="N157" s="1132"/>
    </row>
    <row r="158" spans="2:14">
      <c r="B158" s="805"/>
      <c r="C158" s="1864"/>
      <c r="D158" s="1865"/>
      <c r="E158" s="1865"/>
      <c r="F158" s="1865"/>
      <c r="G158" s="1865"/>
      <c r="H158" s="1865"/>
      <c r="I158" s="1865"/>
      <c r="J158" s="1865"/>
      <c r="K158" s="1866"/>
      <c r="L158" s="1132"/>
      <c r="M158" s="1133"/>
      <c r="N158" s="1132"/>
    </row>
    <row r="159" spans="2:14" ht="13.5" thickBot="1">
      <c r="B159" s="805"/>
      <c r="C159" s="1867"/>
      <c r="D159" s="1868"/>
      <c r="E159" s="1868"/>
      <c r="F159" s="1868"/>
      <c r="G159" s="1868"/>
      <c r="H159" s="1868"/>
      <c r="I159" s="1868"/>
      <c r="J159" s="1868"/>
      <c r="K159" s="1869"/>
      <c r="L159" s="1132"/>
      <c r="M159" s="1133"/>
      <c r="N159" s="1132"/>
    </row>
    <row r="160" spans="2:14" ht="14.25">
      <c r="B160" s="820"/>
      <c r="C160" s="808"/>
      <c r="D160" s="808"/>
      <c r="E160" s="808"/>
      <c r="F160" s="808"/>
      <c r="G160" s="808"/>
      <c r="H160" s="808"/>
      <c r="I160" s="808"/>
      <c r="J160" s="808"/>
      <c r="K160" s="808"/>
      <c r="L160" s="808"/>
      <c r="M160" s="863"/>
      <c r="N160" s="583"/>
    </row>
    <row r="161" spans="2:14" ht="15">
      <c r="B161" s="830"/>
      <c r="C161" s="1870" t="s">
        <v>1248</v>
      </c>
      <c r="D161" s="1870"/>
      <c r="E161" s="1870"/>
      <c r="F161" s="1870"/>
      <c r="G161" s="1870"/>
      <c r="H161" s="1870"/>
      <c r="I161" s="1870"/>
      <c r="J161" s="1870"/>
      <c r="K161" s="1870"/>
      <c r="L161" s="809"/>
      <c r="M161" s="854"/>
      <c r="N161" s="809"/>
    </row>
    <row r="162" spans="2:14" ht="15" thickBot="1">
      <c r="B162" s="820"/>
      <c r="C162" s="808"/>
      <c r="D162" s="808"/>
      <c r="E162" s="808"/>
      <c r="F162" s="808"/>
      <c r="G162" s="808"/>
      <c r="H162" s="808"/>
      <c r="I162" s="808"/>
      <c r="J162" s="808"/>
      <c r="K162" s="808"/>
      <c r="L162" s="808"/>
      <c r="M162" s="863"/>
      <c r="N162" s="583"/>
    </row>
    <row r="163" spans="2:14">
      <c r="B163" s="805"/>
      <c r="C163" s="1861"/>
      <c r="D163" s="1862"/>
      <c r="E163" s="1862"/>
      <c r="F163" s="1862"/>
      <c r="G163" s="1862"/>
      <c r="H163" s="1862"/>
      <c r="I163" s="1862"/>
      <c r="J163" s="1862"/>
      <c r="K163" s="1863"/>
      <c r="L163" s="1132"/>
      <c r="M163" s="1133"/>
      <c r="N163" s="1132"/>
    </row>
    <row r="164" spans="2:14">
      <c r="B164" s="805"/>
      <c r="C164" s="1864"/>
      <c r="D164" s="1865"/>
      <c r="E164" s="1865"/>
      <c r="F164" s="1865"/>
      <c r="G164" s="1865"/>
      <c r="H164" s="1865"/>
      <c r="I164" s="1865"/>
      <c r="J164" s="1865"/>
      <c r="K164" s="1866"/>
      <c r="L164" s="1132"/>
      <c r="M164" s="1133"/>
      <c r="N164" s="1132"/>
    </row>
    <row r="165" spans="2:14">
      <c r="B165" s="805"/>
      <c r="C165" s="1864"/>
      <c r="D165" s="1865"/>
      <c r="E165" s="1865"/>
      <c r="F165" s="1865"/>
      <c r="G165" s="1865"/>
      <c r="H165" s="1865"/>
      <c r="I165" s="1865"/>
      <c r="J165" s="1865"/>
      <c r="K165" s="1866"/>
      <c r="L165" s="1132"/>
      <c r="M165" s="1133"/>
      <c r="N165" s="1132"/>
    </row>
    <row r="166" spans="2:14">
      <c r="B166" s="805"/>
      <c r="C166" s="1864"/>
      <c r="D166" s="1865"/>
      <c r="E166" s="1865"/>
      <c r="F166" s="1865"/>
      <c r="G166" s="1865"/>
      <c r="H166" s="1865"/>
      <c r="I166" s="1865"/>
      <c r="J166" s="1865"/>
      <c r="K166" s="1866"/>
      <c r="L166" s="1132"/>
      <c r="M166" s="1133"/>
      <c r="N166" s="1132"/>
    </row>
    <row r="167" spans="2:14">
      <c r="B167" s="805"/>
      <c r="C167" s="1864"/>
      <c r="D167" s="1865"/>
      <c r="E167" s="1865"/>
      <c r="F167" s="1865"/>
      <c r="G167" s="1865"/>
      <c r="H167" s="1865"/>
      <c r="I167" s="1865"/>
      <c r="J167" s="1865"/>
      <c r="K167" s="1866"/>
      <c r="L167" s="1132"/>
      <c r="M167" s="1133"/>
      <c r="N167" s="1132"/>
    </row>
    <row r="168" spans="2:14">
      <c r="B168" s="805"/>
      <c r="C168" s="1864"/>
      <c r="D168" s="1865"/>
      <c r="E168" s="1865"/>
      <c r="F168" s="1865"/>
      <c r="G168" s="1865"/>
      <c r="H168" s="1865"/>
      <c r="I168" s="1865"/>
      <c r="J168" s="1865"/>
      <c r="K168" s="1866"/>
      <c r="L168" s="1132"/>
      <c r="M168" s="1133"/>
      <c r="N168" s="1132"/>
    </row>
    <row r="169" spans="2:14">
      <c r="B169" s="805"/>
      <c r="C169" s="1864"/>
      <c r="D169" s="1865"/>
      <c r="E169" s="1865"/>
      <c r="F169" s="1865"/>
      <c r="G169" s="1865"/>
      <c r="H169" s="1865"/>
      <c r="I169" s="1865"/>
      <c r="J169" s="1865"/>
      <c r="K169" s="1866"/>
      <c r="L169" s="1132"/>
      <c r="M169" s="1133"/>
      <c r="N169" s="1132"/>
    </row>
    <row r="170" spans="2:14" ht="13.5" thickBot="1">
      <c r="B170" s="805"/>
      <c r="C170" s="1867"/>
      <c r="D170" s="1868"/>
      <c r="E170" s="1868"/>
      <c r="F170" s="1868"/>
      <c r="G170" s="1868"/>
      <c r="H170" s="1868"/>
      <c r="I170" s="1868"/>
      <c r="J170" s="1868"/>
      <c r="K170" s="1869"/>
      <c r="L170" s="1132"/>
      <c r="M170" s="1133"/>
      <c r="N170" s="1132"/>
    </row>
    <row r="171" spans="2:14" ht="14.25">
      <c r="B171" s="820"/>
      <c r="C171" s="808"/>
      <c r="D171" s="808"/>
      <c r="E171" s="808"/>
      <c r="F171" s="808"/>
      <c r="G171" s="808"/>
      <c r="H171" s="808"/>
      <c r="I171" s="808"/>
      <c r="J171" s="808"/>
      <c r="K171" s="808"/>
      <c r="L171" s="808"/>
      <c r="M171" s="863"/>
      <c r="N171" s="583"/>
    </row>
    <row r="172" spans="2:14" ht="15">
      <c r="B172" s="830"/>
      <c r="C172" s="1870" t="s">
        <v>1249</v>
      </c>
      <c r="D172" s="1870"/>
      <c r="E172" s="1870"/>
      <c r="F172" s="1870"/>
      <c r="G172" s="1870"/>
      <c r="H172" s="1870"/>
      <c r="I172" s="1870"/>
      <c r="J172" s="1870"/>
      <c r="K172" s="1870"/>
      <c r="L172" s="1129"/>
      <c r="M172" s="837"/>
      <c r="N172" s="1129"/>
    </row>
    <row r="173" spans="2:14" ht="15" thickBot="1">
      <c r="B173" s="820"/>
      <c r="C173" s="808"/>
      <c r="D173" s="808"/>
      <c r="E173" s="808"/>
      <c r="F173" s="808"/>
      <c r="G173" s="808"/>
      <c r="H173" s="808"/>
      <c r="I173" s="808"/>
      <c r="J173" s="808"/>
      <c r="K173" s="808"/>
      <c r="L173" s="808"/>
      <c r="M173" s="863"/>
      <c r="N173" s="583"/>
    </row>
    <row r="174" spans="2:14">
      <c r="B174" s="835"/>
      <c r="C174" s="1852"/>
      <c r="D174" s="1853"/>
      <c r="E174" s="1853"/>
      <c r="F174" s="1853"/>
      <c r="G174" s="1853"/>
      <c r="H174" s="1853"/>
      <c r="I174" s="1853"/>
      <c r="J174" s="1853"/>
      <c r="K174" s="1854"/>
      <c r="L174" s="806"/>
      <c r="M174" s="807"/>
      <c r="N174" s="806"/>
    </row>
    <row r="175" spans="2:14">
      <c r="B175" s="835"/>
      <c r="C175" s="1855"/>
      <c r="D175" s="1856"/>
      <c r="E175" s="1856"/>
      <c r="F175" s="1856"/>
      <c r="G175" s="1856"/>
      <c r="H175" s="1856"/>
      <c r="I175" s="1856"/>
      <c r="J175" s="1856"/>
      <c r="K175" s="1857"/>
      <c r="L175" s="806"/>
      <c r="M175" s="807"/>
      <c r="N175" s="806"/>
    </row>
    <row r="176" spans="2:14">
      <c r="B176" s="835"/>
      <c r="C176" s="1855"/>
      <c r="D176" s="1856"/>
      <c r="E176" s="1856"/>
      <c r="F176" s="1856"/>
      <c r="G176" s="1856"/>
      <c r="H176" s="1856"/>
      <c r="I176" s="1856"/>
      <c r="J176" s="1856"/>
      <c r="K176" s="1857"/>
      <c r="L176" s="806"/>
      <c r="M176" s="807"/>
      <c r="N176" s="806"/>
    </row>
    <row r="177" spans="2:14">
      <c r="B177" s="835"/>
      <c r="C177" s="1855"/>
      <c r="D177" s="1856"/>
      <c r="E177" s="1856"/>
      <c r="F177" s="1856"/>
      <c r="G177" s="1856"/>
      <c r="H177" s="1856"/>
      <c r="I177" s="1856"/>
      <c r="J177" s="1856"/>
      <c r="K177" s="1857"/>
      <c r="L177" s="806"/>
      <c r="M177" s="807"/>
      <c r="N177" s="806"/>
    </row>
    <row r="178" spans="2:14">
      <c r="B178" s="835"/>
      <c r="C178" s="1855"/>
      <c r="D178" s="1856"/>
      <c r="E178" s="1856"/>
      <c r="F178" s="1856"/>
      <c r="G178" s="1856"/>
      <c r="H178" s="1856"/>
      <c r="I178" s="1856"/>
      <c r="J178" s="1856"/>
      <c r="K178" s="1857"/>
      <c r="L178" s="806"/>
      <c r="M178" s="807"/>
      <c r="N178" s="806"/>
    </row>
    <row r="179" spans="2:14">
      <c r="B179" s="835"/>
      <c r="C179" s="1855"/>
      <c r="D179" s="1856"/>
      <c r="E179" s="1856"/>
      <c r="F179" s="1856"/>
      <c r="G179" s="1856"/>
      <c r="H179" s="1856"/>
      <c r="I179" s="1856"/>
      <c r="J179" s="1856"/>
      <c r="K179" s="1857"/>
      <c r="L179" s="806"/>
      <c r="M179" s="807"/>
      <c r="N179" s="806"/>
    </row>
    <row r="180" spans="2:14">
      <c r="B180" s="835"/>
      <c r="C180" s="1855"/>
      <c r="D180" s="1856"/>
      <c r="E180" s="1856"/>
      <c r="F180" s="1856"/>
      <c r="G180" s="1856"/>
      <c r="H180" s="1856"/>
      <c r="I180" s="1856"/>
      <c r="J180" s="1856"/>
      <c r="K180" s="1857"/>
      <c r="L180" s="806"/>
      <c r="M180" s="807"/>
      <c r="N180" s="806"/>
    </row>
    <row r="181" spans="2:14" ht="13.5" thickBot="1">
      <c r="B181" s="835"/>
      <c r="C181" s="1858"/>
      <c r="D181" s="1859"/>
      <c r="E181" s="1859"/>
      <c r="F181" s="1859"/>
      <c r="G181" s="1859"/>
      <c r="H181" s="1859"/>
      <c r="I181" s="1859"/>
      <c r="J181" s="1859"/>
      <c r="K181" s="1860"/>
      <c r="L181" s="806"/>
      <c r="M181" s="807"/>
      <c r="N181" s="806"/>
    </row>
    <row r="182" spans="2:14" ht="15" thickBot="1">
      <c r="B182" s="832"/>
      <c r="C182" s="833"/>
      <c r="D182" s="833"/>
      <c r="E182" s="833"/>
      <c r="F182" s="833"/>
      <c r="G182" s="833"/>
      <c r="H182" s="833"/>
      <c r="I182" s="833"/>
      <c r="J182" s="833"/>
      <c r="K182" s="833"/>
      <c r="L182" s="833"/>
      <c r="M182" s="864"/>
      <c r="N182" s="583"/>
    </row>
  </sheetData>
  <sheetProtection password="D69D" sheet="1"/>
  <mergeCells count="86">
    <mergeCell ref="C27:L28"/>
    <mergeCell ref="B4:M4"/>
    <mergeCell ref="B5:M5"/>
    <mergeCell ref="C7:L12"/>
    <mergeCell ref="C14:L21"/>
    <mergeCell ref="C23:L25"/>
    <mergeCell ref="C51:C52"/>
    <mergeCell ref="D51:K52"/>
    <mergeCell ref="D31:K31"/>
    <mergeCell ref="D33:G33"/>
    <mergeCell ref="H33:K33"/>
    <mergeCell ref="D35:G35"/>
    <mergeCell ref="H35:K35"/>
    <mergeCell ref="C36:K36"/>
    <mergeCell ref="C38:C45"/>
    <mergeCell ref="D38:K45"/>
    <mergeCell ref="C46:K46"/>
    <mergeCell ref="C48:C49"/>
    <mergeCell ref="D48:K49"/>
    <mergeCell ref="C79:J79"/>
    <mergeCell ref="C54:C58"/>
    <mergeCell ref="D54:K58"/>
    <mergeCell ref="C59:L62"/>
    <mergeCell ref="C64:L67"/>
    <mergeCell ref="J69:K71"/>
    <mergeCell ref="C72:D72"/>
    <mergeCell ref="C73:J73"/>
    <mergeCell ref="C74:J74"/>
    <mergeCell ref="C75:J75"/>
    <mergeCell ref="C76:J76"/>
    <mergeCell ref="C77:J77"/>
    <mergeCell ref="C93:J93"/>
    <mergeCell ref="C80:J80"/>
    <mergeCell ref="C81:J81"/>
    <mergeCell ref="C82:J82"/>
    <mergeCell ref="C84:D84"/>
    <mergeCell ref="C85:J85"/>
    <mergeCell ref="C86:J86"/>
    <mergeCell ref="C87:J87"/>
    <mergeCell ref="C89:D89"/>
    <mergeCell ref="C90:J90"/>
    <mergeCell ref="C91:J91"/>
    <mergeCell ref="C92:J92"/>
    <mergeCell ref="C108:J108"/>
    <mergeCell ref="C94:J94"/>
    <mergeCell ref="C95:J95"/>
    <mergeCell ref="C97:F97"/>
    <mergeCell ref="C98:J98"/>
    <mergeCell ref="C99:J99"/>
    <mergeCell ref="C100:J100"/>
    <mergeCell ref="C101:J101"/>
    <mergeCell ref="C103:E103"/>
    <mergeCell ref="C104:J104"/>
    <mergeCell ref="C105:J105"/>
    <mergeCell ref="C107:E107"/>
    <mergeCell ref="C122:G122"/>
    <mergeCell ref="C109:J109"/>
    <mergeCell ref="C110:J110"/>
    <mergeCell ref="C112:E112"/>
    <mergeCell ref="C113:J113"/>
    <mergeCell ref="C114:J114"/>
    <mergeCell ref="C115:J115"/>
    <mergeCell ref="C116:J116"/>
    <mergeCell ref="C117:J117"/>
    <mergeCell ref="C118:J118"/>
    <mergeCell ref="C119:J119"/>
    <mergeCell ref="C120:J120"/>
    <mergeCell ref="C137:K137"/>
    <mergeCell ref="C123:J123"/>
    <mergeCell ref="C124:J124"/>
    <mergeCell ref="C125:J125"/>
    <mergeCell ref="C127:D127"/>
    <mergeCell ref="C128:J128"/>
    <mergeCell ref="C129:J129"/>
    <mergeCell ref="C130:J130"/>
    <mergeCell ref="C132:K132"/>
    <mergeCell ref="C133:J133"/>
    <mergeCell ref="C134:J134"/>
    <mergeCell ref="C135:J135"/>
    <mergeCell ref="C174:K181"/>
    <mergeCell ref="C139:K147"/>
    <mergeCell ref="C149:K150"/>
    <mergeCell ref="C152:K159"/>
    <mergeCell ref="C161:K161"/>
    <mergeCell ref="C163:K170"/>
    <mergeCell ref="C172:K17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7">
    <tabColor rgb="FFFF0000"/>
  </sheetPr>
  <dimension ref="C1:Y40"/>
  <sheetViews>
    <sheetView showGridLines="0" workbookViewId="0">
      <selection activeCell="F10" sqref="F10:F11"/>
    </sheetView>
  </sheetViews>
  <sheetFormatPr defaultRowHeight="12.75"/>
  <cols>
    <col min="1" max="1" width="2.85546875" style="93" customWidth="1"/>
    <col min="2" max="2" width="27.85546875" style="93" customWidth="1"/>
    <col min="3" max="3" width="2"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1946" t="s">
        <v>1267</v>
      </c>
      <c r="D2" s="1947"/>
      <c r="E2" s="1947"/>
      <c r="F2" s="1947"/>
      <c r="G2" s="1947"/>
      <c r="H2" s="1947"/>
      <c r="I2" s="1947"/>
      <c r="J2" s="1947"/>
      <c r="K2" s="1947"/>
      <c r="L2" s="1947"/>
      <c r="M2" s="1947"/>
      <c r="N2" s="1947"/>
      <c r="O2" s="1947"/>
      <c r="P2" s="1947"/>
      <c r="Q2" s="1947"/>
      <c r="R2" s="1947"/>
      <c r="S2" s="1948"/>
    </row>
    <row r="3" spans="3:25" ht="18" customHeight="1" thickBot="1">
      <c r="C3" s="1949"/>
      <c r="D3" s="1950"/>
      <c r="E3" s="1950"/>
      <c r="F3" s="1950"/>
      <c r="G3" s="1950"/>
      <c r="H3" s="1950"/>
      <c r="I3" s="1950"/>
      <c r="J3" s="1950"/>
      <c r="K3" s="1950"/>
      <c r="L3" s="1950"/>
      <c r="M3" s="1950"/>
      <c r="N3" s="1950"/>
      <c r="O3" s="1950"/>
      <c r="P3" s="1950"/>
      <c r="Q3" s="1950"/>
      <c r="R3" s="1950"/>
      <c r="S3" s="1951"/>
    </row>
    <row r="4" spans="3:25" ht="18.75" thickBot="1">
      <c r="C4" s="625"/>
      <c r="D4" s="626"/>
      <c r="E4" s="626"/>
      <c r="F4" s="627"/>
      <c r="G4" s="627"/>
      <c r="H4" s="627"/>
      <c r="I4" s="627"/>
      <c r="J4" s="627"/>
      <c r="K4" s="627"/>
      <c r="L4" s="627"/>
      <c r="M4" s="627"/>
      <c r="N4" s="627"/>
      <c r="O4" s="627"/>
      <c r="P4" s="627"/>
      <c r="Q4" s="627"/>
      <c r="R4" s="627"/>
      <c r="S4" s="628"/>
    </row>
    <row r="5" spans="3:25" ht="21" customHeight="1" thickBot="1">
      <c r="C5" s="336"/>
      <c r="D5" s="1952" t="s">
        <v>274</v>
      </c>
      <c r="E5" s="1953"/>
      <c r="F5" s="1953"/>
      <c r="G5" s="1953"/>
      <c r="H5" s="1953"/>
      <c r="I5" s="1953"/>
      <c r="J5" s="1953"/>
      <c r="K5" s="1953"/>
      <c r="L5" s="1953"/>
      <c r="M5" s="1953"/>
      <c r="N5" s="1953"/>
      <c r="O5" s="1953"/>
      <c r="P5" s="1953"/>
      <c r="Q5" s="1953"/>
      <c r="R5" s="1953"/>
      <c r="S5" s="96"/>
    </row>
    <row r="6" spans="3:25" ht="9.75" customHeight="1">
      <c r="C6" s="336"/>
      <c r="D6" s="105"/>
      <c r="E6" s="105"/>
      <c r="F6" s="90"/>
      <c r="G6" s="90"/>
      <c r="H6" s="90"/>
      <c r="I6" s="90"/>
      <c r="J6" s="90"/>
      <c r="K6" s="90"/>
      <c r="L6" s="90"/>
      <c r="M6" s="90"/>
      <c r="N6" s="90"/>
      <c r="O6" s="90"/>
      <c r="P6" s="90"/>
      <c r="Q6" s="90"/>
      <c r="R6" s="90"/>
      <c r="S6" s="96"/>
    </row>
    <row r="7" spans="3:25" ht="13.5" customHeight="1" thickBot="1">
      <c r="C7" s="336"/>
      <c r="D7" s="1688" t="s">
        <v>1352</v>
      </c>
      <c r="E7" s="1688"/>
      <c r="F7" s="1688"/>
      <c r="G7" s="875"/>
      <c r="H7" s="875"/>
      <c r="I7" s="339"/>
      <c r="J7" s="339"/>
      <c r="K7" s="339"/>
      <c r="L7" s="339"/>
      <c r="M7" s="339"/>
      <c r="N7" s="339"/>
      <c r="O7" s="339"/>
      <c r="P7" s="339"/>
      <c r="Q7" s="339"/>
      <c r="R7" s="339"/>
      <c r="S7" s="544"/>
      <c r="T7" s="106"/>
    </row>
    <row r="8" spans="3:25" ht="30.75" customHeight="1" thickBot="1">
      <c r="C8" s="336"/>
      <c r="D8" s="882"/>
      <c r="E8" s="1963" t="s">
        <v>62</v>
      </c>
      <c r="F8" s="1964"/>
      <c r="G8" s="1964"/>
      <c r="H8" s="1964"/>
      <c r="I8" s="1964"/>
      <c r="J8" s="1972" t="s">
        <v>63</v>
      </c>
      <c r="K8" s="1973"/>
      <c r="L8" s="1973"/>
      <c r="M8" s="1973"/>
      <c r="N8" s="1974"/>
      <c r="O8" s="580"/>
      <c r="P8" s="580"/>
      <c r="Q8" s="580"/>
      <c r="R8" s="580"/>
      <c r="S8" s="544"/>
      <c r="T8" s="106"/>
      <c r="X8" s="174"/>
      <c r="Y8" s="174"/>
    </row>
    <row r="9" spans="3:25" ht="30.75" customHeight="1" thickBot="1">
      <c r="C9" s="336"/>
      <c r="D9" s="883" t="s">
        <v>1365</v>
      </c>
      <c r="E9" s="881" t="s">
        <v>1366</v>
      </c>
      <c r="F9" s="884" t="s">
        <v>1370</v>
      </c>
      <c r="G9" s="881" t="s">
        <v>1367</v>
      </c>
      <c r="H9" s="881" t="s">
        <v>1368</v>
      </c>
      <c r="I9" s="881" t="s">
        <v>1369</v>
      </c>
      <c r="J9" s="881" t="s">
        <v>1366</v>
      </c>
      <c r="K9" s="884" t="s">
        <v>1370</v>
      </c>
      <c r="L9" s="881" t="s">
        <v>1367</v>
      </c>
      <c r="M9" s="881" t="s">
        <v>1368</v>
      </c>
      <c r="N9" s="881" t="s">
        <v>1369</v>
      </c>
      <c r="O9" s="578"/>
      <c r="P9" s="578"/>
      <c r="Q9" s="578"/>
      <c r="R9" s="578"/>
      <c r="S9" s="544"/>
      <c r="T9" s="106"/>
      <c r="X9" s="174"/>
      <c r="Y9" s="205"/>
    </row>
    <row r="10" spans="3:25" ht="30.75" customHeight="1">
      <c r="C10" s="336"/>
      <c r="D10" s="1971" t="s">
        <v>1353</v>
      </c>
      <c r="E10" s="1976"/>
      <c r="F10" s="1932"/>
      <c r="G10" s="1932"/>
      <c r="H10" s="1932"/>
      <c r="I10" s="1967"/>
      <c r="J10" s="1937"/>
      <c r="K10" s="1932"/>
      <c r="L10" s="1932"/>
      <c r="M10" s="1932"/>
      <c r="N10" s="1967"/>
      <c r="O10" s="880"/>
      <c r="P10" s="880"/>
      <c r="Q10" s="880"/>
      <c r="R10" s="579"/>
      <c r="S10" s="544"/>
      <c r="T10" s="106"/>
      <c r="X10" s="174"/>
      <c r="Y10" s="205"/>
    </row>
    <row r="11" spans="3:25" ht="37.5" customHeight="1" thickBot="1">
      <c r="C11" s="336"/>
      <c r="D11" s="1971"/>
      <c r="E11" s="1977"/>
      <c r="F11" s="1933"/>
      <c r="G11" s="1933"/>
      <c r="H11" s="1933"/>
      <c r="I11" s="1968"/>
      <c r="J11" s="1938"/>
      <c r="K11" s="1933"/>
      <c r="L11" s="1933"/>
      <c r="M11" s="1933"/>
      <c r="N11" s="1968"/>
      <c r="O11" s="578"/>
      <c r="P11" s="578"/>
      <c r="Q11" s="578"/>
      <c r="R11" s="579"/>
      <c r="S11" s="544"/>
      <c r="T11" s="106"/>
      <c r="X11" s="174"/>
      <c r="Y11" s="205"/>
    </row>
    <row r="12" spans="3:25" ht="30.75" customHeight="1">
      <c r="C12" s="336"/>
      <c r="D12" s="1934" t="s">
        <v>1354</v>
      </c>
      <c r="E12" s="1969"/>
      <c r="F12" s="1965"/>
      <c r="G12" s="1965"/>
      <c r="H12" s="1965"/>
      <c r="I12" s="1965"/>
      <c r="J12" s="1965"/>
      <c r="K12" s="1965"/>
      <c r="L12" s="1965"/>
      <c r="M12" s="1965"/>
      <c r="N12" s="1965"/>
      <c r="O12" s="580"/>
      <c r="P12" s="580"/>
      <c r="Q12" s="580"/>
      <c r="R12" s="580"/>
      <c r="S12" s="544"/>
      <c r="T12" s="106"/>
      <c r="X12" s="174"/>
      <c r="Y12" s="205"/>
    </row>
    <row r="13" spans="3:25" ht="43.5" customHeight="1" thickBot="1">
      <c r="C13" s="336"/>
      <c r="D13" s="1975"/>
      <c r="E13" s="1970"/>
      <c r="F13" s="1966"/>
      <c r="G13" s="1966"/>
      <c r="H13" s="1966"/>
      <c r="I13" s="1966"/>
      <c r="J13" s="1966"/>
      <c r="K13" s="1966"/>
      <c r="L13" s="1966"/>
      <c r="M13" s="1966"/>
      <c r="N13" s="1966"/>
      <c r="O13" s="578"/>
      <c r="P13" s="578"/>
      <c r="Q13" s="578"/>
      <c r="R13" s="578"/>
      <c r="S13" s="544"/>
      <c r="T13" s="106"/>
      <c r="X13" s="174"/>
      <c r="Y13" s="205"/>
    </row>
    <row r="14" spans="3:25" ht="17.25" customHeight="1">
      <c r="C14" s="336"/>
      <c r="D14" s="340"/>
      <c r="E14" s="340"/>
      <c r="F14" s="341"/>
      <c r="G14" s="341"/>
      <c r="H14" s="341"/>
      <c r="I14" s="341"/>
      <c r="J14" s="341"/>
      <c r="K14" s="341"/>
      <c r="L14" s="341"/>
      <c r="M14" s="341"/>
      <c r="N14" s="341"/>
      <c r="O14" s="341"/>
      <c r="P14" s="341"/>
      <c r="Q14" s="341"/>
      <c r="R14" s="341"/>
      <c r="S14" s="544"/>
      <c r="T14" s="106"/>
    </row>
    <row r="15" spans="3:25" ht="25.5" customHeight="1" thickBot="1">
      <c r="C15" s="336"/>
      <c r="D15" s="1930" t="s">
        <v>563</v>
      </c>
      <c r="E15" s="1931"/>
      <c r="F15" s="1931"/>
      <c r="G15" s="1931"/>
      <c r="H15" s="1931"/>
      <c r="I15" s="1931"/>
      <c r="J15" s="874"/>
      <c r="K15" s="874"/>
      <c r="L15" s="874"/>
      <c r="M15" s="874"/>
      <c r="N15" s="342"/>
      <c r="O15" s="342"/>
      <c r="P15" s="342"/>
      <c r="Q15" s="342"/>
      <c r="R15" s="342"/>
      <c r="S15" s="544"/>
      <c r="T15" s="106"/>
    </row>
    <row r="16" spans="3:25" ht="30" customHeight="1" thickBot="1">
      <c r="C16" s="336"/>
      <c r="D16" s="1934" t="s">
        <v>1355</v>
      </c>
      <c r="E16" s="1960" t="s">
        <v>564</v>
      </c>
      <c r="F16" s="1962"/>
      <c r="G16" s="1962"/>
      <c r="H16" s="1961"/>
      <c r="I16" s="1939" t="s">
        <v>565</v>
      </c>
      <c r="J16" s="1940"/>
      <c r="K16" s="1940"/>
      <c r="L16" s="1941"/>
      <c r="M16" s="1960" t="s">
        <v>566</v>
      </c>
      <c r="N16" s="1961"/>
      <c r="O16" s="1960" t="s">
        <v>567</v>
      </c>
      <c r="P16" s="1962"/>
      <c r="Q16" s="1962"/>
      <c r="R16" s="1961"/>
      <c r="S16" s="544"/>
      <c r="T16" s="106"/>
    </row>
    <row r="17" spans="3:20" ht="18.75" customHeight="1" thickBot="1">
      <c r="C17" s="336"/>
      <c r="D17" s="1935"/>
      <c r="E17" s="1942" t="s">
        <v>600</v>
      </c>
      <c r="F17" s="1943"/>
      <c r="G17" s="1942" t="s">
        <v>601</v>
      </c>
      <c r="H17" s="1943"/>
      <c r="I17" s="1944" t="s">
        <v>600</v>
      </c>
      <c r="J17" s="1945"/>
      <c r="K17" s="1944" t="s">
        <v>601</v>
      </c>
      <c r="L17" s="1945"/>
      <c r="M17" s="1944" t="s">
        <v>600</v>
      </c>
      <c r="N17" s="1945"/>
      <c r="O17" s="1942" t="s">
        <v>600</v>
      </c>
      <c r="P17" s="1943"/>
      <c r="Q17" s="1942" t="s">
        <v>601</v>
      </c>
      <c r="R17" s="1943"/>
      <c r="S17" s="544"/>
      <c r="T17" s="106"/>
    </row>
    <row r="18" spans="3:20" ht="30.75" customHeight="1" thickBot="1">
      <c r="C18" s="336"/>
      <c r="D18" s="1935"/>
      <c r="E18" s="343" t="s">
        <v>570</v>
      </c>
      <c r="F18" s="343" t="s">
        <v>569</v>
      </c>
      <c r="G18" s="343" t="s">
        <v>570</v>
      </c>
      <c r="H18" s="343" t="s">
        <v>569</v>
      </c>
      <c r="I18" s="343" t="s">
        <v>570</v>
      </c>
      <c r="J18" s="343" t="s">
        <v>569</v>
      </c>
      <c r="K18" s="343" t="s">
        <v>570</v>
      </c>
      <c r="L18" s="343" t="s">
        <v>569</v>
      </c>
      <c r="M18" s="343" t="s">
        <v>570</v>
      </c>
      <c r="N18" s="343" t="s">
        <v>569</v>
      </c>
      <c r="O18" s="343" t="s">
        <v>570</v>
      </c>
      <c r="P18" s="343" t="s">
        <v>569</v>
      </c>
      <c r="Q18" s="343" t="s">
        <v>570</v>
      </c>
      <c r="R18" s="343" t="s">
        <v>569</v>
      </c>
      <c r="S18" s="544"/>
      <c r="T18" s="106"/>
    </row>
    <row r="19" spans="3:20" ht="39.75" customHeight="1" thickBot="1">
      <c r="C19" s="336"/>
      <c r="D19" s="1936"/>
      <c r="E19" s="958"/>
      <c r="F19" s="959"/>
      <c r="G19" s="959"/>
      <c r="H19" s="959"/>
      <c r="I19" s="959"/>
      <c r="J19" s="959"/>
      <c r="K19" s="959"/>
      <c r="L19" s="959"/>
      <c r="M19" s="959"/>
      <c r="N19" s="959"/>
      <c r="O19" s="959"/>
      <c r="P19" s="959"/>
      <c r="Q19" s="959"/>
      <c r="R19" s="959"/>
      <c r="S19" s="544"/>
      <c r="T19" s="106"/>
    </row>
    <row r="20" spans="3:20" ht="12" customHeight="1">
      <c r="C20" s="336"/>
      <c r="D20" s="340"/>
      <c r="E20" s="340"/>
      <c r="F20" s="341"/>
      <c r="G20" s="341"/>
      <c r="H20" s="341"/>
      <c r="I20" s="341"/>
      <c r="J20" s="341"/>
      <c r="K20" s="341"/>
      <c r="L20" s="341"/>
      <c r="M20" s="341"/>
      <c r="N20" s="341"/>
      <c r="O20" s="341"/>
      <c r="P20" s="341"/>
      <c r="Q20" s="341"/>
      <c r="R20" s="341"/>
      <c r="S20" s="544"/>
      <c r="T20" s="106"/>
    </row>
    <row r="21" spans="3:20" ht="46.5" customHeight="1" thickBot="1">
      <c r="C21" s="336"/>
      <c r="D21" s="1688" t="s">
        <v>568</v>
      </c>
      <c r="E21" s="1688"/>
      <c r="F21" s="1688"/>
      <c r="G21" s="875"/>
      <c r="H21" s="339"/>
      <c r="I21" s="339"/>
      <c r="J21" s="339"/>
      <c r="K21" s="339"/>
      <c r="L21" s="339"/>
      <c r="M21" s="339"/>
      <c r="N21" s="339"/>
      <c r="O21" s="339"/>
      <c r="P21" s="339"/>
      <c r="Q21" s="339"/>
      <c r="R21" s="661"/>
      <c r="S21" s="545"/>
    </row>
    <row r="22" spans="3:20" ht="26.25" customHeight="1" thickBot="1">
      <c r="C22" s="336"/>
      <c r="D22" s="1934" t="s">
        <v>1356</v>
      </c>
      <c r="E22" s="1956" t="s">
        <v>1364</v>
      </c>
      <c r="F22" s="1957"/>
      <c r="G22" s="1942" t="s">
        <v>601</v>
      </c>
      <c r="H22" s="1943"/>
      <c r="I22" s="580"/>
      <c r="J22" s="580"/>
      <c r="K22" s="661"/>
      <c r="L22" s="661"/>
      <c r="M22" s="662"/>
      <c r="N22" s="662"/>
      <c r="O22" s="662"/>
      <c r="P22" s="662"/>
      <c r="Q22" s="90"/>
      <c r="R22" s="90"/>
      <c r="S22" s="96"/>
    </row>
    <row r="23" spans="3:20" ht="15.75" thickBot="1">
      <c r="C23" s="336"/>
      <c r="D23" s="1935"/>
      <c r="E23" s="343" t="s">
        <v>570</v>
      </c>
      <c r="F23" s="343" t="s">
        <v>569</v>
      </c>
      <c r="G23" s="343" t="s">
        <v>570</v>
      </c>
      <c r="H23" s="343" t="s">
        <v>569</v>
      </c>
      <c r="I23" s="580"/>
      <c r="J23" s="580"/>
      <c r="K23" s="661"/>
      <c r="L23" s="661"/>
      <c r="M23" s="662"/>
      <c r="N23" s="662"/>
      <c r="O23" s="662"/>
      <c r="P23" s="662"/>
      <c r="Q23" s="90"/>
      <c r="R23" s="90"/>
      <c r="S23" s="96"/>
    </row>
    <row r="24" spans="3:20" ht="56.25" customHeight="1" thickBot="1">
      <c r="C24" s="336"/>
      <c r="D24" s="1936"/>
      <c r="E24" s="960"/>
      <c r="F24" s="1080"/>
      <c r="G24" s="1080"/>
      <c r="H24" s="1081"/>
      <c r="I24" s="879"/>
      <c r="J24" s="879"/>
      <c r="K24" s="661"/>
      <c r="L24" s="661"/>
      <c r="M24" s="662"/>
      <c r="N24" s="662"/>
      <c r="O24" s="662"/>
      <c r="P24" s="662"/>
      <c r="Q24" s="90"/>
      <c r="R24" s="90"/>
      <c r="S24" s="96"/>
    </row>
    <row r="25" spans="3:20" ht="14.25" customHeight="1">
      <c r="C25" s="336"/>
      <c r="D25" s="345"/>
      <c r="E25" s="345"/>
      <c r="F25" s="345"/>
      <c r="G25" s="345"/>
      <c r="H25" s="345"/>
      <c r="I25" s="345"/>
      <c r="J25" s="345"/>
      <c r="K25" s="345"/>
      <c r="L25" s="345"/>
      <c r="M25" s="345"/>
      <c r="N25" s="345"/>
      <c r="O25" s="345"/>
      <c r="P25" s="345"/>
      <c r="Q25" s="345"/>
      <c r="R25" s="345"/>
      <c r="S25" s="545"/>
      <c r="T25" s="106"/>
    </row>
    <row r="26" spans="3:20" ht="20.25" customHeight="1" thickBot="1">
      <c r="C26" s="336"/>
      <c r="D26" s="1688" t="s">
        <v>1358</v>
      </c>
      <c r="E26" s="1688"/>
      <c r="F26" s="1688"/>
      <c r="G26" s="1688"/>
      <c r="H26" s="1688"/>
      <c r="I26" s="1688"/>
      <c r="J26" s="875"/>
      <c r="K26" s="875"/>
      <c r="L26" s="875"/>
      <c r="M26" s="875"/>
      <c r="N26" s="339"/>
      <c r="O26" s="339"/>
      <c r="P26" s="339"/>
      <c r="Q26" s="339"/>
      <c r="R26" s="339"/>
      <c r="S26" s="544"/>
      <c r="T26" s="106"/>
    </row>
    <row r="27" spans="3:20" ht="38.25" customHeight="1" thickBot="1">
      <c r="C27" s="336"/>
      <c r="D27" s="1934" t="s">
        <v>1357</v>
      </c>
      <c r="E27" s="1942" t="s">
        <v>600</v>
      </c>
      <c r="F27" s="1943"/>
      <c r="G27" s="1942" t="s">
        <v>1362</v>
      </c>
      <c r="H27" s="1943"/>
      <c r="I27" s="1942" t="s">
        <v>1363</v>
      </c>
      <c r="J27" s="1943"/>
      <c r="K27" s="647"/>
      <c r="L27" s="580"/>
      <c r="M27" s="580"/>
      <c r="N27" s="580"/>
      <c r="O27" s="580"/>
      <c r="P27" s="661"/>
      <c r="Q27" s="662"/>
      <c r="R27" s="90"/>
      <c r="S27" s="96"/>
    </row>
    <row r="28" spans="3:20" ht="15.75" thickBot="1">
      <c r="C28" s="336"/>
      <c r="D28" s="1935"/>
      <c r="E28" s="343" t="s">
        <v>570</v>
      </c>
      <c r="F28" s="343" t="s">
        <v>569</v>
      </c>
      <c r="G28" s="343" t="s">
        <v>570</v>
      </c>
      <c r="H28" s="343" t="s">
        <v>569</v>
      </c>
      <c r="I28" s="878" t="s">
        <v>570</v>
      </c>
      <c r="J28" s="343" t="s">
        <v>569</v>
      </c>
      <c r="K28" s="580"/>
      <c r="L28" s="580"/>
      <c r="M28" s="580"/>
      <c r="N28" s="580"/>
      <c r="O28" s="661"/>
      <c r="P28" s="662"/>
      <c r="Q28" s="90"/>
      <c r="R28" s="90"/>
      <c r="S28" s="96"/>
    </row>
    <row r="29" spans="3:20" ht="56.25" customHeight="1" thickBot="1">
      <c r="C29" s="336"/>
      <c r="D29" s="1936"/>
      <c r="E29" s="961"/>
      <c r="F29" s="1082"/>
      <c r="G29" s="1082"/>
      <c r="H29" s="1082"/>
      <c r="I29" s="1079"/>
      <c r="J29" s="1082"/>
      <c r="K29" s="578"/>
      <c r="L29" s="578"/>
      <c r="M29" s="578"/>
      <c r="N29" s="578"/>
      <c r="O29" s="661"/>
      <c r="P29" s="662"/>
      <c r="Q29" s="90"/>
      <c r="R29" s="90"/>
      <c r="S29" s="96"/>
    </row>
    <row r="30" spans="3:20" ht="9" customHeight="1">
      <c r="C30" s="336"/>
      <c r="D30" s="340"/>
      <c r="E30" s="340"/>
      <c r="F30" s="341"/>
      <c r="G30" s="341"/>
      <c r="H30" s="341"/>
      <c r="I30" s="341"/>
      <c r="J30" s="341"/>
      <c r="K30" s="341"/>
      <c r="L30" s="341"/>
      <c r="M30" s="341"/>
      <c r="N30" s="341"/>
      <c r="O30" s="341"/>
      <c r="P30" s="341"/>
      <c r="Q30" s="341"/>
      <c r="R30" s="341"/>
      <c r="S30" s="544"/>
      <c r="T30" s="106"/>
    </row>
    <row r="31" spans="3:20" ht="18" customHeight="1" thickBot="1">
      <c r="C31" s="336"/>
      <c r="D31" s="1688" t="s">
        <v>1359</v>
      </c>
      <c r="E31" s="1929"/>
      <c r="F31" s="1929"/>
      <c r="G31" s="875"/>
      <c r="H31" s="875"/>
      <c r="I31" s="339"/>
      <c r="J31" s="339"/>
      <c r="K31" s="339"/>
      <c r="L31" s="339"/>
      <c r="M31" s="339"/>
      <c r="N31" s="339"/>
      <c r="O31" s="339"/>
      <c r="P31" s="339"/>
      <c r="Q31" s="339"/>
      <c r="R31" s="339"/>
      <c r="S31" s="544"/>
      <c r="T31" s="106"/>
    </row>
    <row r="32" spans="3:20" ht="15.75" thickBot="1">
      <c r="C32" s="336"/>
      <c r="D32" s="1958" t="s">
        <v>1360</v>
      </c>
      <c r="E32" s="1960" t="s">
        <v>62</v>
      </c>
      <c r="F32" s="1961"/>
      <c r="G32" s="346" t="s">
        <v>63</v>
      </c>
      <c r="H32" s="580"/>
      <c r="I32" s="580"/>
      <c r="J32" s="580"/>
      <c r="K32" s="580"/>
      <c r="L32" s="580"/>
      <c r="M32" s="580"/>
      <c r="N32" s="580"/>
      <c r="O32" s="580"/>
      <c r="P32" s="580"/>
      <c r="Q32" s="661"/>
      <c r="R32" s="662"/>
      <c r="S32" s="96"/>
    </row>
    <row r="33" spans="3:20" ht="66" customHeight="1" thickBot="1">
      <c r="C33" s="336"/>
      <c r="D33" s="1959"/>
      <c r="E33" s="1954"/>
      <c r="F33" s="1955"/>
      <c r="G33" s="959"/>
      <c r="H33" s="578"/>
      <c r="I33" s="578"/>
      <c r="J33" s="578"/>
      <c r="K33" s="578"/>
      <c r="L33" s="578"/>
      <c r="M33" s="578"/>
      <c r="N33" s="578"/>
      <c r="O33" s="578"/>
      <c r="P33" s="661"/>
      <c r="Q33" s="662"/>
      <c r="R33" s="90"/>
      <c r="S33" s="96"/>
    </row>
    <row r="34" spans="3:20" ht="69" customHeight="1" thickBot="1">
      <c r="C34" s="336"/>
      <c r="D34" s="344" t="s">
        <v>1361</v>
      </c>
      <c r="E34" s="1954"/>
      <c r="F34" s="1955"/>
      <c r="G34" s="959"/>
      <c r="H34" s="578"/>
      <c r="I34" s="578"/>
      <c r="J34" s="578"/>
      <c r="K34" s="578"/>
      <c r="L34" s="578"/>
      <c r="M34" s="578"/>
      <c r="N34" s="578"/>
      <c r="O34" s="578"/>
      <c r="P34" s="578"/>
      <c r="Q34" s="661"/>
      <c r="R34" s="662"/>
      <c r="S34" s="96"/>
    </row>
    <row r="35" spans="3:20" ht="16.5">
      <c r="C35" s="336"/>
      <c r="D35" s="340"/>
      <c r="E35" s="340"/>
      <c r="F35" s="341"/>
      <c r="G35" s="341"/>
      <c r="H35" s="341"/>
      <c r="I35" s="341"/>
      <c r="J35" s="341"/>
      <c r="K35" s="341"/>
      <c r="L35" s="341"/>
      <c r="M35" s="341"/>
      <c r="N35" s="341"/>
      <c r="O35" s="341"/>
      <c r="P35" s="341"/>
      <c r="Q35" s="341"/>
      <c r="R35" s="341"/>
      <c r="S35" s="544"/>
      <c r="T35" s="106"/>
    </row>
    <row r="36" spans="3:20" ht="19.5" thickBot="1">
      <c r="C36" s="335"/>
      <c r="D36" s="629"/>
      <c r="E36" s="629"/>
      <c r="F36" s="629"/>
      <c r="G36" s="629"/>
      <c r="H36" s="629"/>
      <c r="I36" s="629"/>
      <c r="J36" s="629"/>
      <c r="K36" s="629"/>
      <c r="L36" s="629"/>
      <c r="M36" s="629"/>
      <c r="N36" s="629"/>
      <c r="O36" s="629"/>
      <c r="P36" s="629"/>
      <c r="Q36" s="629"/>
      <c r="R36" s="629"/>
      <c r="S36" s="630"/>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E33:F33"/>
    <mergeCell ref="D10:D11"/>
    <mergeCell ref="J8:N8"/>
    <mergeCell ref="D12:D13"/>
    <mergeCell ref="F10:F11"/>
    <mergeCell ref="G10:G11"/>
    <mergeCell ref="H10:H11"/>
    <mergeCell ref="I10:I11"/>
    <mergeCell ref="E10:E11"/>
    <mergeCell ref="E27:F2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D7:F7"/>
    <mergeCell ref="D31:F31"/>
    <mergeCell ref="D15:I15"/>
    <mergeCell ref="D26:I26"/>
    <mergeCell ref="L10:L11"/>
    <mergeCell ref="D16:D19"/>
    <mergeCell ref="J10:J11"/>
    <mergeCell ref="I16:L16"/>
    <mergeCell ref="D27:D29"/>
    <mergeCell ref="G17:H17"/>
    <mergeCell ref="I17:J17"/>
    <mergeCell ref="K17:L17"/>
    <mergeCell ref="D21:F21"/>
  </mergeCells>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sheetPr codeName="Sheet16">
    <tabColor theme="9" tint="-0.249977111117893"/>
  </sheetPr>
  <dimension ref="B1:V79"/>
  <sheetViews>
    <sheetView showGridLines="0" topLeftCell="A10" zoomScaleSheetLayoutView="70" workbookViewId="0">
      <selection activeCell="D27" sqref="D27"/>
    </sheetView>
  </sheetViews>
  <sheetFormatPr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1996" t="s">
        <v>1267</v>
      </c>
      <c r="D2" s="1997"/>
      <c r="E2" s="1997"/>
      <c r="F2" s="1997"/>
      <c r="G2" s="1997"/>
      <c r="H2" s="1997"/>
      <c r="I2" s="1997"/>
      <c r="J2" s="1997"/>
      <c r="K2" s="1997"/>
      <c r="L2" s="1997"/>
      <c r="M2" s="1997"/>
      <c r="N2" s="1997"/>
      <c r="O2" s="1997"/>
      <c r="P2" s="1997"/>
      <c r="Q2" s="1997"/>
      <c r="R2" s="1997"/>
      <c r="S2" s="1997"/>
      <c r="T2" s="1998"/>
      <c r="U2" s="62"/>
    </row>
    <row r="3" spans="2:21" ht="18.75" thickBot="1">
      <c r="B3" s="77"/>
      <c r="C3" s="1999" t="s">
        <v>1695</v>
      </c>
      <c r="D3" s="2000"/>
      <c r="E3" s="2000"/>
      <c r="F3" s="2000"/>
      <c r="G3" s="2000"/>
      <c r="H3" s="2000"/>
      <c r="I3" s="2000"/>
      <c r="J3" s="2000"/>
      <c r="K3" s="2000"/>
      <c r="L3" s="2000"/>
      <c r="M3" s="2000"/>
      <c r="N3" s="2000"/>
      <c r="O3" s="2000"/>
      <c r="P3" s="2000"/>
      <c r="Q3" s="2000"/>
      <c r="R3" s="2000"/>
      <c r="S3" s="2000"/>
      <c r="T3" s="2001"/>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698"/>
      <c r="G5" s="698"/>
      <c r="H5" s="698"/>
      <c r="I5" s="698"/>
      <c r="J5" s="698"/>
      <c r="K5" s="698"/>
      <c r="L5" s="696"/>
      <c r="M5" s="268"/>
      <c r="N5" s="268"/>
      <c r="O5" s="268"/>
      <c r="P5" s="268"/>
      <c r="Q5" s="269"/>
      <c r="R5" s="269"/>
      <c r="S5" s="270"/>
      <c r="T5" s="96"/>
      <c r="U5" s="62"/>
    </row>
    <row r="6" spans="2:21" ht="17.25" thickBot="1">
      <c r="B6" s="77"/>
      <c r="C6" s="336"/>
      <c r="D6" s="307"/>
      <c r="E6" s="44"/>
      <c r="F6" s="681" t="s">
        <v>487</v>
      </c>
      <c r="G6" s="699"/>
      <c r="H6" s="699"/>
      <c r="I6" s="699"/>
      <c r="J6" s="699"/>
      <c r="K6" s="699"/>
      <c r="L6" s="59"/>
      <c r="M6" s="44"/>
      <c r="N6" s="44"/>
      <c r="O6" s="44"/>
      <c r="P6" s="44"/>
      <c r="Q6" s="63"/>
      <c r="R6" s="63"/>
      <c r="S6" s="95"/>
      <c r="T6" s="280"/>
      <c r="U6" s="62"/>
    </row>
    <row r="7" spans="2:21" ht="17.25" thickBot="1">
      <c r="B7" s="62"/>
      <c r="C7" s="336"/>
      <c r="D7" s="304"/>
      <c r="E7" s="136"/>
      <c r="F7" s="681" t="s">
        <v>322</v>
      </c>
      <c r="G7" s="697"/>
      <c r="H7" s="697"/>
      <c r="I7" s="697"/>
      <c r="J7" s="697"/>
      <c r="K7" s="697"/>
      <c r="L7" s="697"/>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2002"/>
      <c r="F9" s="2002"/>
      <c r="G9" s="2002"/>
      <c r="H9" s="2002"/>
      <c r="I9" s="2002"/>
      <c r="J9" s="2002"/>
      <c r="K9" s="2002"/>
      <c r="L9" s="2002"/>
      <c r="M9" s="2002"/>
      <c r="N9" s="2002"/>
      <c r="O9" s="2002"/>
      <c r="P9" s="2002"/>
      <c r="Q9" s="2002"/>
      <c r="R9" s="2002"/>
      <c r="S9" s="2002"/>
      <c r="T9" s="2003"/>
      <c r="U9" s="137"/>
    </row>
    <row r="10" spans="2:21" ht="16.5" thickBot="1">
      <c r="B10" s="137"/>
      <c r="C10" s="336"/>
      <c r="D10" s="2004" t="s">
        <v>297</v>
      </c>
      <c r="E10" s="2005"/>
      <c r="F10" s="2005"/>
      <c r="G10" s="2005"/>
      <c r="H10" s="2005"/>
      <c r="I10" s="2005"/>
      <c r="J10" s="2005"/>
      <c r="K10" s="2005"/>
      <c r="L10" s="2005"/>
      <c r="M10" s="2005"/>
      <c r="N10" s="2005"/>
      <c r="O10" s="2005"/>
      <c r="P10" s="2005"/>
      <c r="Q10" s="2005"/>
      <c r="R10" s="2005"/>
      <c r="S10" s="2006"/>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1993"/>
      <c r="E13" s="1995" t="s">
        <v>882</v>
      </c>
      <c r="F13" s="1995"/>
      <c r="G13" s="1995"/>
      <c r="H13" s="1995"/>
      <c r="I13" s="1995"/>
      <c r="J13" s="1995"/>
      <c r="K13" s="1995"/>
      <c r="L13" s="1995"/>
      <c r="M13" s="1995"/>
      <c r="N13" s="1995"/>
      <c r="O13" s="1995"/>
      <c r="P13" s="1995"/>
      <c r="Q13" s="138"/>
      <c r="R13" s="138"/>
      <c r="S13" s="138"/>
      <c r="T13" s="288"/>
    </row>
    <row r="14" spans="2:21" ht="13.5" thickBot="1">
      <c r="B14" s="137"/>
      <c r="C14" s="287"/>
      <c r="D14" s="1994"/>
      <c r="E14" s="1995"/>
      <c r="F14" s="1995"/>
      <c r="G14" s="1995"/>
      <c r="H14" s="1995"/>
      <c r="I14" s="1995"/>
      <c r="J14" s="1995"/>
      <c r="K14" s="1995"/>
      <c r="L14" s="1995"/>
      <c r="M14" s="1995"/>
      <c r="N14" s="1995"/>
      <c r="O14" s="1995"/>
      <c r="P14" s="1995"/>
      <c r="Q14" s="138"/>
      <c r="R14" s="138"/>
      <c r="S14" s="138"/>
      <c r="T14" s="288"/>
    </row>
    <row r="15" spans="2:21" ht="17.25" thickBot="1">
      <c r="B15" s="137"/>
      <c r="C15" s="287"/>
      <c r="D15" s="138"/>
      <c r="E15" s="894"/>
      <c r="F15" s="894"/>
      <c r="G15" s="894"/>
      <c r="H15" s="894"/>
      <c r="I15" s="894"/>
      <c r="J15" s="894"/>
      <c r="K15" s="894"/>
      <c r="L15" s="894"/>
      <c r="M15" s="894"/>
      <c r="N15" s="894"/>
      <c r="O15" s="894"/>
      <c r="P15" s="894"/>
      <c r="Q15" s="138"/>
      <c r="R15" s="138"/>
      <c r="S15" s="138"/>
      <c r="T15" s="288"/>
    </row>
    <row r="16" spans="2:21" ht="17.25" thickBot="1">
      <c r="B16" s="137"/>
      <c r="C16" s="287"/>
      <c r="D16" s="771"/>
      <c r="E16" s="1985" t="s">
        <v>883</v>
      </c>
      <c r="F16" s="1985"/>
      <c r="G16" s="1985"/>
      <c r="H16" s="1985"/>
      <c r="I16" s="1985"/>
      <c r="J16" s="1985"/>
      <c r="K16" s="1985"/>
      <c r="L16" s="1985"/>
      <c r="M16" s="1985"/>
      <c r="N16" s="1985"/>
      <c r="O16" s="1985"/>
      <c r="P16" s="1985"/>
      <c r="Q16" s="138"/>
      <c r="R16" s="138"/>
      <c r="S16" s="138"/>
      <c r="T16" s="288"/>
    </row>
    <row r="17" spans="2:22" ht="16.5">
      <c r="B17" s="137"/>
      <c r="C17" s="287"/>
      <c r="D17" s="138"/>
      <c r="E17" s="683"/>
      <c r="F17" s="683"/>
      <c r="G17" s="683"/>
      <c r="H17" s="683"/>
      <c r="I17" s="683"/>
      <c r="J17" s="683"/>
      <c r="K17" s="683"/>
      <c r="L17" s="683"/>
      <c r="M17" s="683"/>
      <c r="N17" s="683"/>
      <c r="O17" s="683"/>
      <c r="P17" s="683"/>
      <c r="Q17" s="138"/>
      <c r="R17" s="138"/>
      <c r="S17" s="138"/>
      <c r="T17" s="288"/>
    </row>
    <row r="18" spans="2:22" ht="17.25" thickBot="1">
      <c r="B18" s="137"/>
      <c r="C18" s="287"/>
      <c r="D18" s="78" t="s">
        <v>299</v>
      </c>
      <c r="E18" s="683"/>
      <c r="F18" s="683"/>
      <c r="G18" s="683"/>
      <c r="H18" s="683"/>
      <c r="I18" s="683"/>
      <c r="J18" s="683"/>
      <c r="K18" s="683"/>
      <c r="L18" s="683"/>
      <c r="M18" s="683"/>
      <c r="N18" s="683"/>
      <c r="O18" s="683"/>
      <c r="P18" s="683"/>
      <c r="Q18" s="138"/>
      <c r="R18" s="138"/>
      <c r="S18" s="138"/>
      <c r="T18" s="288"/>
    </row>
    <row r="19" spans="2:22" ht="29.25" customHeight="1" thickBot="1">
      <c r="B19" s="137"/>
      <c r="C19" s="287"/>
      <c r="D19" s="772"/>
      <c r="E19" s="1985" t="s">
        <v>884</v>
      </c>
      <c r="F19" s="1985"/>
      <c r="G19" s="1985"/>
      <c r="H19" s="1985"/>
      <c r="I19" s="1985"/>
      <c r="J19" s="1985"/>
      <c r="K19" s="1985"/>
      <c r="L19" s="1985"/>
      <c r="M19" s="1985"/>
      <c r="N19" s="1985"/>
      <c r="O19" s="1985"/>
      <c r="P19" s="1985"/>
      <c r="Q19" s="138"/>
      <c r="R19" s="138"/>
      <c r="S19" s="138"/>
      <c r="T19" s="288"/>
    </row>
    <row r="20" spans="2:22" ht="17.25" thickBot="1">
      <c r="B20" s="137"/>
      <c r="C20" s="287"/>
      <c r="D20" s="138"/>
      <c r="E20" s="683"/>
      <c r="F20" s="683"/>
      <c r="G20" s="683"/>
      <c r="H20" s="683"/>
      <c r="I20" s="683"/>
      <c r="J20" s="683"/>
      <c r="K20" s="683"/>
      <c r="L20" s="683"/>
      <c r="M20" s="683"/>
      <c r="N20" s="683"/>
      <c r="O20" s="683"/>
      <c r="P20" s="683"/>
      <c r="Q20" s="138"/>
      <c r="R20" s="138"/>
      <c r="S20" s="138"/>
      <c r="T20" s="288"/>
    </row>
    <row r="21" spans="2:22" ht="17.25" thickBot="1">
      <c r="B21" s="137"/>
      <c r="C21" s="287"/>
      <c r="D21" s="772"/>
      <c r="E21" s="1985" t="s">
        <v>885</v>
      </c>
      <c r="F21" s="1985"/>
      <c r="G21" s="1985"/>
      <c r="H21" s="1985"/>
      <c r="I21" s="1985"/>
      <c r="J21" s="1985"/>
      <c r="K21" s="1985"/>
      <c r="L21" s="1985"/>
      <c r="M21" s="1985"/>
      <c r="N21" s="1985"/>
      <c r="O21" s="1985"/>
      <c r="P21" s="1985"/>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36"/>
      <c r="D23" s="2004" t="s">
        <v>300</v>
      </c>
      <c r="E23" s="2005"/>
      <c r="F23" s="2005"/>
      <c r="G23" s="2005"/>
      <c r="H23" s="2005"/>
      <c r="I23" s="2005"/>
      <c r="J23" s="2005"/>
      <c r="K23" s="2005"/>
      <c r="L23" s="2005"/>
      <c r="M23" s="2005"/>
      <c r="N23" s="2005"/>
      <c r="O23" s="2005"/>
      <c r="P23" s="2005"/>
      <c r="Q23" s="2005"/>
      <c r="R23" s="2005"/>
      <c r="S23" s="2006"/>
      <c r="T23" s="286"/>
      <c r="U23" s="137"/>
    </row>
    <row r="24" spans="2:22" ht="19.5" customHeight="1">
      <c r="B24" s="137"/>
      <c r="C24" s="289"/>
      <c r="D24" s="2008" t="s">
        <v>301</v>
      </c>
      <c r="E24" s="2008"/>
      <c r="F24" s="2008"/>
      <c r="G24" s="2008"/>
      <c r="H24" s="2008"/>
      <c r="I24" s="2008"/>
      <c r="J24" s="2008"/>
      <c r="K24" s="2008"/>
      <c r="L24" s="2008"/>
      <c r="M24" s="2008"/>
      <c r="N24" s="2008"/>
      <c r="O24" s="2008"/>
      <c r="P24" s="2008"/>
      <c r="Q24" s="2008"/>
      <c r="R24" s="2008"/>
      <c r="S24" s="2008"/>
      <c r="T24" s="290"/>
      <c r="U24" s="137"/>
    </row>
    <row r="25" spans="2:22" ht="20.25" customHeight="1">
      <c r="B25" s="137"/>
      <c r="C25" s="291"/>
      <c r="D25" s="2009"/>
      <c r="E25" s="2009"/>
      <c r="F25" s="2009"/>
      <c r="G25" s="2009"/>
      <c r="H25" s="2009"/>
      <c r="I25" s="2009"/>
      <c r="J25" s="2009"/>
      <c r="K25" s="2009"/>
      <c r="L25" s="2009"/>
      <c r="M25" s="2009"/>
      <c r="N25" s="2009"/>
      <c r="O25" s="2009"/>
      <c r="P25" s="2009"/>
      <c r="Q25" s="2009"/>
      <c r="R25" s="2009"/>
      <c r="S25" s="2009"/>
      <c r="T25" s="285"/>
      <c r="U25" s="137"/>
      <c r="V25" s="553"/>
    </row>
    <row r="26" spans="2:22" ht="17.25" thickBot="1">
      <c r="B26" s="137"/>
      <c r="C26" s="287"/>
      <c r="D26" s="681" t="s">
        <v>298</v>
      </c>
      <c r="E26" s="59"/>
      <c r="F26" s="682"/>
      <c r="G26" s="682"/>
      <c r="H26" s="682"/>
      <c r="I26" s="682"/>
      <c r="J26" s="682"/>
      <c r="K26" s="682"/>
      <c r="L26" s="682"/>
      <c r="M26" s="682"/>
      <c r="N26" s="682"/>
      <c r="O26" s="682"/>
      <c r="P26" s="682"/>
      <c r="Q26" s="682"/>
      <c r="R26" s="682"/>
      <c r="S26" s="682"/>
      <c r="T26" s="285"/>
      <c r="U26" s="137"/>
    </row>
    <row r="27" spans="2:22" ht="19.5" customHeight="1" thickBot="1">
      <c r="B27" s="137"/>
      <c r="C27" s="287"/>
      <c r="D27" s="773"/>
      <c r="E27" s="2007" t="s">
        <v>875</v>
      </c>
      <c r="F27" s="2007"/>
      <c r="G27" s="2007"/>
      <c r="H27" s="2007"/>
      <c r="I27" s="2007"/>
      <c r="J27" s="2007"/>
      <c r="K27" s="2007"/>
      <c r="L27" s="2007"/>
      <c r="M27" s="2007"/>
      <c r="N27" s="2007"/>
      <c r="O27" s="2007"/>
      <c r="P27" s="2007"/>
      <c r="Q27" s="682"/>
      <c r="R27" s="682"/>
      <c r="S27" s="682"/>
      <c r="T27" s="288"/>
    </row>
    <row r="28" spans="2:22" ht="17.25" thickBot="1">
      <c r="B28" s="137"/>
      <c r="C28" s="287"/>
      <c r="D28" s="682"/>
      <c r="E28" s="2007"/>
      <c r="F28" s="2007"/>
      <c r="G28" s="2007"/>
      <c r="H28" s="2007"/>
      <c r="I28" s="2007"/>
      <c r="J28" s="2007"/>
      <c r="K28" s="2007"/>
      <c r="L28" s="2007"/>
      <c r="M28" s="2007"/>
      <c r="N28" s="2007"/>
      <c r="O28" s="2007"/>
      <c r="P28" s="2007"/>
      <c r="Q28" s="682"/>
      <c r="R28" s="682"/>
      <c r="S28" s="682"/>
      <c r="T28" s="288"/>
    </row>
    <row r="29" spans="2:22" ht="17.25" thickBot="1">
      <c r="B29" s="137"/>
      <c r="C29" s="287"/>
      <c r="D29" s="773"/>
      <c r="E29" s="1985" t="s">
        <v>876</v>
      </c>
      <c r="F29" s="1985"/>
      <c r="G29" s="1985"/>
      <c r="H29" s="1985"/>
      <c r="I29" s="1985"/>
      <c r="J29" s="1985"/>
      <c r="K29" s="1985"/>
      <c r="L29" s="1985"/>
      <c r="M29" s="1985"/>
      <c r="N29" s="1985"/>
      <c r="O29" s="1985"/>
      <c r="P29" s="1985"/>
      <c r="Q29" s="682"/>
      <c r="R29" s="682"/>
      <c r="S29" s="682"/>
      <c r="T29" s="288"/>
    </row>
    <row r="30" spans="2:22" ht="17.25" thickBot="1">
      <c r="B30" s="137"/>
      <c r="C30" s="287"/>
      <c r="D30" s="682"/>
      <c r="E30" s="683"/>
      <c r="F30" s="683"/>
      <c r="G30" s="683"/>
      <c r="H30" s="683"/>
      <c r="I30" s="683"/>
      <c r="J30" s="683"/>
      <c r="K30" s="683"/>
      <c r="L30" s="683"/>
      <c r="M30" s="683"/>
      <c r="N30" s="683"/>
      <c r="O30" s="683"/>
      <c r="P30" s="683"/>
      <c r="Q30" s="682"/>
      <c r="R30" s="682"/>
      <c r="S30" s="682"/>
      <c r="T30" s="288"/>
    </row>
    <row r="31" spans="2:22" ht="17.25" thickBot="1">
      <c r="B31" s="137"/>
      <c r="C31" s="287"/>
      <c r="D31" s="773"/>
      <c r="E31" s="1985" t="s">
        <v>877</v>
      </c>
      <c r="F31" s="1985"/>
      <c r="G31" s="1985"/>
      <c r="H31" s="1985"/>
      <c r="I31" s="1985"/>
      <c r="J31" s="1985"/>
      <c r="K31" s="1985"/>
      <c r="L31" s="1985"/>
      <c r="M31" s="1985"/>
      <c r="N31" s="1985"/>
      <c r="O31" s="1985"/>
      <c r="P31" s="1985"/>
      <c r="Q31" s="682"/>
      <c r="R31" s="682"/>
      <c r="S31" s="682"/>
      <c r="T31" s="288"/>
    </row>
    <row r="32" spans="2:22" ht="16.5">
      <c r="B32" s="137"/>
      <c r="C32" s="287"/>
      <c r="D32" s="682"/>
      <c r="E32" s="683"/>
      <c r="F32" s="683"/>
      <c r="G32" s="683"/>
      <c r="H32" s="683"/>
      <c r="I32" s="683"/>
      <c r="J32" s="683"/>
      <c r="K32" s="683"/>
      <c r="L32" s="683"/>
      <c r="M32" s="683"/>
      <c r="N32" s="683"/>
      <c r="O32" s="683"/>
      <c r="P32" s="683"/>
      <c r="Q32" s="682"/>
      <c r="R32" s="682"/>
      <c r="S32" s="682"/>
      <c r="T32" s="288"/>
    </row>
    <row r="33" spans="2:21" ht="17.25" thickBot="1">
      <c r="B33" s="137"/>
      <c r="C33" s="287"/>
      <c r="D33" s="681" t="s">
        <v>299</v>
      </c>
      <c r="E33" s="683"/>
      <c r="F33" s="683"/>
      <c r="G33" s="683"/>
      <c r="H33" s="683"/>
      <c r="I33" s="683"/>
      <c r="J33" s="683"/>
      <c r="K33" s="683"/>
      <c r="L33" s="683"/>
      <c r="M33" s="683"/>
      <c r="N33" s="683"/>
      <c r="O33" s="683"/>
      <c r="P33" s="683"/>
      <c r="Q33" s="682"/>
      <c r="R33" s="682"/>
      <c r="S33" s="682"/>
      <c r="T33" s="288"/>
    </row>
    <row r="34" spans="2:21" ht="17.25" thickBot="1">
      <c r="B34" s="137"/>
      <c r="C34" s="287"/>
      <c r="D34" s="774"/>
      <c r="E34" s="1985" t="s">
        <v>878</v>
      </c>
      <c r="F34" s="1985"/>
      <c r="G34" s="1985"/>
      <c r="H34" s="1985"/>
      <c r="I34" s="1985"/>
      <c r="J34" s="1985"/>
      <c r="K34" s="1985"/>
      <c r="L34" s="1985"/>
      <c r="M34" s="1985"/>
      <c r="N34" s="1985"/>
      <c r="O34" s="1985"/>
      <c r="P34" s="1985"/>
      <c r="Q34" s="682"/>
      <c r="R34" s="682"/>
      <c r="S34" s="682"/>
      <c r="T34" s="288"/>
    </row>
    <row r="35" spans="2:21" ht="17.25" thickBot="1">
      <c r="B35" s="137"/>
      <c r="C35" s="287"/>
      <c r="D35" s="682"/>
      <c r="E35" s="683"/>
      <c r="F35" s="683"/>
      <c r="G35" s="683"/>
      <c r="H35" s="683"/>
      <c r="I35" s="683"/>
      <c r="J35" s="683"/>
      <c r="K35" s="683"/>
      <c r="L35" s="683"/>
      <c r="M35" s="683"/>
      <c r="N35" s="683"/>
      <c r="O35" s="683"/>
      <c r="P35" s="683"/>
      <c r="Q35" s="682"/>
      <c r="R35" s="682"/>
      <c r="S35" s="682"/>
      <c r="T35" s="288"/>
    </row>
    <row r="36" spans="2:21" ht="30" customHeight="1" thickBot="1">
      <c r="B36" s="137"/>
      <c r="C36" s="287"/>
      <c r="D36" s="774"/>
      <c r="E36" s="1985" t="s">
        <v>879</v>
      </c>
      <c r="F36" s="1985"/>
      <c r="G36" s="1985"/>
      <c r="H36" s="1985"/>
      <c r="I36" s="1985"/>
      <c r="J36" s="1985"/>
      <c r="K36" s="1985"/>
      <c r="L36" s="1985"/>
      <c r="M36" s="1985"/>
      <c r="N36" s="1985"/>
      <c r="O36" s="1985"/>
      <c r="P36" s="1985"/>
      <c r="Q36" s="682"/>
      <c r="R36" s="682"/>
      <c r="S36" s="682"/>
      <c r="T36" s="288"/>
    </row>
    <row r="37" spans="2:21" ht="17.25" thickBot="1">
      <c r="B37" s="137"/>
      <c r="C37" s="287"/>
      <c r="D37" s="682"/>
      <c r="E37" s="683"/>
      <c r="F37" s="683"/>
      <c r="G37" s="683"/>
      <c r="H37" s="683"/>
      <c r="I37" s="683"/>
      <c r="J37" s="683"/>
      <c r="K37" s="683"/>
      <c r="L37" s="683"/>
      <c r="M37" s="683"/>
      <c r="N37" s="683"/>
      <c r="O37" s="683"/>
      <c r="P37" s="683"/>
      <c r="Q37" s="682"/>
      <c r="R37" s="682"/>
      <c r="S37" s="682"/>
      <c r="T37" s="288"/>
    </row>
    <row r="38" spans="2:21" ht="36.75" customHeight="1" thickBot="1">
      <c r="B38" s="137"/>
      <c r="C38" s="287"/>
      <c r="D38" s="774"/>
      <c r="E38" s="1985" t="s">
        <v>880</v>
      </c>
      <c r="F38" s="1985"/>
      <c r="G38" s="1985"/>
      <c r="H38" s="1985"/>
      <c r="I38" s="1985"/>
      <c r="J38" s="1985"/>
      <c r="K38" s="1985"/>
      <c r="L38" s="1985"/>
      <c r="M38" s="1985"/>
      <c r="N38" s="1985"/>
      <c r="O38" s="1985"/>
      <c r="P38" s="1985"/>
      <c r="Q38" s="682"/>
      <c r="R38" s="682"/>
      <c r="S38" s="682"/>
      <c r="T38" s="288"/>
    </row>
    <row r="39" spans="2:21" ht="17.25" thickBot="1">
      <c r="B39" s="137"/>
      <c r="C39" s="287"/>
      <c r="D39" s="682"/>
      <c r="E39" s="683"/>
      <c r="F39" s="683"/>
      <c r="G39" s="683"/>
      <c r="H39" s="683"/>
      <c r="I39" s="683"/>
      <c r="J39" s="683"/>
      <c r="K39" s="683"/>
      <c r="L39" s="683"/>
      <c r="M39" s="683"/>
      <c r="N39" s="683"/>
      <c r="O39" s="683"/>
      <c r="P39" s="683"/>
      <c r="Q39" s="682"/>
      <c r="R39" s="682"/>
      <c r="S39" s="682"/>
      <c r="T39" s="288"/>
    </row>
    <row r="40" spans="2:21" ht="17.25" thickBot="1">
      <c r="B40" s="137"/>
      <c r="C40" s="287"/>
      <c r="D40" s="774"/>
      <c r="E40" s="1985" t="s">
        <v>881</v>
      </c>
      <c r="F40" s="1985"/>
      <c r="G40" s="1985"/>
      <c r="H40" s="1985"/>
      <c r="I40" s="1985"/>
      <c r="J40" s="1985"/>
      <c r="K40" s="1985"/>
      <c r="L40" s="1985"/>
      <c r="M40" s="1985"/>
      <c r="N40" s="1985"/>
      <c r="O40" s="1985"/>
      <c r="P40" s="1985"/>
      <c r="Q40" s="682"/>
      <c r="R40" s="682"/>
      <c r="S40" s="682"/>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1986" t="s">
        <v>302</v>
      </c>
      <c r="E42" s="1987"/>
      <c r="F42" s="1987"/>
      <c r="G42" s="1987"/>
      <c r="H42" s="1987"/>
      <c r="I42" s="1987"/>
      <c r="J42" s="1987"/>
      <c r="K42" s="1987"/>
      <c r="L42" s="1987"/>
      <c r="M42" s="1987"/>
      <c r="N42" s="1987"/>
      <c r="O42" s="1987"/>
      <c r="P42" s="1987"/>
      <c r="Q42" s="1987"/>
      <c r="R42" s="1987"/>
      <c r="S42" s="1988"/>
      <c r="T42" s="293"/>
      <c r="U42" s="137"/>
    </row>
    <row r="43" spans="2:21" ht="33" customHeight="1">
      <c r="B43" s="137"/>
      <c r="C43" s="294"/>
      <c r="D43" s="1989" t="s">
        <v>869</v>
      </c>
      <c r="E43" s="1989"/>
      <c r="F43" s="1989"/>
      <c r="G43" s="1989"/>
      <c r="H43" s="1989"/>
      <c r="I43" s="1989"/>
      <c r="J43" s="1989"/>
      <c r="K43" s="1989"/>
      <c r="L43" s="1989"/>
      <c r="M43" s="1989"/>
      <c r="N43" s="1989"/>
      <c r="O43" s="1989"/>
      <c r="P43" s="1989"/>
      <c r="Q43" s="1989"/>
      <c r="R43" s="1989"/>
      <c r="S43" s="1989"/>
      <c r="T43" s="295"/>
      <c r="U43" s="137"/>
    </row>
    <row r="44" spans="2:21" ht="17.25" thickBot="1">
      <c r="B44" s="137"/>
      <c r="C44" s="287"/>
      <c r="D44" s="681" t="s">
        <v>298</v>
      </c>
      <c r="E44" s="59"/>
      <c r="F44" s="683"/>
      <c r="G44" s="683"/>
      <c r="H44" s="683"/>
      <c r="I44" s="683"/>
      <c r="J44" s="683"/>
      <c r="K44" s="683"/>
      <c r="L44" s="683"/>
      <c r="M44" s="683"/>
      <c r="N44" s="683"/>
      <c r="O44" s="683"/>
      <c r="P44" s="683"/>
      <c r="Q44" s="683"/>
      <c r="R44" s="683"/>
      <c r="S44" s="683"/>
      <c r="T44" s="296"/>
      <c r="U44" s="137"/>
    </row>
    <row r="45" spans="2:21" ht="12.75" customHeight="1">
      <c r="B45" s="137"/>
      <c r="C45" s="336"/>
      <c r="D45" s="1991"/>
      <c r="E45" s="1985" t="s">
        <v>874</v>
      </c>
      <c r="F45" s="1985"/>
      <c r="G45" s="1985"/>
      <c r="H45" s="1985"/>
      <c r="I45" s="1985"/>
      <c r="J45" s="1985"/>
      <c r="K45" s="1985"/>
      <c r="L45" s="1985"/>
      <c r="M45" s="1985"/>
      <c r="N45" s="1985"/>
      <c r="O45" s="1985"/>
      <c r="P45" s="1985"/>
      <c r="Q45" s="1985"/>
      <c r="R45" s="1985"/>
      <c r="S45" s="1985"/>
      <c r="T45" s="296"/>
      <c r="U45" s="137"/>
    </row>
    <row r="46" spans="2:21" ht="13.5" thickBot="1">
      <c r="B46" s="137"/>
      <c r="C46" s="139"/>
      <c r="D46" s="1992"/>
      <c r="E46" s="1985"/>
      <c r="F46" s="1985"/>
      <c r="G46" s="1985"/>
      <c r="H46" s="1985"/>
      <c r="I46" s="1985"/>
      <c r="J46" s="1985"/>
      <c r="K46" s="1985"/>
      <c r="L46" s="1985"/>
      <c r="M46" s="1985"/>
      <c r="N46" s="1985"/>
      <c r="O46" s="1985"/>
      <c r="P46" s="1985"/>
      <c r="Q46" s="1985"/>
      <c r="R46" s="1985"/>
      <c r="S46" s="1985"/>
      <c r="T46" s="296"/>
      <c r="U46" s="137"/>
    </row>
    <row r="47" spans="2:21" ht="16.5">
      <c r="B47" s="137"/>
      <c r="C47" s="139"/>
      <c r="D47" s="684"/>
      <c r="E47" s="1985"/>
      <c r="F47" s="1985"/>
      <c r="G47" s="1985"/>
      <c r="H47" s="1985"/>
      <c r="I47" s="1985"/>
      <c r="J47" s="1985"/>
      <c r="K47" s="1985"/>
      <c r="L47" s="1985"/>
      <c r="M47" s="1985"/>
      <c r="N47" s="1985"/>
      <c r="O47" s="1985"/>
      <c r="P47" s="1985"/>
      <c r="Q47" s="1985"/>
      <c r="R47" s="1985"/>
      <c r="S47" s="1985"/>
      <c r="T47" s="296"/>
      <c r="U47" s="137"/>
    </row>
    <row r="48" spans="2:21" ht="16.5">
      <c r="B48" s="137"/>
      <c r="C48" s="287"/>
      <c r="D48" s="681" t="s">
        <v>299</v>
      </c>
      <c r="E48" s="1985"/>
      <c r="F48" s="1985"/>
      <c r="G48" s="1985"/>
      <c r="H48" s="1985"/>
      <c r="I48" s="1985"/>
      <c r="J48" s="1985"/>
      <c r="K48" s="1985"/>
      <c r="L48" s="1985"/>
      <c r="M48" s="1985"/>
      <c r="N48" s="1985"/>
      <c r="O48" s="1985"/>
      <c r="P48" s="1985"/>
      <c r="Q48" s="1985"/>
      <c r="R48" s="1985"/>
      <c r="S48" s="1985"/>
      <c r="T48" s="288"/>
    </row>
    <row r="49" spans="2:20" ht="16.5">
      <c r="B49" s="137"/>
      <c r="C49" s="287"/>
      <c r="D49" s="685" t="s">
        <v>871</v>
      </c>
      <c r="E49" s="345"/>
      <c r="F49" s="345"/>
      <c r="G49" s="345"/>
      <c r="H49" s="345"/>
      <c r="I49" s="345"/>
      <c r="J49" s="345"/>
      <c r="K49" s="345"/>
      <c r="L49" s="345"/>
      <c r="M49" s="345"/>
      <c r="N49" s="345"/>
      <c r="O49" s="345"/>
      <c r="P49" s="345"/>
      <c r="Q49" s="345"/>
      <c r="R49" s="345"/>
      <c r="S49" s="345"/>
      <c r="T49" s="288"/>
    </row>
    <row r="50" spans="2:20" ht="66.75" thickBot="1">
      <c r="B50" s="137"/>
      <c r="C50" s="287"/>
      <c r="D50" s="683" t="s">
        <v>303</v>
      </c>
      <c r="E50" s="345" t="s">
        <v>304</v>
      </c>
      <c r="F50" s="345" t="s">
        <v>305</v>
      </c>
      <c r="G50" s="345"/>
      <c r="H50" s="345"/>
      <c r="I50" s="345"/>
      <c r="J50" s="345"/>
      <c r="K50" s="345"/>
      <c r="L50" s="345"/>
      <c r="M50" s="345"/>
      <c r="N50" s="345"/>
      <c r="O50" s="345"/>
      <c r="P50" s="345"/>
      <c r="Q50" s="345"/>
      <c r="R50" s="345"/>
      <c r="S50" s="345"/>
      <c r="T50" s="288"/>
    </row>
    <row r="51" spans="2:20" ht="17.25" thickBot="1">
      <c r="B51" s="137"/>
      <c r="C51" s="287"/>
      <c r="D51" s="773"/>
      <c r="E51" s="773"/>
      <c r="F51" s="773"/>
      <c r="G51" s="686" t="s">
        <v>306</v>
      </c>
      <c r="H51" s="345"/>
      <c r="I51" s="345"/>
      <c r="J51" s="345"/>
      <c r="K51" s="345"/>
      <c r="L51" s="345"/>
      <c r="M51" s="345"/>
      <c r="N51" s="345"/>
      <c r="O51" s="345"/>
      <c r="P51" s="345"/>
      <c r="Q51" s="683"/>
      <c r="R51" s="683"/>
      <c r="S51" s="683"/>
      <c r="T51" s="288"/>
    </row>
    <row r="52" spans="2:20" ht="17.25" thickBot="1">
      <c r="B52" s="137"/>
      <c r="C52" s="287"/>
      <c r="D52" s="773"/>
      <c r="E52" s="773"/>
      <c r="F52" s="773"/>
      <c r="G52" s="687" t="s">
        <v>307</v>
      </c>
      <c r="H52" s="345"/>
      <c r="I52" s="345"/>
      <c r="J52" s="345"/>
      <c r="K52" s="345"/>
      <c r="L52" s="345"/>
      <c r="M52" s="345"/>
      <c r="N52" s="345"/>
      <c r="O52" s="345"/>
      <c r="P52" s="345"/>
      <c r="Q52" s="683"/>
      <c r="R52" s="683"/>
      <c r="S52" s="683"/>
      <c r="T52" s="288"/>
    </row>
    <row r="53" spans="2:20" ht="17.25" thickBot="1">
      <c r="B53" s="137"/>
      <c r="C53" s="287"/>
      <c r="D53" s="773"/>
      <c r="E53" s="773"/>
      <c r="F53" s="773"/>
      <c r="G53" s="687" t="s">
        <v>308</v>
      </c>
      <c r="H53" s="345"/>
      <c r="I53" s="345"/>
      <c r="J53" s="345"/>
      <c r="K53" s="345"/>
      <c r="L53" s="345"/>
      <c r="M53" s="345"/>
      <c r="N53" s="345"/>
      <c r="O53" s="345"/>
      <c r="P53" s="345"/>
      <c r="Q53" s="683"/>
      <c r="R53" s="683"/>
      <c r="S53" s="683"/>
      <c r="T53" s="288"/>
    </row>
    <row r="54" spans="2:20" ht="16.5">
      <c r="B54" s="137"/>
      <c r="C54" s="297"/>
      <c r="D54" s="682"/>
      <c r="E54" s="682"/>
      <c r="F54" s="682"/>
      <c r="G54" s="683"/>
      <c r="H54" s="688"/>
      <c r="I54" s="688"/>
      <c r="J54" s="688"/>
      <c r="K54" s="688"/>
      <c r="L54" s="688"/>
      <c r="M54" s="688"/>
      <c r="N54" s="688"/>
      <c r="O54" s="688"/>
      <c r="P54" s="688"/>
      <c r="Q54" s="683"/>
      <c r="R54" s="683"/>
      <c r="S54" s="682"/>
      <c r="T54" s="288"/>
    </row>
    <row r="55" spans="2:20" ht="23.25" customHeight="1">
      <c r="B55" s="137"/>
      <c r="C55" s="297"/>
      <c r="D55" s="685" t="s">
        <v>870</v>
      </c>
      <c r="E55" s="682"/>
      <c r="F55" s="682"/>
      <c r="G55" s="683"/>
      <c r="H55" s="683"/>
      <c r="I55" s="683"/>
      <c r="J55" s="683"/>
      <c r="K55" s="683"/>
      <c r="L55" s="683"/>
      <c r="M55" s="683"/>
      <c r="N55" s="683"/>
      <c r="O55" s="683"/>
      <c r="P55" s="683"/>
      <c r="Q55" s="683"/>
      <c r="R55" s="683"/>
      <c r="S55" s="682"/>
      <c r="T55" s="288"/>
    </row>
    <row r="56" spans="2:20" ht="83.25" customHeight="1" thickBot="1">
      <c r="B56" s="137"/>
      <c r="C56" s="297"/>
      <c r="D56" s="1990" t="s">
        <v>868</v>
      </c>
      <c r="E56" s="1990"/>
      <c r="F56" s="1990"/>
      <c r="G56" s="1990"/>
      <c r="H56" s="1983" t="s">
        <v>867</v>
      </c>
      <c r="I56" s="1983"/>
      <c r="J56" s="1983"/>
      <c r="K56" s="1983"/>
      <c r="L56" s="695"/>
      <c r="M56" s="683"/>
      <c r="O56" s="683"/>
      <c r="P56" s="683"/>
      <c r="Q56" s="683"/>
      <c r="R56" s="683"/>
      <c r="S56" s="682"/>
      <c r="T56" s="288"/>
    </row>
    <row r="57" spans="2:20" ht="21" customHeight="1" thickBot="1">
      <c r="B57" s="62"/>
      <c r="C57" s="298"/>
      <c r="D57" s="1980"/>
      <c r="E57" s="1981"/>
      <c r="F57" s="1981"/>
      <c r="G57" s="1982"/>
      <c r="H57" s="1980"/>
      <c r="I57" s="1981"/>
      <c r="J57" s="1981"/>
      <c r="K57" s="1982"/>
      <c r="L57" s="686" t="s">
        <v>306</v>
      </c>
      <c r="M57" s="683"/>
      <c r="O57" s="59"/>
      <c r="P57" s="59"/>
      <c r="Q57" s="683"/>
      <c r="R57" s="683"/>
      <c r="S57" s="683"/>
      <c r="T57" s="296"/>
    </row>
    <row r="58" spans="2:20" ht="17.25" thickBot="1">
      <c r="B58" s="62"/>
      <c r="C58" s="298"/>
      <c r="D58" s="1980"/>
      <c r="E58" s="1981"/>
      <c r="F58" s="1981"/>
      <c r="G58" s="1982"/>
      <c r="H58" s="1980"/>
      <c r="I58" s="1981"/>
      <c r="J58" s="1981"/>
      <c r="K58" s="1982"/>
      <c r="L58" s="687" t="s">
        <v>307</v>
      </c>
      <c r="M58" s="683"/>
      <c r="O58" s="59"/>
      <c r="P58" s="59"/>
      <c r="Q58" s="683"/>
      <c r="R58" s="683"/>
      <c r="S58" s="683"/>
      <c r="T58" s="296"/>
    </row>
    <row r="59" spans="2:20" ht="19.5" customHeight="1" thickBot="1">
      <c r="B59" s="62"/>
      <c r="C59" s="298"/>
      <c r="D59" s="1980"/>
      <c r="E59" s="1981"/>
      <c r="F59" s="1981"/>
      <c r="G59" s="1982"/>
      <c r="H59" s="1980"/>
      <c r="I59" s="1981"/>
      <c r="J59" s="1981"/>
      <c r="K59" s="1982"/>
      <c r="L59" s="1984" t="s">
        <v>308</v>
      </c>
      <c r="M59" s="1985"/>
      <c r="O59" s="59"/>
      <c r="P59" s="59"/>
      <c r="Q59" s="689"/>
      <c r="R59" s="689"/>
      <c r="S59" s="683"/>
      <c r="T59" s="296"/>
    </row>
    <row r="60" spans="2:20" ht="17.25" thickBot="1">
      <c r="B60" s="62"/>
      <c r="C60" s="298"/>
      <c r="D60" s="692"/>
      <c r="E60" s="692"/>
      <c r="F60" s="754"/>
      <c r="G60" s="754"/>
      <c r="H60" s="754"/>
      <c r="I60" s="692"/>
      <c r="J60" s="754"/>
      <c r="K60" s="754"/>
      <c r="L60" s="754"/>
      <c r="M60" s="683"/>
      <c r="N60" s="689"/>
      <c r="O60" s="59"/>
      <c r="P60" s="59"/>
      <c r="Q60" s="689"/>
      <c r="R60" s="689"/>
      <c r="S60" s="683"/>
      <c r="T60" s="296"/>
    </row>
    <row r="61" spans="2:20" ht="18" customHeight="1" thickBot="1">
      <c r="B61" s="62"/>
      <c r="C61" s="298"/>
      <c r="D61" s="962"/>
      <c r="E61" s="1985" t="s">
        <v>1159</v>
      </c>
      <c r="F61" s="1985"/>
      <c r="G61" s="1985"/>
      <c r="H61" s="1985"/>
      <c r="I61" s="1985"/>
      <c r="J61" s="1985"/>
      <c r="K61" s="1985"/>
      <c r="L61" s="1985"/>
      <c r="M61" s="683"/>
      <c r="N61" s="689"/>
      <c r="O61" s="59"/>
      <c r="P61" s="59"/>
      <c r="Q61" s="689"/>
      <c r="R61" s="689"/>
      <c r="S61" s="683"/>
      <c r="T61" s="296"/>
    </row>
    <row r="62" spans="2:20" ht="16.5">
      <c r="B62" s="62"/>
      <c r="C62" s="298"/>
      <c r="D62" s="692"/>
      <c r="E62" s="692"/>
      <c r="F62" s="754"/>
      <c r="G62" s="754"/>
      <c r="H62" s="754"/>
      <c r="I62" s="692"/>
      <c r="J62" s="754"/>
      <c r="K62" s="754"/>
      <c r="L62" s="754"/>
      <c r="M62" s="683"/>
      <c r="N62" s="689"/>
      <c r="O62" s="59"/>
      <c r="P62" s="59"/>
      <c r="Q62" s="689"/>
      <c r="R62" s="689"/>
      <c r="S62" s="683"/>
      <c r="T62" s="296"/>
    </row>
    <row r="63" spans="2:20" ht="17.25" thickBot="1">
      <c r="B63" s="62"/>
      <c r="C63" s="298"/>
      <c r="D63" s="683"/>
      <c r="E63" s="683"/>
      <c r="F63" s="683"/>
      <c r="G63" s="683"/>
      <c r="H63" s="683"/>
      <c r="I63" s="683"/>
      <c r="J63" s="683"/>
      <c r="K63" s="683"/>
      <c r="L63" s="683"/>
      <c r="M63" s="683"/>
      <c r="N63" s="683"/>
      <c r="O63" s="683"/>
      <c r="P63" s="683"/>
      <c r="Q63" s="683"/>
      <c r="R63" s="683"/>
      <c r="S63" s="683"/>
      <c r="T63" s="288"/>
    </row>
    <row r="64" spans="2:20" ht="17.25" thickBot="1">
      <c r="B64" s="62"/>
      <c r="C64" s="298"/>
      <c r="D64" s="690" t="s">
        <v>873</v>
      </c>
      <c r="E64" s="683"/>
      <c r="F64" s="683"/>
      <c r="G64" s="59"/>
      <c r="H64" s="774"/>
      <c r="I64" s="686" t="s">
        <v>309</v>
      </c>
      <c r="J64" s="683"/>
      <c r="K64" s="683"/>
      <c r="L64" s="683"/>
      <c r="M64" s="683"/>
      <c r="N64" s="683"/>
      <c r="O64" s="683"/>
      <c r="P64" s="683"/>
      <c r="Q64" s="683"/>
      <c r="R64" s="683"/>
      <c r="S64" s="683"/>
      <c r="T64" s="288"/>
    </row>
    <row r="65" spans="2:21" ht="17.25" thickBot="1">
      <c r="B65" s="62"/>
      <c r="C65" s="298"/>
      <c r="D65" s="690" t="s">
        <v>310</v>
      </c>
      <c r="E65" s="683"/>
      <c r="F65" s="683"/>
      <c r="G65" s="59"/>
      <c r="H65" s="691" t="s">
        <v>311</v>
      </c>
      <c r="I65" s="691" t="s">
        <v>312</v>
      </c>
      <c r="J65" s="683" t="s">
        <v>313</v>
      </c>
      <c r="K65" s="683" t="s">
        <v>314</v>
      </c>
      <c r="L65" s="683"/>
      <c r="M65" s="683"/>
      <c r="N65" s="683"/>
      <c r="O65" s="683"/>
      <c r="P65" s="683"/>
      <c r="Q65" s="683"/>
      <c r="R65" s="683"/>
      <c r="S65" s="683"/>
      <c r="T65" s="288"/>
    </row>
    <row r="66" spans="2:21" ht="17.25" thickBot="1">
      <c r="B66" s="62"/>
      <c r="C66" s="298"/>
      <c r="D66" s="690" t="s">
        <v>315</v>
      </c>
      <c r="E66" s="683"/>
      <c r="F66" s="683"/>
      <c r="G66" s="683"/>
      <c r="H66" s="774"/>
      <c r="I66" s="774"/>
      <c r="J66" s="774"/>
      <c r="K66" s="774"/>
      <c r="L66" s="690" t="s">
        <v>316</v>
      </c>
      <c r="M66" s="683"/>
      <c r="N66" s="683"/>
      <c r="O66" s="683"/>
      <c r="P66" s="683"/>
      <c r="Q66" s="683"/>
      <c r="R66" s="683"/>
      <c r="S66" s="683"/>
      <c r="T66" s="288"/>
    </row>
    <row r="67" spans="2:21" ht="16.5">
      <c r="B67" s="62"/>
      <c r="C67" s="298"/>
      <c r="D67" s="683"/>
      <c r="E67" s="683"/>
      <c r="F67" s="683"/>
      <c r="G67" s="683"/>
      <c r="H67" s="683"/>
      <c r="I67" s="683"/>
      <c r="J67" s="683"/>
      <c r="K67" s="683"/>
      <c r="L67" s="683"/>
      <c r="M67" s="683"/>
      <c r="N67" s="683"/>
      <c r="O67" s="683"/>
      <c r="P67" s="683"/>
      <c r="Q67" s="683"/>
      <c r="R67" s="683"/>
      <c r="S67" s="683"/>
      <c r="T67" s="288"/>
    </row>
    <row r="68" spans="2:21" ht="16.5">
      <c r="B68" s="62"/>
      <c r="C68" s="298"/>
      <c r="D68" s="685" t="s">
        <v>872</v>
      </c>
      <c r="E68" s="683"/>
      <c r="F68" s="683"/>
      <c r="G68" s="683"/>
      <c r="H68" s="683"/>
      <c r="I68" s="683"/>
      <c r="J68" s="683"/>
      <c r="K68" s="683"/>
      <c r="L68" s="683"/>
      <c r="M68" s="683"/>
      <c r="N68" s="683"/>
      <c r="O68" s="683"/>
      <c r="P68" s="683"/>
      <c r="Q68" s="683"/>
      <c r="R68" s="683"/>
      <c r="S68" s="683"/>
      <c r="T68" s="288"/>
    </row>
    <row r="69" spans="2:21" ht="17.25" thickBot="1">
      <c r="B69" s="62"/>
      <c r="C69" s="299"/>
      <c r="D69" s="683" t="s">
        <v>317</v>
      </c>
      <c r="E69" s="683"/>
      <c r="F69" s="683"/>
      <c r="G69" s="683"/>
      <c r="H69" s="683"/>
      <c r="I69" s="683"/>
      <c r="J69" s="683"/>
      <c r="K69" s="683"/>
      <c r="L69" s="683"/>
      <c r="M69" s="683"/>
      <c r="N69" s="683"/>
      <c r="O69" s="683"/>
      <c r="P69" s="693"/>
      <c r="Q69" s="59"/>
      <c r="R69" s="59"/>
      <c r="S69" s="59"/>
      <c r="T69" s="96"/>
    </row>
    <row r="70" spans="2:21" ht="13.5" customHeight="1" thickBot="1">
      <c r="B70" s="62"/>
      <c r="C70" s="336"/>
      <c r="D70" s="694" t="s">
        <v>318</v>
      </c>
      <c r="E70" s="775"/>
      <c r="F70" s="1985" t="s">
        <v>319</v>
      </c>
      <c r="G70" s="1985"/>
      <c r="H70" s="1985"/>
      <c r="I70" s="1985"/>
      <c r="J70" s="1985"/>
      <c r="K70" s="1985"/>
      <c r="L70" s="1985"/>
      <c r="M70" s="1985"/>
      <c r="N70" s="1985"/>
      <c r="O70" s="1985"/>
      <c r="P70" s="1985"/>
      <c r="Q70" s="683"/>
      <c r="R70" s="683"/>
      <c r="S70" s="693"/>
      <c r="T70" s="96"/>
    </row>
    <row r="71" spans="2:21" ht="13.5" customHeight="1" thickBot="1">
      <c r="B71" s="62"/>
      <c r="C71" s="336"/>
      <c r="D71" s="694" t="s">
        <v>320</v>
      </c>
      <c r="E71" s="776"/>
      <c r="F71" s="1985"/>
      <c r="G71" s="1985"/>
      <c r="H71" s="1985"/>
      <c r="I71" s="1985"/>
      <c r="J71" s="1985"/>
      <c r="K71" s="1985"/>
      <c r="L71" s="1985"/>
      <c r="M71" s="1985"/>
      <c r="N71" s="1985"/>
      <c r="O71" s="1985"/>
      <c r="P71" s="1985"/>
      <c r="Q71" s="683"/>
      <c r="R71" s="683"/>
      <c r="S71" s="693"/>
      <c r="T71" s="96"/>
    </row>
    <row r="72" spans="2:21" ht="54.75" customHeight="1">
      <c r="B72" s="62"/>
      <c r="C72" s="336"/>
      <c r="D72" s="694" t="s">
        <v>321</v>
      </c>
      <c r="E72" s="1978"/>
      <c r="F72" s="683"/>
      <c r="G72" s="683"/>
      <c r="H72" s="683"/>
      <c r="I72" s="683"/>
      <c r="J72" s="683"/>
      <c r="K72" s="683"/>
      <c r="L72" s="683"/>
      <c r="M72" s="683"/>
      <c r="N72" s="683"/>
      <c r="O72" s="683"/>
      <c r="P72" s="683"/>
      <c r="Q72" s="683"/>
      <c r="R72" s="683"/>
      <c r="S72" s="693"/>
      <c r="T72" s="96"/>
    </row>
    <row r="73" spans="2:21" ht="9.75" customHeight="1" thickBot="1">
      <c r="B73" s="62"/>
      <c r="C73" s="300"/>
      <c r="D73" s="694"/>
      <c r="E73" s="1979"/>
      <c r="F73" s="683"/>
      <c r="G73" s="683"/>
      <c r="H73" s="683"/>
      <c r="I73" s="683"/>
      <c r="J73" s="683"/>
      <c r="K73" s="683"/>
      <c r="L73" s="683"/>
      <c r="M73" s="683"/>
      <c r="N73" s="683"/>
      <c r="O73" s="683"/>
      <c r="P73" s="683"/>
      <c r="Q73" s="683"/>
      <c r="R73" s="683"/>
      <c r="S73" s="693"/>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33"/>
      <c r="D75" s="634"/>
      <c r="E75" s="634"/>
      <c r="F75" s="634"/>
      <c r="G75" s="635"/>
      <c r="H75" s="302"/>
      <c r="I75" s="302"/>
      <c r="J75" s="302"/>
      <c r="K75" s="302"/>
      <c r="L75" s="302"/>
      <c r="M75" s="302"/>
      <c r="N75" s="302"/>
      <c r="O75" s="302"/>
      <c r="P75" s="302"/>
      <c r="Q75" s="302"/>
      <c r="R75" s="302"/>
      <c r="S75" s="302"/>
      <c r="T75" s="303"/>
      <c r="U75" s="141"/>
    </row>
    <row r="76" spans="2:21" s="632" customFormat="1">
      <c r="B76" s="140"/>
      <c r="C76" s="631"/>
      <c r="D76" s="631"/>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D23:S23"/>
    <mergeCell ref="E40:P40"/>
    <mergeCell ref="E36:P36"/>
    <mergeCell ref="E21:P21"/>
    <mergeCell ref="E27:P28"/>
    <mergeCell ref="E31:P31"/>
    <mergeCell ref="E29:P29"/>
    <mergeCell ref="E34:P34"/>
    <mergeCell ref="D24:S25"/>
    <mergeCell ref="E38:P38"/>
    <mergeCell ref="D13:D14"/>
    <mergeCell ref="E13:P14"/>
    <mergeCell ref="E16:P16"/>
    <mergeCell ref="E19:P19"/>
    <mergeCell ref="C2:T2"/>
    <mergeCell ref="C3:T3"/>
    <mergeCell ref="E9:T9"/>
    <mergeCell ref="D10:S10"/>
    <mergeCell ref="D42:S42"/>
    <mergeCell ref="D43:S43"/>
    <mergeCell ref="E45:S48"/>
    <mergeCell ref="H57:K57"/>
    <mergeCell ref="D58:G58"/>
    <mergeCell ref="H58:K58"/>
    <mergeCell ref="D56:G56"/>
    <mergeCell ref="D57:G57"/>
    <mergeCell ref="D45:D46"/>
    <mergeCell ref="E72:E73"/>
    <mergeCell ref="D59:G59"/>
    <mergeCell ref="H56:K56"/>
    <mergeCell ref="H59:K59"/>
    <mergeCell ref="L59:M59"/>
    <mergeCell ref="F70:P71"/>
    <mergeCell ref="E61:L61"/>
  </mergeCells>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sheetPr codeName="Sheet27">
    <tabColor rgb="FFFFFF00"/>
  </sheetPr>
  <dimension ref="A1:P47"/>
  <sheetViews>
    <sheetView workbookViewId="0">
      <selection activeCell="E8" sqref="E8"/>
    </sheetView>
  </sheetViews>
  <sheetFormatPr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2.5" customHeight="1" thickBot="1">
      <c r="A1" s="548"/>
      <c r="J1" s="104"/>
      <c r="K1" s="104"/>
    </row>
    <row r="2" spans="1:16" ht="18.75" customHeight="1" thickBot="1">
      <c r="C2" s="2010" t="s">
        <v>1267</v>
      </c>
      <c r="D2" s="2011"/>
      <c r="E2" s="2011"/>
      <c r="F2" s="2011"/>
      <c r="G2" s="2011"/>
      <c r="H2" s="2011"/>
      <c r="I2" s="2011"/>
      <c r="J2" s="2012"/>
    </row>
    <row r="3" spans="1:16" ht="18" customHeight="1" thickBot="1">
      <c r="C3" s="2013" t="s">
        <v>1372</v>
      </c>
      <c r="D3" s="2014"/>
      <c r="E3" s="2014"/>
      <c r="F3" s="2014"/>
      <c r="G3" s="2014"/>
      <c r="H3" s="2014"/>
      <c r="I3" s="2014"/>
      <c r="J3" s="2015"/>
    </row>
    <row r="4" spans="1:16" ht="12" customHeight="1" thickBot="1">
      <c r="C4" s="625"/>
      <c r="D4" s="626"/>
      <c r="E4" s="627"/>
      <c r="F4" s="627"/>
      <c r="G4" s="627"/>
      <c r="H4" s="627"/>
      <c r="I4" s="627"/>
      <c r="J4" s="628"/>
    </row>
    <row r="5" spans="1:16" ht="48.75" customHeight="1" thickBot="1">
      <c r="C5" s="336"/>
      <c r="D5" s="1134" t="s">
        <v>367</v>
      </c>
      <c r="E5" s="1696" t="s">
        <v>1371</v>
      </c>
      <c r="F5" s="1697"/>
      <c r="G5" s="1697"/>
      <c r="H5" s="1697"/>
      <c r="I5" s="1698"/>
      <c r="J5" s="96"/>
    </row>
    <row r="6" spans="1:16" ht="6" customHeight="1">
      <c r="C6" s="336"/>
      <c r="D6" s="1688"/>
      <c r="E6" s="1688"/>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6.5">
      <c r="C10" s="336"/>
      <c r="D10" s="340"/>
      <c r="E10" s="341"/>
      <c r="F10" s="341"/>
      <c r="G10" s="341"/>
      <c r="H10" s="341"/>
      <c r="I10" s="341"/>
      <c r="J10" s="544"/>
      <c r="K10" s="106"/>
    </row>
    <row r="11" spans="1:16" ht="24.75" customHeight="1">
      <c r="C11" s="336"/>
      <c r="D11" s="2016"/>
      <c r="E11" s="2016"/>
      <c r="F11" s="2016"/>
      <c r="G11" s="339"/>
      <c r="H11" s="339"/>
      <c r="I11" s="339"/>
      <c r="J11" s="544"/>
      <c r="K11" s="106"/>
    </row>
    <row r="12" spans="1:16" ht="15">
      <c r="C12" s="336"/>
      <c r="D12" s="647"/>
      <c r="E12" s="580"/>
      <c r="F12" s="580"/>
      <c r="G12" s="580"/>
      <c r="H12" s="580"/>
      <c r="I12" s="580"/>
      <c r="J12" s="544"/>
      <c r="K12" s="106"/>
    </row>
    <row r="13" spans="1:16" ht="96" customHeight="1" thickBot="1">
      <c r="C13" s="335"/>
      <c r="D13" s="889"/>
      <c r="E13" s="1137"/>
      <c r="F13" s="1137"/>
      <c r="G13" s="1137"/>
      <c r="H13" s="1137"/>
      <c r="I13" s="1137"/>
      <c r="J13" s="667"/>
      <c r="K13" s="106"/>
    </row>
    <row r="14" spans="1:16" ht="17.25" customHeight="1">
      <c r="C14" s="90"/>
      <c r="D14" s="340"/>
      <c r="E14" s="341"/>
      <c r="F14" s="341"/>
      <c r="G14" s="341"/>
      <c r="H14" s="341"/>
      <c r="I14" s="341"/>
      <c r="J14" s="661"/>
      <c r="K14" s="106"/>
    </row>
    <row r="15" spans="1:16" ht="51" customHeight="1">
      <c r="C15" s="90"/>
      <c r="D15" s="1688"/>
      <c r="E15" s="1688"/>
      <c r="F15" s="339"/>
      <c r="G15" s="339"/>
      <c r="H15" s="339"/>
      <c r="I15" s="339"/>
      <c r="J15" s="661"/>
      <c r="K15" s="106"/>
    </row>
    <row r="16" spans="1:16" ht="15">
      <c r="C16" s="90"/>
      <c r="D16" s="647"/>
      <c r="E16" s="580"/>
      <c r="F16" s="580"/>
      <c r="G16" s="580"/>
      <c r="H16" s="580"/>
      <c r="I16" s="580"/>
      <c r="J16" s="661"/>
      <c r="K16" s="662"/>
    </row>
    <row r="17" spans="3:11" ht="78.75" customHeight="1">
      <c r="C17" s="90"/>
      <c r="D17" s="648"/>
      <c r="E17" s="579"/>
      <c r="F17" s="579"/>
      <c r="G17" s="579"/>
      <c r="H17" s="579"/>
      <c r="I17" s="579"/>
      <c r="J17" s="661"/>
      <c r="K17" s="662"/>
    </row>
    <row r="18" spans="3:11" ht="16.5">
      <c r="C18" s="90"/>
      <c r="D18" s="345"/>
      <c r="E18" s="345"/>
      <c r="F18" s="345"/>
      <c r="G18" s="345"/>
      <c r="H18" s="345"/>
      <c r="I18" s="345"/>
      <c r="J18" s="662"/>
      <c r="K18" s="662"/>
    </row>
    <row r="19" spans="3:11" ht="39.75" customHeight="1">
      <c r="C19" s="90"/>
      <c r="D19" s="1688"/>
      <c r="E19" s="1688"/>
      <c r="F19" s="1688"/>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5">
      <c r="C22" s="90"/>
      <c r="D22" s="340"/>
      <c r="E22" s="341"/>
      <c r="F22" s="341"/>
      <c r="G22" s="341"/>
      <c r="H22" s="341"/>
      <c r="I22" s="341"/>
      <c r="J22" s="661"/>
      <c r="K22" s="662"/>
    </row>
    <row r="23" spans="3:11" ht="28.5" customHeight="1">
      <c r="C23" s="90"/>
      <c r="D23" s="1688"/>
      <c r="E23" s="1688"/>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5">
      <c r="C26" s="90"/>
      <c r="D26" s="345"/>
      <c r="E26" s="345"/>
      <c r="F26" s="345"/>
      <c r="G26" s="345"/>
      <c r="H26" s="345"/>
      <c r="I26" s="345"/>
      <c r="J26" s="662"/>
      <c r="K26" s="662"/>
    </row>
    <row r="27" spans="3:11" ht="33" customHeight="1">
      <c r="C27" s="90"/>
      <c r="D27" s="1688"/>
      <c r="E27" s="1688"/>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5">
      <c r="C30" s="90"/>
      <c r="D30" s="340"/>
      <c r="E30" s="341"/>
      <c r="F30" s="341"/>
      <c r="G30" s="341"/>
      <c r="H30" s="341"/>
      <c r="I30" s="341"/>
      <c r="J30" s="661"/>
      <c r="K30" s="662"/>
    </row>
    <row r="31" spans="3:11" ht="18.75">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689"/>
      <c r="E39" s="1689"/>
      <c r="F39" s="1689"/>
      <c r="G39" s="1689"/>
      <c r="H39" s="1689"/>
      <c r="I39" s="536"/>
      <c r="J39" s="664"/>
      <c r="K39" s="90"/>
      <c r="L39" s="90"/>
      <c r="M39" s="90"/>
      <c r="N39" s="90"/>
      <c r="O39" s="90"/>
    </row>
    <row r="40" spans="3:15" ht="16.5">
      <c r="C40" s="90"/>
      <c r="D40" s="536"/>
      <c r="E40" s="536"/>
      <c r="F40" s="536"/>
      <c r="G40" s="536"/>
      <c r="H40" s="536"/>
      <c r="I40" s="536"/>
      <c r="J40" s="664"/>
      <c r="K40" s="90"/>
      <c r="L40" s="90"/>
      <c r="M40" s="90"/>
      <c r="N40" s="90"/>
      <c r="O40" s="90"/>
    </row>
    <row r="41" spans="3:15" ht="16.5" customHeight="1">
      <c r="C41" s="90"/>
      <c r="D41" s="653"/>
      <c r="E41" s="653"/>
      <c r="F41" s="653"/>
      <c r="G41" s="653"/>
      <c r="H41" s="653"/>
      <c r="I41" s="657"/>
      <c r="J41" s="653"/>
      <c r="K41" s="653"/>
      <c r="L41" s="653"/>
      <c r="M41" s="653"/>
      <c r="N41" s="653"/>
      <c r="O41" s="653"/>
    </row>
    <row r="42" spans="3:15" ht="64.5" customHeight="1">
      <c r="C42" s="653"/>
      <c r="D42" s="653"/>
      <c r="E42" s="653"/>
      <c r="F42" s="653"/>
      <c r="G42" s="653"/>
      <c r="H42" s="653"/>
      <c r="I42" s="657"/>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sheetPr codeName="Sheet34">
    <tabColor rgb="FFFFFF00"/>
  </sheetPr>
  <dimension ref="B1:J145"/>
  <sheetViews>
    <sheetView workbookViewId="0"/>
  </sheetViews>
  <sheetFormatPr defaultRowHeight="12.75"/>
  <cols>
    <col min="1" max="1" width="27.85546875" style="20" customWidth="1"/>
    <col min="2" max="2" width="2.5703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45"/>
      <c r="C2" s="322"/>
      <c r="D2" s="322"/>
      <c r="E2" s="322"/>
      <c r="F2" s="322"/>
      <c r="G2" s="322"/>
      <c r="H2" s="323"/>
    </row>
    <row r="3" spans="2:10" ht="21" thickBot="1">
      <c r="B3" s="324"/>
      <c r="C3" s="2072" t="s">
        <v>1267</v>
      </c>
      <c r="D3" s="2073"/>
      <c r="E3" s="2073"/>
      <c r="F3" s="2074"/>
      <c r="G3" s="670"/>
      <c r="H3" s="886"/>
      <c r="I3" s="670"/>
      <c r="J3" s="670"/>
    </row>
    <row r="4" spans="2:10" ht="18.75" thickBot="1">
      <c r="B4" s="324"/>
      <c r="C4" s="2075" t="s">
        <v>1372</v>
      </c>
      <c r="D4" s="2076"/>
      <c r="E4" s="2076"/>
      <c r="F4" s="2077"/>
      <c r="G4" s="671"/>
      <c r="H4" s="887"/>
      <c r="I4" s="671"/>
      <c r="J4" s="671"/>
    </row>
    <row r="5" spans="2:10" ht="9" customHeight="1" thickBot="1">
      <c r="B5" s="324"/>
      <c r="C5" s="672"/>
      <c r="D5" s="669"/>
      <c r="E5" s="669"/>
      <c r="F5" s="669"/>
      <c r="G5" s="669"/>
      <c r="H5" s="673"/>
      <c r="I5" s="669"/>
      <c r="J5" s="669"/>
    </row>
    <row r="6" spans="2:10" ht="17.25" thickBot="1">
      <c r="B6" s="324"/>
      <c r="C6" s="896" t="s">
        <v>1373</v>
      </c>
      <c r="D6" s="2070" t="s">
        <v>1374</v>
      </c>
      <c r="E6" s="2070"/>
      <c r="F6" s="2070"/>
      <c r="G6" s="535"/>
      <c r="H6" s="29"/>
    </row>
    <row r="7" spans="2:10" ht="16.5" customHeight="1" thickBot="1">
      <c r="B7" s="324"/>
      <c r="C7" s="897" t="s">
        <v>1375</v>
      </c>
      <c r="D7" s="2070" t="s">
        <v>1376</v>
      </c>
      <c r="E7" s="2070"/>
      <c r="F7" s="2070"/>
      <c r="G7" s="535"/>
      <c r="H7" s="29"/>
    </row>
    <row r="8" spans="2:10" ht="95.25" customHeight="1" thickBot="1">
      <c r="B8" s="324"/>
      <c r="C8" s="897" t="s">
        <v>1377</v>
      </c>
      <c r="D8" s="2070" t="s">
        <v>1378</v>
      </c>
      <c r="E8" s="2070"/>
      <c r="F8" s="2070"/>
      <c r="G8" s="535"/>
      <c r="H8" s="29"/>
    </row>
    <row r="9" spans="2:10" ht="17.25" thickBot="1">
      <c r="B9" s="324"/>
      <c r="C9" s="897" t="s">
        <v>1379</v>
      </c>
      <c r="D9" s="2071"/>
      <c r="E9" s="2071"/>
      <c r="F9" s="2071"/>
      <c r="G9" s="535"/>
      <c r="H9" s="29"/>
    </row>
    <row r="10" spans="2:10" ht="11.25" customHeight="1" thickBot="1">
      <c r="B10" s="324"/>
      <c r="C10" s="535"/>
      <c r="D10" s="535"/>
      <c r="E10" s="535"/>
      <c r="F10" s="535"/>
      <c r="G10" s="535"/>
      <c r="H10" s="29"/>
    </row>
    <row r="11" spans="2:10" ht="17.25" thickBot="1">
      <c r="B11" s="324"/>
      <c r="C11" s="963" t="s">
        <v>1380</v>
      </c>
      <c r="D11" s="2017" t="s">
        <v>1381</v>
      </c>
      <c r="E11" s="2018"/>
      <c r="F11" s="2019"/>
      <c r="G11" s="668"/>
      <c r="H11" s="29"/>
    </row>
    <row r="12" spans="2:10" ht="19.5" customHeight="1" thickBot="1">
      <c r="B12" s="324"/>
      <c r="C12" s="2020"/>
      <c r="D12" s="2023" t="s">
        <v>1382</v>
      </c>
      <c r="E12" s="2024"/>
      <c r="F12" s="2025"/>
      <c r="G12" s="668"/>
      <c r="H12" s="29"/>
    </row>
    <row r="13" spans="2:10" ht="17.25" thickBot="1">
      <c r="B13" s="324"/>
      <c r="C13" s="2021"/>
      <c r="D13" s="964" t="s">
        <v>1383</v>
      </c>
      <c r="E13" s="2023" t="s">
        <v>1384</v>
      </c>
      <c r="F13" s="2025"/>
      <c r="G13" s="668"/>
      <c r="H13" s="29"/>
    </row>
    <row r="14" spans="2:10" ht="17.25" thickBot="1">
      <c r="B14" s="324"/>
      <c r="C14" s="2021"/>
      <c r="D14" s="2026"/>
      <c r="E14" s="2029" t="s">
        <v>1385</v>
      </c>
      <c r="F14" s="2030"/>
      <c r="G14" s="797"/>
      <c r="H14" s="29"/>
    </row>
    <row r="15" spans="2:10" ht="33.75" thickBot="1">
      <c r="B15" s="324"/>
      <c r="C15" s="2021"/>
      <c r="D15" s="2027"/>
      <c r="E15" s="965" t="s">
        <v>1386</v>
      </c>
      <c r="F15" s="966" t="s">
        <v>1387</v>
      </c>
      <c r="G15" s="797"/>
      <c r="H15" s="29"/>
    </row>
    <row r="16" spans="2:10" ht="33.75" thickBot="1">
      <c r="B16" s="324"/>
      <c r="C16" s="2021"/>
      <c r="D16" s="2027"/>
      <c r="E16" s="965" t="s">
        <v>1388</v>
      </c>
      <c r="F16" s="966" t="s">
        <v>1389</v>
      </c>
      <c r="G16" s="797"/>
      <c r="H16" s="29"/>
    </row>
    <row r="17" spans="2:8" ht="33.75" thickBot="1">
      <c r="B17" s="324"/>
      <c r="C17" s="2021"/>
      <c r="D17" s="2027"/>
      <c r="E17" s="965" t="s">
        <v>1390</v>
      </c>
      <c r="F17" s="966" t="s">
        <v>1391</v>
      </c>
      <c r="G17" s="797"/>
      <c r="H17" s="29"/>
    </row>
    <row r="18" spans="2:8" ht="33.75" thickBot="1">
      <c r="B18" s="324"/>
      <c r="C18" s="2021"/>
      <c r="D18" s="2028"/>
      <c r="E18" s="965" t="s">
        <v>1392</v>
      </c>
      <c r="F18" s="966" t="s">
        <v>1393</v>
      </c>
      <c r="G18" s="797"/>
      <c r="H18" s="29"/>
    </row>
    <row r="19" spans="2:8" ht="17.25" thickBot="1">
      <c r="B19" s="324"/>
      <c r="C19" s="2021"/>
      <c r="D19" s="964" t="s">
        <v>1394</v>
      </c>
      <c r="E19" s="2023" t="s">
        <v>1395</v>
      </c>
      <c r="F19" s="2025"/>
      <c r="G19" s="794"/>
      <c r="H19" s="29"/>
    </row>
    <row r="20" spans="2:8" ht="17.25" thickBot="1">
      <c r="B20" s="324"/>
      <c r="C20" s="2021"/>
      <c r="D20" s="2026"/>
      <c r="E20" s="2029" t="s">
        <v>1396</v>
      </c>
      <c r="F20" s="2030"/>
      <c r="G20" s="797"/>
      <c r="H20" s="29"/>
    </row>
    <row r="21" spans="2:8" ht="50.25" thickBot="1">
      <c r="B21" s="324"/>
      <c r="C21" s="2021"/>
      <c r="D21" s="2027"/>
      <c r="E21" s="967" t="s">
        <v>1397</v>
      </c>
      <c r="F21" s="895" t="s">
        <v>1398</v>
      </c>
      <c r="G21" s="797"/>
      <c r="H21" s="29"/>
    </row>
    <row r="22" spans="2:8" ht="50.25" thickBot="1">
      <c r="B22" s="324"/>
      <c r="C22" s="2021"/>
      <c r="D22" s="2027"/>
      <c r="E22" s="967" t="s">
        <v>1399</v>
      </c>
      <c r="F22" s="895" t="s">
        <v>1400</v>
      </c>
      <c r="G22" s="797"/>
      <c r="H22" s="29"/>
    </row>
    <row r="23" spans="2:8" ht="50.25" thickBot="1">
      <c r="B23" s="324"/>
      <c r="C23" s="2021"/>
      <c r="D23" s="2027"/>
      <c r="E23" s="967" t="s">
        <v>1401</v>
      </c>
      <c r="F23" s="895" t="s">
        <v>1402</v>
      </c>
      <c r="G23" s="797"/>
      <c r="H23" s="29"/>
    </row>
    <row r="24" spans="2:8" ht="50.25" thickBot="1">
      <c r="B24" s="324"/>
      <c r="C24" s="2021"/>
      <c r="D24" s="2027"/>
      <c r="E24" s="967" t="s">
        <v>1403</v>
      </c>
      <c r="F24" s="895" t="s">
        <v>1404</v>
      </c>
      <c r="G24" s="797"/>
      <c r="H24" s="29"/>
    </row>
    <row r="25" spans="2:8" ht="50.25" thickBot="1">
      <c r="B25" s="324"/>
      <c r="C25" s="2021"/>
      <c r="D25" s="2027"/>
      <c r="E25" s="967" t="s">
        <v>1405</v>
      </c>
      <c r="F25" s="895" t="s">
        <v>1406</v>
      </c>
      <c r="G25" s="797"/>
      <c r="H25" s="29"/>
    </row>
    <row r="26" spans="2:8" ht="50.25" thickBot="1">
      <c r="B26" s="324"/>
      <c r="C26" s="2022"/>
      <c r="D26" s="2028"/>
      <c r="E26" s="967" t="s">
        <v>1407</v>
      </c>
      <c r="F26" s="895" t="s">
        <v>1408</v>
      </c>
      <c r="G26" s="797"/>
      <c r="H26" s="29"/>
    </row>
    <row r="27" spans="2:8" ht="17.25" thickBot="1">
      <c r="B27" s="324"/>
      <c r="C27" s="968" t="s">
        <v>1409</v>
      </c>
      <c r="D27" s="2031" t="s">
        <v>1410</v>
      </c>
      <c r="E27" s="2032"/>
      <c r="F27" s="2033"/>
      <c r="G27" s="794"/>
      <c r="H27" s="29"/>
    </row>
    <row r="28" spans="2:8" ht="33" customHeight="1" thickBot="1">
      <c r="B28" s="324"/>
      <c r="C28" s="2034"/>
      <c r="D28" s="2023" t="s">
        <v>1411</v>
      </c>
      <c r="E28" s="2024"/>
      <c r="F28" s="2025"/>
      <c r="G28" s="794"/>
      <c r="H28" s="29"/>
    </row>
    <row r="29" spans="2:8" ht="17.25" thickBot="1">
      <c r="B29" s="324"/>
      <c r="C29" s="2035"/>
      <c r="D29" s="964" t="s">
        <v>1412</v>
      </c>
      <c r="E29" s="2023" t="s">
        <v>1413</v>
      </c>
      <c r="F29" s="2025"/>
      <c r="G29" s="794"/>
      <c r="H29" s="29"/>
    </row>
    <row r="30" spans="2:8" ht="17.25" thickBot="1">
      <c r="B30" s="324"/>
      <c r="C30" s="2035"/>
      <c r="D30" s="2037"/>
      <c r="E30" s="2029" t="s">
        <v>1414</v>
      </c>
      <c r="F30" s="2030"/>
      <c r="G30" s="797"/>
      <c r="H30" s="29"/>
    </row>
    <row r="31" spans="2:8" ht="33.75" thickBot="1">
      <c r="B31" s="324"/>
      <c r="C31" s="2035"/>
      <c r="D31" s="2038"/>
      <c r="E31" s="967" t="s">
        <v>1415</v>
      </c>
      <c r="F31" s="895" t="s">
        <v>1416</v>
      </c>
      <c r="G31" s="797"/>
      <c r="H31" s="29"/>
    </row>
    <row r="32" spans="2:8" ht="33.75" thickBot="1">
      <c r="B32" s="324"/>
      <c r="C32" s="2035"/>
      <c r="D32" s="2038"/>
      <c r="E32" s="967" t="s">
        <v>1417</v>
      </c>
      <c r="F32" s="895" t="s">
        <v>1418</v>
      </c>
      <c r="G32" s="797"/>
      <c r="H32" s="29"/>
    </row>
    <row r="33" spans="2:8" ht="33.75" thickBot="1">
      <c r="B33" s="324"/>
      <c r="C33" s="2035"/>
      <c r="D33" s="2039"/>
      <c r="E33" s="967" t="s">
        <v>1419</v>
      </c>
      <c r="F33" s="895" t="s">
        <v>1420</v>
      </c>
      <c r="G33" s="797"/>
      <c r="H33" s="29"/>
    </row>
    <row r="34" spans="2:8" ht="17.25" thickBot="1">
      <c r="B34" s="324"/>
      <c r="C34" s="2035"/>
      <c r="D34" s="964" t="s">
        <v>1421</v>
      </c>
      <c r="E34" s="2023" t="s">
        <v>1422</v>
      </c>
      <c r="F34" s="2025"/>
      <c r="G34" s="794"/>
      <c r="H34" s="29"/>
    </row>
    <row r="35" spans="2:8" ht="17.25" thickBot="1">
      <c r="B35" s="324"/>
      <c r="C35" s="2035"/>
      <c r="D35" s="2037"/>
      <c r="E35" s="2029" t="s">
        <v>1423</v>
      </c>
      <c r="F35" s="2030"/>
      <c r="G35" s="797"/>
      <c r="H35" s="29"/>
    </row>
    <row r="36" spans="2:8" ht="33.75" thickBot="1">
      <c r="B36" s="324"/>
      <c r="C36" s="2035"/>
      <c r="D36" s="2038"/>
      <c r="E36" s="967" t="s">
        <v>1424</v>
      </c>
      <c r="F36" s="895" t="s">
        <v>1425</v>
      </c>
      <c r="G36" s="797">
        <v>1</v>
      </c>
      <c r="H36" s="29"/>
    </row>
    <row r="37" spans="2:8" ht="33.75" thickBot="1">
      <c r="B37" s="324"/>
      <c r="C37" s="2035"/>
      <c r="D37" s="2038"/>
      <c r="E37" s="967" t="s">
        <v>1426</v>
      </c>
      <c r="F37" s="895" t="s">
        <v>1427</v>
      </c>
      <c r="G37" s="797"/>
      <c r="H37" s="29"/>
    </row>
    <row r="38" spans="2:8" ht="33.75" thickBot="1">
      <c r="B38" s="324"/>
      <c r="C38" s="2035"/>
      <c r="D38" s="2039"/>
      <c r="E38" s="967" t="s">
        <v>1428</v>
      </c>
      <c r="F38" s="895" t="s">
        <v>1429</v>
      </c>
      <c r="G38" s="797"/>
      <c r="H38" s="29"/>
    </row>
    <row r="39" spans="2:8" ht="17.25" thickBot="1">
      <c r="B39" s="324"/>
      <c r="C39" s="2035"/>
      <c r="D39" s="964" t="s">
        <v>1430</v>
      </c>
      <c r="E39" s="2023" t="s">
        <v>1431</v>
      </c>
      <c r="F39" s="2025"/>
      <c r="G39" s="794"/>
      <c r="H39" s="29"/>
    </row>
    <row r="40" spans="2:8" ht="17.25" thickBot="1">
      <c r="B40" s="324"/>
      <c r="C40" s="2035"/>
      <c r="D40" s="2037"/>
      <c r="E40" s="2029" t="s">
        <v>1432</v>
      </c>
      <c r="F40" s="2030"/>
      <c r="G40" s="797"/>
      <c r="H40" s="29"/>
    </row>
    <row r="41" spans="2:8" ht="33.75" thickBot="1">
      <c r="B41" s="324"/>
      <c r="C41" s="2035"/>
      <c r="D41" s="2038"/>
      <c r="E41" s="967" t="s">
        <v>1433</v>
      </c>
      <c r="F41" s="895" t="s">
        <v>1434</v>
      </c>
      <c r="G41" s="797"/>
      <c r="H41" s="29"/>
    </row>
    <row r="42" spans="2:8" ht="33.75" thickBot="1">
      <c r="B42" s="324"/>
      <c r="C42" s="2035"/>
      <c r="D42" s="2038"/>
      <c r="E42" s="967" t="s">
        <v>1435</v>
      </c>
      <c r="F42" s="895" t="s">
        <v>1436</v>
      </c>
      <c r="G42" s="797"/>
      <c r="H42" s="29"/>
    </row>
    <row r="43" spans="2:8" ht="33.75" thickBot="1">
      <c r="B43" s="324"/>
      <c r="C43" s="2035"/>
      <c r="D43" s="2039"/>
      <c r="E43" s="967" t="s">
        <v>1437</v>
      </c>
      <c r="F43" s="895" t="s">
        <v>1438</v>
      </c>
      <c r="G43" s="797"/>
      <c r="H43" s="29"/>
    </row>
    <row r="44" spans="2:8" ht="17.25" thickBot="1">
      <c r="B44" s="324"/>
      <c r="C44" s="2035"/>
      <c r="D44" s="964" t="s">
        <v>1439</v>
      </c>
      <c r="E44" s="2023" t="s">
        <v>1440</v>
      </c>
      <c r="F44" s="2025"/>
      <c r="G44" s="794"/>
      <c r="H44" s="29"/>
    </row>
    <row r="45" spans="2:8" ht="17.25" thickBot="1">
      <c r="B45" s="324"/>
      <c r="C45" s="2035"/>
      <c r="D45" s="2037"/>
      <c r="E45" s="2029" t="s">
        <v>1441</v>
      </c>
      <c r="F45" s="2030"/>
      <c r="G45" s="797"/>
      <c r="H45" s="29"/>
    </row>
    <row r="46" spans="2:8" ht="33.75" thickBot="1">
      <c r="B46" s="324"/>
      <c r="C46" s="2035"/>
      <c r="D46" s="2038"/>
      <c r="E46" s="967" t="s">
        <v>1442</v>
      </c>
      <c r="F46" s="895" t="s">
        <v>1443</v>
      </c>
      <c r="G46" s="797"/>
      <c r="H46" s="29"/>
    </row>
    <row r="47" spans="2:8" ht="33.75" thickBot="1">
      <c r="B47" s="324"/>
      <c r="C47" s="2035"/>
      <c r="D47" s="2039"/>
      <c r="E47" s="967" t="s">
        <v>1444</v>
      </c>
      <c r="F47" s="895" t="s">
        <v>1445</v>
      </c>
      <c r="G47" s="797"/>
      <c r="H47" s="29"/>
    </row>
    <row r="48" spans="2:8" ht="17.25" thickBot="1">
      <c r="B48" s="324"/>
      <c r="C48" s="2035"/>
      <c r="D48" s="964" t="s">
        <v>1446</v>
      </c>
      <c r="E48" s="2023" t="s">
        <v>1447</v>
      </c>
      <c r="F48" s="2025"/>
      <c r="G48" s="794"/>
      <c r="H48" s="29"/>
    </row>
    <row r="49" spans="2:8" ht="17.25" thickBot="1">
      <c r="B49" s="324"/>
      <c r="C49" s="2035"/>
      <c r="D49" s="2037"/>
      <c r="E49" s="2029" t="s">
        <v>1448</v>
      </c>
      <c r="F49" s="2030"/>
      <c r="G49" s="797"/>
      <c r="H49" s="29"/>
    </row>
    <row r="50" spans="2:8" ht="33.75" thickBot="1">
      <c r="B50" s="324"/>
      <c r="C50" s="2035"/>
      <c r="D50" s="2038"/>
      <c r="E50" s="967" t="s">
        <v>1449</v>
      </c>
      <c r="F50" s="895" t="s">
        <v>1450</v>
      </c>
      <c r="G50" s="797"/>
      <c r="H50" s="29"/>
    </row>
    <row r="51" spans="2:8" ht="33.75" thickBot="1">
      <c r="B51" s="324"/>
      <c r="C51" s="2035"/>
      <c r="D51" s="2039"/>
      <c r="E51" s="967" t="s">
        <v>1451</v>
      </c>
      <c r="F51" s="895" t="s">
        <v>1452</v>
      </c>
      <c r="G51" s="797"/>
      <c r="H51" s="29"/>
    </row>
    <row r="52" spans="2:8" ht="17.25" thickBot="1">
      <c r="B52" s="324"/>
      <c r="C52" s="2035"/>
      <c r="D52" s="964" t="s">
        <v>1453</v>
      </c>
      <c r="E52" s="2023" t="s">
        <v>1454</v>
      </c>
      <c r="F52" s="2025"/>
      <c r="G52" s="794"/>
      <c r="H52" s="29"/>
    </row>
    <row r="53" spans="2:8" ht="17.25" thickBot="1">
      <c r="B53" s="324"/>
      <c r="C53" s="2035"/>
      <c r="D53" s="2037"/>
      <c r="E53" s="2029" t="s">
        <v>1455</v>
      </c>
      <c r="F53" s="2030"/>
      <c r="G53" s="797"/>
      <c r="H53" s="29"/>
    </row>
    <row r="54" spans="2:8" ht="33.75" thickBot="1">
      <c r="B54" s="324"/>
      <c r="C54" s="2035"/>
      <c r="D54" s="2038"/>
      <c r="E54" s="967" t="s">
        <v>1456</v>
      </c>
      <c r="F54" s="895" t="s">
        <v>1457</v>
      </c>
      <c r="G54" s="797"/>
      <c r="H54" s="29"/>
    </row>
    <row r="55" spans="2:8" ht="33.75" thickBot="1">
      <c r="B55" s="324"/>
      <c r="C55" s="2035"/>
      <c r="D55" s="2039"/>
      <c r="E55" s="967" t="s">
        <v>1458</v>
      </c>
      <c r="F55" s="895" t="s">
        <v>1459</v>
      </c>
      <c r="G55" s="797"/>
      <c r="H55" s="29"/>
    </row>
    <row r="56" spans="2:8" ht="17.25" thickBot="1">
      <c r="B56" s="324"/>
      <c r="C56" s="2035"/>
      <c r="D56" s="964" t="s">
        <v>1460</v>
      </c>
      <c r="E56" s="2023" t="s">
        <v>1461</v>
      </c>
      <c r="F56" s="2025"/>
      <c r="G56" s="794"/>
      <c r="H56" s="29"/>
    </row>
    <row r="57" spans="2:8" ht="17.25" thickBot="1">
      <c r="B57" s="324"/>
      <c r="C57" s="2035"/>
      <c r="D57" s="2037"/>
      <c r="E57" s="2029" t="s">
        <v>1462</v>
      </c>
      <c r="F57" s="2030"/>
      <c r="G57" s="797"/>
      <c r="H57" s="29"/>
    </row>
    <row r="58" spans="2:8" ht="33.75" thickBot="1">
      <c r="B58" s="324"/>
      <c r="C58" s="2035"/>
      <c r="D58" s="2038"/>
      <c r="E58" s="967" t="s">
        <v>1463</v>
      </c>
      <c r="F58" s="895" t="s">
        <v>1464</v>
      </c>
      <c r="G58" s="797"/>
      <c r="H58" s="29"/>
    </row>
    <row r="59" spans="2:8" ht="33.75" thickBot="1">
      <c r="B59" s="324"/>
      <c r="C59" s="2035"/>
      <c r="D59" s="2039"/>
      <c r="E59" s="967" t="s">
        <v>1465</v>
      </c>
      <c r="F59" s="895" t="s">
        <v>1466</v>
      </c>
      <c r="G59" s="797"/>
      <c r="H59" s="29"/>
    </row>
    <row r="60" spans="2:8" ht="17.25" thickBot="1">
      <c r="B60" s="324"/>
      <c r="C60" s="2035"/>
      <c r="D60" s="964" t="s">
        <v>1467</v>
      </c>
      <c r="E60" s="2040" t="s">
        <v>1468</v>
      </c>
      <c r="F60" s="2041"/>
      <c r="G60" s="794"/>
      <c r="H60" s="29"/>
    </row>
    <row r="61" spans="2:8" ht="16.5">
      <c r="B61" s="324"/>
      <c r="C61" s="2035"/>
      <c r="D61" s="2042"/>
      <c r="E61" s="2045" t="s">
        <v>1469</v>
      </c>
      <c r="F61" s="2045"/>
      <c r="G61" s="797"/>
      <c r="H61" s="29"/>
    </row>
    <row r="62" spans="2:8" ht="33">
      <c r="B62" s="324"/>
      <c r="C62" s="2035"/>
      <c r="D62" s="2043"/>
      <c r="E62" s="969" t="s">
        <v>1470</v>
      </c>
      <c r="F62" s="969" t="s">
        <v>1471</v>
      </c>
      <c r="G62" s="797"/>
      <c r="H62" s="29"/>
    </row>
    <row r="63" spans="2:8" ht="33.75" thickBot="1">
      <c r="B63" s="324"/>
      <c r="C63" s="2035"/>
      <c r="D63" s="2044"/>
      <c r="E63" s="969" t="s">
        <v>1472</v>
      </c>
      <c r="F63" s="969" t="s">
        <v>1473</v>
      </c>
      <c r="G63" s="797"/>
      <c r="H63" s="29"/>
    </row>
    <row r="64" spans="2:8" ht="17.25" thickBot="1">
      <c r="B64" s="324"/>
      <c r="C64" s="2035"/>
      <c r="D64" s="964" t="s">
        <v>1474</v>
      </c>
      <c r="E64" s="2046" t="s">
        <v>1475</v>
      </c>
      <c r="F64" s="2047"/>
      <c r="G64" s="794"/>
      <c r="H64" s="29"/>
    </row>
    <row r="65" spans="2:8" ht="17.25" thickBot="1">
      <c r="B65" s="324"/>
      <c r="C65" s="2035"/>
      <c r="D65" s="2037"/>
      <c r="E65" s="2029" t="s">
        <v>1476</v>
      </c>
      <c r="F65" s="2030"/>
      <c r="G65" s="797"/>
      <c r="H65" s="29"/>
    </row>
    <row r="66" spans="2:8" ht="33.75" thickBot="1">
      <c r="B66" s="324"/>
      <c r="C66" s="2035"/>
      <c r="D66" s="2038"/>
      <c r="E66" s="967" t="s">
        <v>1477</v>
      </c>
      <c r="F66" s="895" t="s">
        <v>1478</v>
      </c>
      <c r="G66" s="797"/>
      <c r="H66" s="29"/>
    </row>
    <row r="67" spans="2:8" ht="33.75" thickBot="1">
      <c r="B67" s="324"/>
      <c r="C67" s="2036"/>
      <c r="D67" s="2039"/>
      <c r="E67" s="967" t="s">
        <v>1479</v>
      </c>
      <c r="F67" s="895" t="s">
        <v>1480</v>
      </c>
      <c r="G67" s="797"/>
      <c r="H67" s="29"/>
    </row>
    <row r="68" spans="2:8" ht="17.25" thickBot="1">
      <c r="B68" s="324"/>
      <c r="C68" s="970" t="s">
        <v>1481</v>
      </c>
      <c r="D68" s="2048" t="s">
        <v>1482</v>
      </c>
      <c r="E68" s="2049"/>
      <c r="F68" s="2050"/>
      <c r="G68" s="794"/>
      <c r="H68" s="29"/>
    </row>
    <row r="69" spans="2:8" ht="36.75" customHeight="1" thickBot="1">
      <c r="B69" s="324"/>
      <c r="C69" s="2051"/>
      <c r="D69" s="2023" t="s">
        <v>1483</v>
      </c>
      <c r="E69" s="2024"/>
      <c r="F69" s="2025"/>
      <c r="G69" s="794"/>
      <c r="H69" s="29"/>
    </row>
    <row r="70" spans="2:8" ht="17.25" thickBot="1">
      <c r="B70" s="324"/>
      <c r="C70" s="2052"/>
      <c r="D70" s="964" t="s">
        <v>1484</v>
      </c>
      <c r="E70" s="2023" t="s">
        <v>1485</v>
      </c>
      <c r="F70" s="2025"/>
      <c r="G70" s="794"/>
      <c r="H70" s="29"/>
    </row>
    <row r="71" spans="2:8" ht="17.25" thickBot="1">
      <c r="B71" s="324"/>
      <c r="C71" s="2052"/>
      <c r="D71" s="2054"/>
      <c r="E71" s="2029" t="s">
        <v>1486</v>
      </c>
      <c r="F71" s="2030"/>
      <c r="G71" s="797"/>
      <c r="H71" s="29"/>
    </row>
    <row r="72" spans="2:8" ht="33.75" thickBot="1">
      <c r="B72" s="324"/>
      <c r="C72" s="2052"/>
      <c r="D72" s="2055"/>
      <c r="E72" s="967" t="s">
        <v>1487</v>
      </c>
      <c r="F72" s="895" t="s">
        <v>1488</v>
      </c>
      <c r="G72" s="797"/>
      <c r="H72" s="29"/>
    </row>
    <row r="73" spans="2:8" ht="33.75" thickBot="1">
      <c r="B73" s="324"/>
      <c r="C73" s="2052"/>
      <c r="D73" s="2056"/>
      <c r="E73" s="967" t="s">
        <v>1489</v>
      </c>
      <c r="F73" s="895" t="s">
        <v>1490</v>
      </c>
      <c r="G73" s="797"/>
      <c r="H73" s="29"/>
    </row>
    <row r="74" spans="2:8" ht="17.25" thickBot="1">
      <c r="B74" s="324"/>
      <c r="C74" s="2052"/>
      <c r="D74" s="964" t="s">
        <v>1491</v>
      </c>
      <c r="E74" s="2023" t="s">
        <v>1492</v>
      </c>
      <c r="F74" s="2025"/>
      <c r="G74" s="794"/>
      <c r="H74" s="29"/>
    </row>
    <row r="75" spans="2:8" ht="17.25" thickBot="1">
      <c r="B75" s="324"/>
      <c r="C75" s="2052"/>
      <c r="D75" s="2054"/>
      <c r="E75" s="2029" t="s">
        <v>1493</v>
      </c>
      <c r="F75" s="2030"/>
      <c r="G75" s="797"/>
      <c r="H75" s="29"/>
    </row>
    <row r="76" spans="2:8" ht="17.25" thickBot="1">
      <c r="B76" s="324"/>
      <c r="C76" s="2052"/>
      <c r="D76" s="2055"/>
      <c r="E76" s="967" t="s">
        <v>1494</v>
      </c>
      <c r="F76" s="895" t="s">
        <v>1495</v>
      </c>
      <c r="G76" s="797"/>
      <c r="H76" s="29"/>
    </row>
    <row r="77" spans="2:8" ht="17.25" thickBot="1">
      <c r="B77" s="324"/>
      <c r="C77" s="2053"/>
      <c r="D77" s="2056"/>
      <c r="E77" s="967" t="s">
        <v>1496</v>
      </c>
      <c r="F77" s="895" t="s">
        <v>1497</v>
      </c>
      <c r="G77" s="797"/>
      <c r="H77" s="29"/>
    </row>
    <row r="78" spans="2:8" ht="17.25" thickBot="1">
      <c r="B78" s="324"/>
      <c r="C78" s="971" t="s">
        <v>1498</v>
      </c>
      <c r="D78" s="2057" t="s">
        <v>1499</v>
      </c>
      <c r="E78" s="2058"/>
      <c r="F78" s="2059"/>
      <c r="G78" s="794"/>
      <c r="H78" s="29"/>
    </row>
    <row r="79" spans="2:8" ht="34.5" customHeight="1" thickBot="1">
      <c r="B79" s="324"/>
      <c r="C79" s="2060"/>
      <c r="D79" s="2023" t="s">
        <v>1500</v>
      </c>
      <c r="E79" s="2024"/>
      <c r="F79" s="2025"/>
      <c r="G79" s="794"/>
      <c r="H79" s="29"/>
    </row>
    <row r="80" spans="2:8" ht="17.25" thickBot="1">
      <c r="B80" s="324"/>
      <c r="C80" s="2061"/>
      <c r="D80" s="964" t="s">
        <v>1501</v>
      </c>
      <c r="E80" s="2023" t="s">
        <v>1502</v>
      </c>
      <c r="F80" s="2025"/>
      <c r="G80" s="794"/>
      <c r="H80" s="29"/>
    </row>
    <row r="81" spans="2:8" ht="17.25" thickBot="1">
      <c r="B81" s="324"/>
      <c r="C81" s="2061"/>
      <c r="D81" s="2063"/>
      <c r="E81" s="2029" t="s">
        <v>1503</v>
      </c>
      <c r="F81" s="2030"/>
      <c r="G81" s="797"/>
      <c r="H81" s="29"/>
    </row>
    <row r="82" spans="2:8" ht="50.25" thickBot="1">
      <c r="B82" s="324"/>
      <c r="C82" s="2061"/>
      <c r="D82" s="2064"/>
      <c r="E82" s="967" t="s">
        <v>1504</v>
      </c>
      <c r="F82" s="895" t="s">
        <v>1505</v>
      </c>
      <c r="G82" s="797"/>
      <c r="H82" s="29"/>
    </row>
    <row r="83" spans="2:8" ht="50.25" thickBot="1">
      <c r="B83" s="324"/>
      <c r="C83" s="2061"/>
      <c r="D83" s="2065"/>
      <c r="E83" s="967" t="s">
        <v>1506</v>
      </c>
      <c r="F83" s="895" t="s">
        <v>1507</v>
      </c>
      <c r="G83" s="797"/>
      <c r="H83" s="29"/>
    </row>
    <row r="84" spans="2:8" ht="17.25" thickBot="1">
      <c r="B84" s="324"/>
      <c r="C84" s="2061"/>
      <c r="D84" s="964" t="s">
        <v>1508</v>
      </c>
      <c r="E84" s="2023" t="s">
        <v>1509</v>
      </c>
      <c r="F84" s="2025"/>
      <c r="G84" s="794"/>
      <c r="H84" s="29"/>
    </row>
    <row r="85" spans="2:8" ht="17.25" thickBot="1">
      <c r="B85" s="324"/>
      <c r="C85" s="2061"/>
      <c r="D85" s="2063"/>
      <c r="E85" s="2029" t="s">
        <v>1510</v>
      </c>
      <c r="F85" s="2030"/>
      <c r="G85" s="797"/>
      <c r="H85" s="29"/>
    </row>
    <row r="86" spans="2:8" ht="33.75" thickBot="1">
      <c r="B86" s="324"/>
      <c r="C86" s="2061"/>
      <c r="D86" s="2064"/>
      <c r="E86" s="967" t="s">
        <v>1511</v>
      </c>
      <c r="F86" s="895" t="s">
        <v>1512</v>
      </c>
      <c r="G86" s="797"/>
      <c r="H86" s="29"/>
    </row>
    <row r="87" spans="2:8" ht="33.75" thickBot="1">
      <c r="B87" s="324"/>
      <c r="C87" s="2061"/>
      <c r="D87" s="2064"/>
      <c r="E87" s="967" t="s">
        <v>1513</v>
      </c>
      <c r="F87" s="895" t="s">
        <v>1514</v>
      </c>
      <c r="G87" s="797"/>
      <c r="H87" s="29"/>
    </row>
    <row r="88" spans="2:8" ht="33.75" thickBot="1">
      <c r="B88" s="324"/>
      <c r="C88" s="2061"/>
      <c r="D88" s="2064"/>
      <c r="E88" s="967" t="s">
        <v>1515</v>
      </c>
      <c r="F88" s="895" t="s">
        <v>1516</v>
      </c>
      <c r="G88" s="797"/>
      <c r="H88" s="29"/>
    </row>
    <row r="89" spans="2:8" ht="33.75" thickBot="1">
      <c r="B89" s="324"/>
      <c r="C89" s="2061"/>
      <c r="D89" s="2064"/>
      <c r="E89" s="967" t="s">
        <v>1517</v>
      </c>
      <c r="F89" s="895" t="s">
        <v>1518</v>
      </c>
      <c r="G89" s="797"/>
      <c r="H89" s="29"/>
    </row>
    <row r="90" spans="2:8" ht="33.75" thickBot="1">
      <c r="B90" s="324"/>
      <c r="C90" s="2061"/>
      <c r="D90" s="2064"/>
      <c r="E90" s="967" t="s">
        <v>1519</v>
      </c>
      <c r="F90" s="895" t="s">
        <v>1520</v>
      </c>
      <c r="G90" s="797"/>
      <c r="H90" s="29"/>
    </row>
    <row r="91" spans="2:8" ht="33.75" thickBot="1">
      <c r="B91" s="324"/>
      <c r="C91" s="2061"/>
      <c r="D91" s="2064"/>
      <c r="E91" s="967" t="s">
        <v>1521</v>
      </c>
      <c r="F91" s="895" t="s">
        <v>1522</v>
      </c>
      <c r="G91" s="797"/>
      <c r="H91" s="29"/>
    </row>
    <row r="92" spans="2:8" ht="33.75" thickBot="1">
      <c r="B92" s="324"/>
      <c r="C92" s="2061"/>
      <c r="D92" s="2064"/>
      <c r="E92" s="967" t="s">
        <v>1523</v>
      </c>
      <c r="F92" s="895" t="s">
        <v>1524</v>
      </c>
      <c r="G92" s="797"/>
      <c r="H92" s="29"/>
    </row>
    <row r="93" spans="2:8" ht="33.75" thickBot="1">
      <c r="B93" s="324"/>
      <c r="C93" s="2061"/>
      <c r="D93" s="2064"/>
      <c r="E93" s="967" t="s">
        <v>1525</v>
      </c>
      <c r="F93" s="895" t="s">
        <v>1526</v>
      </c>
      <c r="G93" s="797"/>
      <c r="H93" s="29"/>
    </row>
    <row r="94" spans="2:8" ht="33.75" thickBot="1">
      <c r="B94" s="324"/>
      <c r="C94" s="2061"/>
      <c r="D94" s="2064"/>
      <c r="E94" s="967" t="s">
        <v>1527</v>
      </c>
      <c r="F94" s="895" t="s">
        <v>1528</v>
      </c>
      <c r="G94" s="797"/>
      <c r="H94" s="29"/>
    </row>
    <row r="95" spans="2:8" ht="33.75" thickBot="1">
      <c r="B95" s="324"/>
      <c r="C95" s="2061"/>
      <c r="D95" s="2064"/>
      <c r="E95" s="967" t="s">
        <v>1529</v>
      </c>
      <c r="F95" s="895" t="s">
        <v>1530</v>
      </c>
      <c r="G95" s="797"/>
      <c r="H95" s="29"/>
    </row>
    <row r="96" spans="2:8" ht="33.75" thickBot="1">
      <c r="B96" s="324"/>
      <c r="C96" s="2061"/>
      <c r="D96" s="2064"/>
      <c r="E96" s="967" t="s">
        <v>1531</v>
      </c>
      <c r="F96" s="895" t="s">
        <v>1532</v>
      </c>
      <c r="G96" s="797"/>
      <c r="H96" s="29"/>
    </row>
    <row r="97" spans="2:8" ht="33.75" thickBot="1">
      <c r="B97" s="324"/>
      <c r="C97" s="2061"/>
      <c r="D97" s="2064"/>
      <c r="E97" s="967" t="s">
        <v>1533</v>
      </c>
      <c r="F97" s="895" t="s">
        <v>1534</v>
      </c>
      <c r="G97" s="797"/>
      <c r="H97" s="29"/>
    </row>
    <row r="98" spans="2:8" ht="33.75" thickBot="1">
      <c r="B98" s="324"/>
      <c r="C98" s="2061"/>
      <c r="D98" s="2064"/>
      <c r="E98" s="967" t="s">
        <v>1535</v>
      </c>
      <c r="F98" s="895" t="s">
        <v>1536</v>
      </c>
      <c r="G98" s="797"/>
      <c r="H98" s="29"/>
    </row>
    <row r="99" spans="2:8" ht="33.75" thickBot="1">
      <c r="B99" s="324"/>
      <c r="C99" s="2061"/>
      <c r="D99" s="2064"/>
      <c r="E99" s="967" t="s">
        <v>1537</v>
      </c>
      <c r="F99" s="895" t="s">
        <v>1538</v>
      </c>
      <c r="G99" s="797"/>
      <c r="H99" s="29"/>
    </row>
    <row r="100" spans="2:8" ht="33.75" thickBot="1">
      <c r="B100" s="324"/>
      <c r="C100" s="2061"/>
      <c r="D100" s="2064"/>
      <c r="E100" s="967" t="s">
        <v>1539</v>
      </c>
      <c r="F100" s="895" t="s">
        <v>1540</v>
      </c>
      <c r="G100" s="797"/>
      <c r="H100" s="29"/>
    </row>
    <row r="101" spans="2:8" ht="33.75" thickBot="1">
      <c r="B101" s="324"/>
      <c r="C101" s="2061"/>
      <c r="D101" s="2064"/>
      <c r="E101" s="967" t="s">
        <v>1541</v>
      </c>
      <c r="F101" s="895" t="s">
        <v>1542</v>
      </c>
      <c r="G101" s="797"/>
      <c r="H101" s="29"/>
    </row>
    <row r="102" spans="2:8" ht="33.75" thickBot="1">
      <c r="B102" s="324"/>
      <c r="C102" s="2061"/>
      <c r="D102" s="2064"/>
      <c r="E102" s="967" t="s">
        <v>1543</v>
      </c>
      <c r="F102" s="895" t="s">
        <v>1544</v>
      </c>
      <c r="G102" s="797"/>
      <c r="H102" s="29"/>
    </row>
    <row r="103" spans="2:8" ht="33.75" thickBot="1">
      <c r="B103" s="324"/>
      <c r="C103" s="2061"/>
      <c r="D103" s="2065"/>
      <c r="E103" s="967" t="s">
        <v>1545</v>
      </c>
      <c r="F103" s="895" t="s">
        <v>1546</v>
      </c>
      <c r="G103" s="797"/>
      <c r="H103" s="29"/>
    </row>
    <row r="104" spans="2:8" ht="17.25" thickBot="1">
      <c r="B104" s="324"/>
      <c r="C104" s="2061"/>
      <c r="D104" s="964" t="s">
        <v>1547</v>
      </c>
      <c r="E104" s="2023" t="s">
        <v>1548</v>
      </c>
      <c r="F104" s="2025"/>
      <c r="G104" s="794"/>
      <c r="H104" s="29"/>
    </row>
    <row r="105" spans="2:8" ht="17.25" thickBot="1">
      <c r="B105" s="324"/>
      <c r="C105" s="2061"/>
      <c r="D105" s="2063"/>
      <c r="E105" s="2029" t="s">
        <v>1549</v>
      </c>
      <c r="F105" s="2030"/>
      <c r="G105" s="797"/>
      <c r="H105" s="29"/>
    </row>
    <row r="106" spans="2:8" ht="33.75" thickBot="1">
      <c r="B106" s="324"/>
      <c r="C106" s="2061"/>
      <c r="D106" s="2064"/>
      <c r="E106" s="967" t="s">
        <v>1550</v>
      </c>
      <c r="F106" s="895" t="s">
        <v>1551</v>
      </c>
      <c r="G106" s="797"/>
      <c r="H106" s="29"/>
    </row>
    <row r="107" spans="2:8" ht="33.75" thickBot="1">
      <c r="B107" s="324"/>
      <c r="C107" s="2061"/>
      <c r="D107" s="2064"/>
      <c r="E107" s="967" t="s">
        <v>1552</v>
      </c>
      <c r="F107" s="895" t="s">
        <v>1553</v>
      </c>
      <c r="G107" s="797"/>
      <c r="H107" s="29"/>
    </row>
    <row r="108" spans="2:8" ht="33.75" thickBot="1">
      <c r="B108" s="324"/>
      <c r="C108" s="2061"/>
      <c r="D108" s="2064"/>
      <c r="E108" s="967" t="s">
        <v>1554</v>
      </c>
      <c r="F108" s="895" t="s">
        <v>1555</v>
      </c>
      <c r="G108" s="797"/>
      <c r="H108" s="29"/>
    </row>
    <row r="109" spans="2:8" ht="33.75" thickBot="1">
      <c r="B109" s="324"/>
      <c r="C109" s="2061"/>
      <c r="D109" s="2064"/>
      <c r="E109" s="967" t="s">
        <v>1556</v>
      </c>
      <c r="F109" s="895" t="s">
        <v>1557</v>
      </c>
      <c r="G109" s="797"/>
      <c r="H109" s="29"/>
    </row>
    <row r="110" spans="2:8" ht="33.75" thickBot="1">
      <c r="B110" s="324"/>
      <c r="C110" s="2061"/>
      <c r="D110" s="2064"/>
      <c r="E110" s="967" t="s">
        <v>1558</v>
      </c>
      <c r="F110" s="895" t="s">
        <v>1559</v>
      </c>
      <c r="G110" s="797"/>
      <c r="H110" s="29"/>
    </row>
    <row r="111" spans="2:8" ht="33.75" thickBot="1">
      <c r="B111" s="324"/>
      <c r="C111" s="2061"/>
      <c r="D111" s="2064"/>
      <c r="E111" s="967" t="s">
        <v>1560</v>
      </c>
      <c r="F111" s="895" t="s">
        <v>1561</v>
      </c>
      <c r="G111" s="797"/>
      <c r="H111" s="29"/>
    </row>
    <row r="112" spans="2:8" ht="33.75" thickBot="1">
      <c r="B112" s="324"/>
      <c r="C112" s="2061"/>
      <c r="D112" s="2064"/>
      <c r="E112" s="967" t="s">
        <v>1562</v>
      </c>
      <c r="F112" s="895" t="s">
        <v>1563</v>
      </c>
      <c r="G112" s="797"/>
      <c r="H112" s="29"/>
    </row>
    <row r="113" spans="2:8" ht="33.75" thickBot="1">
      <c r="B113" s="324"/>
      <c r="C113" s="2061"/>
      <c r="D113" s="2064"/>
      <c r="E113" s="967" t="s">
        <v>1564</v>
      </c>
      <c r="F113" s="895" t="s">
        <v>1565</v>
      </c>
      <c r="G113" s="797"/>
      <c r="H113" s="29"/>
    </row>
    <row r="114" spans="2:8" ht="33.75" thickBot="1">
      <c r="B114" s="324"/>
      <c r="C114" s="2061"/>
      <c r="D114" s="2064"/>
      <c r="E114" s="967" t="s">
        <v>1566</v>
      </c>
      <c r="F114" s="895" t="s">
        <v>1567</v>
      </c>
      <c r="G114" s="797"/>
      <c r="H114" s="29"/>
    </row>
    <row r="115" spans="2:8" ht="33.75" thickBot="1">
      <c r="B115" s="324"/>
      <c r="C115" s="2061"/>
      <c r="D115" s="2064"/>
      <c r="E115" s="967" t="s">
        <v>1568</v>
      </c>
      <c r="F115" s="895" t="s">
        <v>1569</v>
      </c>
      <c r="G115" s="797"/>
      <c r="H115" s="29"/>
    </row>
    <row r="116" spans="2:8" ht="33.75" thickBot="1">
      <c r="B116" s="324"/>
      <c r="C116" s="2061"/>
      <c r="D116" s="2064"/>
      <c r="E116" s="967" t="s">
        <v>1570</v>
      </c>
      <c r="F116" s="895" t="s">
        <v>1571</v>
      </c>
      <c r="G116" s="797"/>
      <c r="H116" s="29"/>
    </row>
    <row r="117" spans="2:8" ht="33.75" thickBot="1">
      <c r="B117" s="324"/>
      <c r="C117" s="2061"/>
      <c r="D117" s="2064"/>
      <c r="E117" s="967" t="s">
        <v>1572</v>
      </c>
      <c r="F117" s="895" t="s">
        <v>1573</v>
      </c>
      <c r="G117" s="797"/>
      <c r="H117" s="29"/>
    </row>
    <row r="118" spans="2:8" ht="33.75" thickBot="1">
      <c r="B118" s="324"/>
      <c r="C118" s="2061"/>
      <c r="D118" s="2064"/>
      <c r="E118" s="967" t="s">
        <v>1574</v>
      </c>
      <c r="F118" s="895" t="s">
        <v>1575</v>
      </c>
      <c r="G118" s="797"/>
      <c r="H118" s="29"/>
    </row>
    <row r="119" spans="2:8" ht="33.75" thickBot="1">
      <c r="B119" s="324"/>
      <c r="C119" s="2061"/>
      <c r="D119" s="2064"/>
      <c r="E119" s="967" t="s">
        <v>1576</v>
      </c>
      <c r="F119" s="895" t="s">
        <v>1577</v>
      </c>
      <c r="G119" s="797"/>
      <c r="H119" s="29"/>
    </row>
    <row r="120" spans="2:8" ht="33.75" thickBot="1">
      <c r="B120" s="324"/>
      <c r="C120" s="2061"/>
      <c r="D120" s="2064"/>
      <c r="E120" s="967" t="s">
        <v>1578</v>
      </c>
      <c r="F120" s="895" t="s">
        <v>1579</v>
      </c>
      <c r="G120" s="797"/>
      <c r="H120" s="29"/>
    </row>
    <row r="121" spans="2:8" ht="33.75" thickBot="1">
      <c r="B121" s="324"/>
      <c r="C121" s="2061"/>
      <c r="D121" s="2064"/>
      <c r="E121" s="967" t="s">
        <v>1580</v>
      </c>
      <c r="F121" s="895" t="s">
        <v>1581</v>
      </c>
      <c r="G121" s="797"/>
      <c r="H121" s="29"/>
    </row>
    <row r="122" spans="2:8" ht="33.75" thickBot="1">
      <c r="B122" s="324"/>
      <c r="C122" s="2061"/>
      <c r="D122" s="2064"/>
      <c r="E122" s="967" t="s">
        <v>1582</v>
      </c>
      <c r="F122" s="895" t="s">
        <v>1583</v>
      </c>
      <c r="G122" s="797"/>
      <c r="H122" s="29"/>
    </row>
    <row r="123" spans="2:8" ht="33.75" thickBot="1">
      <c r="B123" s="324"/>
      <c r="C123" s="2061"/>
      <c r="D123" s="2065"/>
      <c r="E123" s="972" t="s">
        <v>1584</v>
      </c>
      <c r="F123" s="345" t="s">
        <v>1585</v>
      </c>
      <c r="G123" s="797"/>
      <c r="H123" s="29"/>
    </row>
    <row r="124" spans="2:8" ht="17.25" thickBot="1">
      <c r="B124" s="324"/>
      <c r="C124" s="2061"/>
      <c r="D124" s="973" t="s">
        <v>1586</v>
      </c>
      <c r="E124" s="2066" t="s">
        <v>1587</v>
      </c>
      <c r="F124" s="2067"/>
      <c r="G124" s="794"/>
      <c r="H124" s="29"/>
    </row>
    <row r="125" spans="2:8" ht="17.25" thickBot="1">
      <c r="B125" s="324"/>
      <c r="C125" s="2061"/>
      <c r="D125" s="2063"/>
      <c r="E125" s="2068" t="s">
        <v>1588</v>
      </c>
      <c r="F125" s="2069"/>
      <c r="G125" s="797"/>
      <c r="H125" s="29"/>
    </row>
    <row r="126" spans="2:8" ht="33.75" thickBot="1">
      <c r="B126" s="324"/>
      <c r="C126" s="2061"/>
      <c r="D126" s="2064"/>
      <c r="E126" s="967" t="s">
        <v>1589</v>
      </c>
      <c r="F126" s="895" t="s">
        <v>1590</v>
      </c>
      <c r="G126" s="797"/>
      <c r="H126" s="29"/>
    </row>
    <row r="127" spans="2:8" ht="33.75" thickBot="1">
      <c r="B127" s="324"/>
      <c r="C127" s="2061"/>
      <c r="D127" s="2064"/>
      <c r="E127" s="967" t="s">
        <v>1591</v>
      </c>
      <c r="F127" s="895" t="s">
        <v>1592</v>
      </c>
      <c r="G127" s="797"/>
      <c r="H127" s="29"/>
    </row>
    <row r="128" spans="2:8" ht="33.75" thickBot="1">
      <c r="B128" s="324"/>
      <c r="C128" s="2061"/>
      <c r="D128" s="2064"/>
      <c r="E128" s="967" t="s">
        <v>1593</v>
      </c>
      <c r="F128" s="895" t="s">
        <v>1594</v>
      </c>
      <c r="G128" s="797"/>
      <c r="H128" s="29"/>
    </row>
    <row r="129" spans="2:8" ht="33.75" thickBot="1">
      <c r="B129" s="324"/>
      <c r="C129" s="2061"/>
      <c r="D129" s="2064"/>
      <c r="E129" s="967" t="s">
        <v>1595</v>
      </c>
      <c r="F129" s="895" t="s">
        <v>1596</v>
      </c>
      <c r="G129" s="797"/>
      <c r="H129" s="29"/>
    </row>
    <row r="130" spans="2:8" ht="33.75" thickBot="1">
      <c r="B130" s="324"/>
      <c r="C130" s="2061"/>
      <c r="D130" s="2064"/>
      <c r="E130" s="967" t="s">
        <v>1597</v>
      </c>
      <c r="F130" s="895" t="s">
        <v>1598</v>
      </c>
      <c r="G130" s="797"/>
      <c r="H130" s="29"/>
    </row>
    <row r="131" spans="2:8" ht="33.75" thickBot="1">
      <c r="B131" s="324"/>
      <c r="C131" s="2061"/>
      <c r="D131" s="2064"/>
      <c r="E131" s="967" t="s">
        <v>1599</v>
      </c>
      <c r="F131" s="895" t="s">
        <v>1600</v>
      </c>
      <c r="G131" s="797"/>
      <c r="H131" s="29"/>
    </row>
    <row r="132" spans="2:8" ht="33.75" thickBot="1">
      <c r="B132" s="324"/>
      <c r="C132" s="2061"/>
      <c r="D132" s="2064"/>
      <c r="E132" s="967" t="s">
        <v>1601</v>
      </c>
      <c r="F132" s="895" t="s">
        <v>1602</v>
      </c>
      <c r="G132" s="797"/>
      <c r="H132" s="29"/>
    </row>
    <row r="133" spans="2:8" ht="33.75" thickBot="1">
      <c r="B133" s="324"/>
      <c r="C133" s="2061"/>
      <c r="D133" s="2064"/>
      <c r="E133" s="967" t="s">
        <v>1603</v>
      </c>
      <c r="F133" s="895" t="s">
        <v>1604</v>
      </c>
      <c r="G133" s="797"/>
      <c r="H133" s="29"/>
    </row>
    <row r="134" spans="2:8" ht="33.75" thickBot="1">
      <c r="B134" s="324"/>
      <c r="C134" s="2061"/>
      <c r="D134" s="2064"/>
      <c r="E134" s="967" t="s">
        <v>1605</v>
      </c>
      <c r="F134" s="895" t="s">
        <v>1606</v>
      </c>
      <c r="G134" s="797"/>
      <c r="H134" s="29"/>
    </row>
    <row r="135" spans="2:8" ht="33.75" thickBot="1">
      <c r="B135" s="324"/>
      <c r="C135" s="2061"/>
      <c r="D135" s="2064"/>
      <c r="E135" s="967" t="s">
        <v>1607</v>
      </c>
      <c r="F135" s="895" t="s">
        <v>1608</v>
      </c>
      <c r="G135" s="797"/>
      <c r="H135" s="29"/>
    </row>
    <row r="136" spans="2:8" ht="33.75" thickBot="1">
      <c r="B136" s="324"/>
      <c r="C136" s="2061"/>
      <c r="D136" s="2064"/>
      <c r="E136" s="967" t="s">
        <v>1609</v>
      </c>
      <c r="F136" s="895" t="s">
        <v>1610</v>
      </c>
      <c r="G136" s="797"/>
      <c r="H136" s="29"/>
    </row>
    <row r="137" spans="2:8" ht="33.75" thickBot="1">
      <c r="B137" s="324"/>
      <c r="C137" s="2061"/>
      <c r="D137" s="2064"/>
      <c r="E137" s="967" t="s">
        <v>1611</v>
      </c>
      <c r="F137" s="895" t="s">
        <v>1612</v>
      </c>
      <c r="G137" s="797"/>
      <c r="H137" s="29"/>
    </row>
    <row r="138" spans="2:8" ht="33.75" thickBot="1">
      <c r="B138" s="324"/>
      <c r="C138" s="2061"/>
      <c r="D138" s="2064"/>
      <c r="E138" s="967" t="s">
        <v>1613</v>
      </c>
      <c r="F138" s="895" t="s">
        <v>1614</v>
      </c>
      <c r="G138" s="797"/>
      <c r="H138" s="29"/>
    </row>
    <row r="139" spans="2:8" ht="33.75" thickBot="1">
      <c r="B139" s="324"/>
      <c r="C139" s="2061"/>
      <c r="D139" s="2064"/>
      <c r="E139" s="967" t="s">
        <v>1615</v>
      </c>
      <c r="F139" s="895" t="s">
        <v>1616</v>
      </c>
      <c r="G139" s="797"/>
      <c r="H139" s="29"/>
    </row>
    <row r="140" spans="2:8" ht="33.75" thickBot="1">
      <c r="B140" s="324"/>
      <c r="C140" s="2061"/>
      <c r="D140" s="2064"/>
      <c r="E140" s="967" t="s">
        <v>1617</v>
      </c>
      <c r="F140" s="895" t="s">
        <v>1618</v>
      </c>
      <c r="G140" s="797"/>
      <c r="H140" s="29"/>
    </row>
    <row r="141" spans="2:8" ht="33.75" thickBot="1">
      <c r="B141" s="324"/>
      <c r="C141" s="2061"/>
      <c r="D141" s="2064"/>
      <c r="E141" s="967" t="s">
        <v>1619</v>
      </c>
      <c r="F141" s="895" t="s">
        <v>1620</v>
      </c>
      <c r="G141" s="797"/>
      <c r="H141" s="29"/>
    </row>
    <row r="142" spans="2:8" ht="33.75" thickBot="1">
      <c r="B142" s="324"/>
      <c r="C142" s="2061"/>
      <c r="D142" s="2064"/>
      <c r="E142" s="967" t="s">
        <v>1621</v>
      </c>
      <c r="F142" s="895" t="s">
        <v>1622</v>
      </c>
      <c r="G142" s="797"/>
      <c r="H142" s="29"/>
    </row>
    <row r="143" spans="2:8" ht="33.75" thickBot="1">
      <c r="B143" s="324"/>
      <c r="C143" s="2062"/>
      <c r="D143" s="2065"/>
      <c r="E143" s="967" t="s">
        <v>1623</v>
      </c>
      <c r="F143" s="895" t="s">
        <v>1624</v>
      </c>
      <c r="G143" s="797"/>
      <c r="H143" s="29"/>
    </row>
    <row r="144" spans="2:8">
      <c r="B144" s="324"/>
      <c r="C144" s="28"/>
      <c r="D144" s="28"/>
      <c r="E144" s="28"/>
      <c r="F144" s="28"/>
      <c r="G144" s="28"/>
      <c r="H144" s="29"/>
    </row>
    <row r="145" spans="2:8" ht="13.5" thickBot="1">
      <c r="B145" s="325"/>
      <c r="C145" s="326"/>
      <c r="D145" s="326"/>
      <c r="E145" s="326"/>
      <c r="F145" s="326"/>
      <c r="G145" s="326"/>
      <c r="H145" s="327"/>
    </row>
  </sheetData>
  <sheetProtection selectLockedCells="1"/>
  <mergeCells count="69">
    <mergeCell ref="D8:F8"/>
    <mergeCell ref="D9:F9"/>
    <mergeCell ref="D7:F7"/>
    <mergeCell ref="D6:F6"/>
    <mergeCell ref="C3:F3"/>
    <mergeCell ref="C4:F4"/>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E64:F64"/>
    <mergeCell ref="D65:D67"/>
    <mergeCell ref="E65:F65"/>
    <mergeCell ref="D68:F68"/>
    <mergeCell ref="C69:C77"/>
    <mergeCell ref="D69:F69"/>
    <mergeCell ref="E70:F70"/>
    <mergeCell ref="D71:D73"/>
    <mergeCell ref="E71:F71"/>
    <mergeCell ref="E74:F74"/>
    <mergeCell ref="D75:D77"/>
    <mergeCell ref="E75:F75"/>
    <mergeCell ref="E56:F56"/>
    <mergeCell ref="D57:D59"/>
    <mergeCell ref="E57:F57"/>
    <mergeCell ref="E60:F60"/>
    <mergeCell ref="D61:D63"/>
    <mergeCell ref="E61:F61"/>
    <mergeCell ref="D49:D51"/>
    <mergeCell ref="E49:F49"/>
    <mergeCell ref="E52:F52"/>
    <mergeCell ref="D53:D55"/>
    <mergeCell ref="E53:F53"/>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11:F11"/>
    <mergeCell ref="C12:C26"/>
    <mergeCell ref="D12:F12"/>
    <mergeCell ref="E13:F13"/>
    <mergeCell ref="D14:D18"/>
    <mergeCell ref="E14:F14"/>
    <mergeCell ref="E19:F19"/>
    <mergeCell ref="D20:D26"/>
    <mergeCell ref="E20:F20"/>
  </mergeCells>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sheetPr codeName="Sheet28">
    <tabColor rgb="FFFFFF00"/>
  </sheetPr>
  <dimension ref="C1:M127"/>
  <sheetViews>
    <sheetView zoomScale="90" zoomScaleNormal="90" workbookViewId="0">
      <selection activeCell="O14" sqref="O14"/>
    </sheetView>
  </sheetViews>
  <sheetFormatPr defaultRowHeight="12.75"/>
  <cols>
    <col min="1" max="1" width="2.85546875" style="20" customWidth="1"/>
    <col min="2" max="2" width="31.140625" style="20" customWidth="1"/>
    <col min="3" max="3" width="2.5703125" style="20" customWidth="1"/>
    <col min="4" max="4" width="10" style="20" customWidth="1"/>
    <col min="5" max="5" width="17.28515625" style="20" customWidth="1"/>
    <col min="6" max="6" width="12.140625" style="20" customWidth="1"/>
    <col min="7" max="7" width="32.140625" style="20" customWidth="1"/>
    <col min="8" max="8" width="9.7109375" style="20" customWidth="1"/>
    <col min="9" max="9" width="16.42578125" style="20" customWidth="1"/>
    <col min="10" max="10" width="9.140625" style="20"/>
    <col min="11" max="11" width="37.570312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126" t="s">
        <v>1267</v>
      </c>
      <c r="D5" s="2127"/>
      <c r="E5" s="2127"/>
      <c r="F5" s="2127"/>
      <c r="G5" s="2127"/>
      <c r="H5" s="2127"/>
      <c r="I5" s="2127"/>
      <c r="J5" s="2127"/>
      <c r="K5" s="2127"/>
      <c r="L5" s="2128"/>
    </row>
    <row r="6" spans="3:12" ht="16.5" customHeight="1">
      <c r="C6" s="2129" t="s">
        <v>1181</v>
      </c>
      <c r="D6" s="2130"/>
      <c r="E6" s="2130"/>
      <c r="F6" s="2130"/>
      <c r="G6" s="2130"/>
      <c r="H6" s="2130"/>
      <c r="I6" s="2130"/>
      <c r="J6" s="2130"/>
      <c r="K6" s="2130"/>
      <c r="L6" s="2131"/>
    </row>
    <row r="7" spans="3:12" ht="13.5" thickBot="1">
      <c r="C7" s="675"/>
      <c r="D7" s="1071"/>
      <c r="E7" s="1071"/>
      <c r="F7" s="1071"/>
      <c r="G7" s="1071"/>
      <c r="H7" s="1071"/>
      <c r="I7" s="1071"/>
      <c r="J7" s="1071"/>
      <c r="K7" s="1071"/>
      <c r="L7" s="1072"/>
    </row>
    <row r="8" spans="3:12" ht="46.5" customHeight="1" thickBot="1">
      <c r="C8" s="675"/>
      <c r="D8" s="1064" t="s">
        <v>367</v>
      </c>
      <c r="E8" s="2132" t="s">
        <v>1182</v>
      </c>
      <c r="F8" s="2133"/>
      <c r="G8" s="2133"/>
      <c r="H8" s="2133"/>
      <c r="I8" s="2133"/>
      <c r="J8" s="2134"/>
      <c r="K8" s="680"/>
      <c r="L8" s="674"/>
    </row>
    <row r="9" spans="3:12" ht="16.5">
      <c r="C9" s="675"/>
      <c r="D9" s="1032"/>
      <c r="E9" s="1032"/>
      <c r="F9" s="1032"/>
      <c r="G9" s="1032"/>
      <c r="H9" s="1032"/>
      <c r="I9" s="1032"/>
      <c r="J9" s="1032"/>
      <c r="K9" s="1032"/>
      <c r="L9" s="674"/>
    </row>
    <row r="10" spans="3:12" ht="90" customHeight="1" thickBot="1">
      <c r="C10" s="534"/>
      <c r="D10" s="1034" t="s">
        <v>1704</v>
      </c>
      <c r="E10" s="1035" t="s">
        <v>1705</v>
      </c>
      <c r="F10" s="1036" t="s">
        <v>1706</v>
      </c>
      <c r="G10" s="1037" t="s">
        <v>830</v>
      </c>
      <c r="H10" s="2135" t="s">
        <v>831</v>
      </c>
      <c r="I10" s="2136"/>
      <c r="J10" s="1038" t="s">
        <v>832</v>
      </c>
      <c r="K10" s="1038" t="s">
        <v>1739</v>
      </c>
      <c r="L10" s="674"/>
    </row>
    <row r="11" spans="3:12" ht="16.5" customHeight="1">
      <c r="C11" s="534"/>
      <c r="D11" s="2137" t="s">
        <v>833</v>
      </c>
      <c r="E11" s="2084" t="s">
        <v>1707</v>
      </c>
      <c r="F11" s="2140" t="s">
        <v>834</v>
      </c>
      <c r="G11" s="2143" t="s">
        <v>835</v>
      </c>
      <c r="H11" s="2143" t="s">
        <v>1708</v>
      </c>
      <c r="I11" s="1039" t="s">
        <v>836</v>
      </c>
      <c r="J11" s="1074"/>
      <c r="K11" s="2149" t="s">
        <v>1740</v>
      </c>
      <c r="L11" s="674"/>
    </row>
    <row r="12" spans="3:12" ht="33" customHeight="1">
      <c r="C12" s="534"/>
      <c r="D12" s="2138"/>
      <c r="E12" s="2084"/>
      <c r="F12" s="2141"/>
      <c r="G12" s="2144"/>
      <c r="H12" s="2144"/>
      <c r="I12" s="1040" t="s">
        <v>839</v>
      </c>
      <c r="J12" s="1075"/>
      <c r="K12" s="2150"/>
      <c r="L12" s="674"/>
    </row>
    <row r="13" spans="3:12" ht="16.5">
      <c r="C13" s="534"/>
      <c r="D13" s="2138"/>
      <c r="E13" s="2084"/>
      <c r="F13" s="2141"/>
      <c r="G13" s="2144"/>
      <c r="H13" s="2144" t="s">
        <v>1709</v>
      </c>
      <c r="I13" s="1040" t="s">
        <v>62</v>
      </c>
      <c r="J13" s="1075"/>
      <c r="K13" s="2150"/>
      <c r="L13" s="674"/>
    </row>
    <row r="14" spans="3:12" ht="33" customHeight="1" thickBot="1">
      <c r="C14" s="534"/>
      <c r="D14" s="2138"/>
      <c r="E14" s="2084"/>
      <c r="F14" s="2142"/>
      <c r="G14" s="2145"/>
      <c r="H14" s="2145"/>
      <c r="I14" s="1041" t="s">
        <v>63</v>
      </c>
      <c r="J14" s="1076"/>
      <c r="K14" s="2151"/>
      <c r="L14" s="674"/>
    </row>
    <row r="15" spans="3:12" ht="16.5">
      <c r="C15" s="534"/>
      <c r="D15" s="2138"/>
      <c r="E15" s="2084"/>
      <c r="F15" s="2152" t="s">
        <v>840</v>
      </c>
      <c r="G15" s="2155" t="s">
        <v>841</v>
      </c>
      <c r="H15" s="2155" t="s">
        <v>1710</v>
      </c>
      <c r="I15" s="1042" t="s">
        <v>842</v>
      </c>
      <c r="J15" s="1074"/>
      <c r="K15" s="2156" t="s">
        <v>1741</v>
      </c>
      <c r="L15" s="674"/>
    </row>
    <row r="16" spans="3:12" ht="27">
      <c r="C16" s="534"/>
      <c r="D16" s="2138"/>
      <c r="E16" s="2084"/>
      <c r="F16" s="2153"/>
      <c r="G16" s="2112"/>
      <c r="H16" s="2112"/>
      <c r="I16" s="1043" t="s">
        <v>843</v>
      </c>
      <c r="J16" s="1075"/>
      <c r="K16" s="2150"/>
      <c r="L16" s="674"/>
    </row>
    <row r="17" spans="3:12" ht="27">
      <c r="C17" s="534"/>
      <c r="D17" s="2138"/>
      <c r="E17" s="2084"/>
      <c r="F17" s="2153"/>
      <c r="G17" s="2112"/>
      <c r="H17" s="2112"/>
      <c r="I17" s="1043" t="s">
        <v>1711</v>
      </c>
      <c r="J17" s="1075"/>
      <c r="K17" s="2150"/>
      <c r="L17" s="674"/>
    </row>
    <row r="18" spans="3:12" ht="16.5">
      <c r="C18" s="534"/>
      <c r="D18" s="2138"/>
      <c r="E18" s="2084"/>
      <c r="F18" s="2153"/>
      <c r="G18" s="2112"/>
      <c r="H18" s="2112"/>
      <c r="I18" s="1043" t="s">
        <v>1712</v>
      </c>
      <c r="J18" s="1075"/>
      <c r="K18" s="2150"/>
      <c r="L18" s="674"/>
    </row>
    <row r="19" spans="3:12" ht="16.5">
      <c r="C19" s="534"/>
      <c r="D19" s="2138"/>
      <c r="E19" s="2084"/>
      <c r="F19" s="2153"/>
      <c r="G19" s="2112"/>
      <c r="H19" s="2112" t="s">
        <v>1709</v>
      </c>
      <c r="I19" s="1043" t="s">
        <v>62</v>
      </c>
      <c r="J19" s="1077"/>
      <c r="K19" s="2150"/>
      <c r="L19" s="676"/>
    </row>
    <row r="20" spans="3:12" ht="17.25" thickBot="1">
      <c r="C20" s="534"/>
      <c r="D20" s="2138"/>
      <c r="E20" s="2084"/>
      <c r="F20" s="2154"/>
      <c r="G20" s="2113"/>
      <c r="H20" s="2113"/>
      <c r="I20" s="1044" t="s">
        <v>63</v>
      </c>
      <c r="J20" s="1076"/>
      <c r="K20" s="2157"/>
      <c r="L20" s="674"/>
    </row>
    <row r="21" spans="3:12" ht="16.5">
      <c r="C21" s="534"/>
      <c r="D21" s="2138"/>
      <c r="E21" s="2146" t="s">
        <v>1713</v>
      </c>
      <c r="F21" s="2122" t="s">
        <v>858</v>
      </c>
      <c r="G21" s="2125" t="s">
        <v>1714</v>
      </c>
      <c r="H21" s="2125" t="s">
        <v>1715</v>
      </c>
      <c r="I21" s="1045" t="s">
        <v>859</v>
      </c>
      <c r="J21" s="1078"/>
      <c r="K21" s="2090" t="s">
        <v>1742</v>
      </c>
      <c r="L21" s="674"/>
    </row>
    <row r="22" spans="3:12" ht="27">
      <c r="C22" s="534"/>
      <c r="D22" s="2138"/>
      <c r="E22" s="2147"/>
      <c r="F22" s="2123"/>
      <c r="G22" s="2114"/>
      <c r="H22" s="2114"/>
      <c r="I22" s="1046" t="s">
        <v>1716</v>
      </c>
      <c r="J22" s="1075"/>
      <c r="K22" s="2111"/>
      <c r="L22" s="674"/>
    </row>
    <row r="23" spans="3:12" ht="27">
      <c r="C23" s="534"/>
      <c r="D23" s="2138"/>
      <c r="E23" s="2147"/>
      <c r="F23" s="2123"/>
      <c r="G23" s="2114"/>
      <c r="H23" s="2114"/>
      <c r="I23" s="1047" t="s">
        <v>478</v>
      </c>
      <c r="J23" s="1075"/>
      <c r="K23" s="2111"/>
      <c r="L23" s="674"/>
    </row>
    <row r="24" spans="3:12" ht="16.5">
      <c r="C24" s="534"/>
      <c r="D24" s="2138"/>
      <c r="E24" s="2147"/>
      <c r="F24" s="2123"/>
      <c r="G24" s="2114"/>
      <c r="H24" s="2114"/>
      <c r="I24" s="1047" t="s">
        <v>860</v>
      </c>
      <c r="J24" s="1075"/>
      <c r="K24" s="2111"/>
      <c r="L24" s="674"/>
    </row>
    <row r="25" spans="3:12" ht="27">
      <c r="C25" s="534"/>
      <c r="D25" s="2138"/>
      <c r="E25" s="2147"/>
      <c r="F25" s="2123"/>
      <c r="G25" s="2114"/>
      <c r="H25" s="2114"/>
      <c r="I25" s="1047" t="s">
        <v>1717</v>
      </c>
      <c r="J25" s="1075"/>
      <c r="K25" s="2111"/>
      <c r="L25" s="674"/>
    </row>
    <row r="26" spans="3:12" ht="16.5">
      <c r="C26" s="534"/>
      <c r="D26" s="2138"/>
      <c r="E26" s="2147"/>
      <c r="F26" s="2123"/>
      <c r="G26" s="2114"/>
      <c r="H26" s="2114"/>
      <c r="I26" s="1047" t="s">
        <v>861</v>
      </c>
      <c r="J26" s="1075"/>
      <c r="K26" s="2111"/>
      <c r="L26" s="674"/>
    </row>
    <row r="27" spans="3:12" ht="18" customHeight="1">
      <c r="C27" s="534"/>
      <c r="D27" s="2138"/>
      <c r="E27" s="2147"/>
      <c r="F27" s="2123"/>
      <c r="G27" s="2114"/>
      <c r="H27" s="2114" t="s">
        <v>1708</v>
      </c>
      <c r="I27" s="1046" t="s">
        <v>836</v>
      </c>
      <c r="J27" s="1075"/>
      <c r="K27" s="2111"/>
      <c r="L27" s="676"/>
    </row>
    <row r="28" spans="3:12" ht="17.25" thickBot="1">
      <c r="C28" s="534"/>
      <c r="D28" s="2138"/>
      <c r="E28" s="2147"/>
      <c r="F28" s="2124"/>
      <c r="G28" s="2115"/>
      <c r="H28" s="2115"/>
      <c r="I28" s="1048" t="s">
        <v>839</v>
      </c>
      <c r="J28" s="1076"/>
      <c r="K28" s="2091"/>
      <c r="L28" s="674"/>
    </row>
    <row r="29" spans="3:12" ht="16.5">
      <c r="C29" s="534"/>
      <c r="D29" s="2138"/>
      <c r="E29" s="2147"/>
      <c r="F29" s="2116" t="s">
        <v>855</v>
      </c>
      <c r="G29" s="2119" t="s">
        <v>1718</v>
      </c>
      <c r="H29" s="2119" t="s">
        <v>1719</v>
      </c>
      <c r="I29" s="1049" t="s">
        <v>847</v>
      </c>
      <c r="J29" s="1078"/>
      <c r="K29" s="2082" t="s">
        <v>1743</v>
      </c>
      <c r="L29" s="674"/>
    </row>
    <row r="30" spans="3:12" ht="16.5">
      <c r="C30" s="534"/>
      <c r="D30" s="2138"/>
      <c r="E30" s="2147"/>
      <c r="F30" s="2117"/>
      <c r="G30" s="2120"/>
      <c r="H30" s="2120"/>
      <c r="I30" s="1050" t="s">
        <v>853</v>
      </c>
      <c r="J30" s="1075"/>
      <c r="K30" s="2111"/>
      <c r="L30" s="674"/>
    </row>
    <row r="31" spans="3:12" ht="16.5">
      <c r="C31" s="534"/>
      <c r="D31" s="2138"/>
      <c r="E31" s="2147"/>
      <c r="F31" s="2117"/>
      <c r="G31" s="2120"/>
      <c r="H31" s="2120"/>
      <c r="I31" s="1050" t="s">
        <v>854</v>
      </c>
      <c r="J31" s="1075"/>
      <c r="K31" s="2111"/>
      <c r="L31" s="674"/>
    </row>
    <row r="32" spans="3:12" ht="16.5">
      <c r="C32" s="534"/>
      <c r="D32" s="2138"/>
      <c r="E32" s="2147"/>
      <c r="F32" s="2117"/>
      <c r="G32" s="2120"/>
      <c r="H32" s="2120" t="s">
        <v>1720</v>
      </c>
      <c r="I32" s="1050" t="s">
        <v>856</v>
      </c>
      <c r="J32" s="1075"/>
      <c r="K32" s="2111"/>
      <c r="L32" s="677"/>
    </row>
    <row r="33" spans="3:13" ht="16.5">
      <c r="C33" s="534"/>
      <c r="D33" s="2138"/>
      <c r="E33" s="2147"/>
      <c r="F33" s="2117"/>
      <c r="G33" s="2120"/>
      <c r="H33" s="2120"/>
      <c r="I33" s="1050" t="s">
        <v>857</v>
      </c>
      <c r="J33" s="1075"/>
      <c r="K33" s="2111"/>
      <c r="L33" s="674"/>
    </row>
    <row r="34" spans="3:13" ht="17.25" thickBot="1">
      <c r="C34" s="534"/>
      <c r="D34" s="2138"/>
      <c r="E34" s="2147"/>
      <c r="F34" s="2118"/>
      <c r="G34" s="2121"/>
      <c r="H34" s="2121"/>
      <c r="I34" s="1051" t="s">
        <v>1721</v>
      </c>
      <c r="J34" s="1076"/>
      <c r="K34" s="2083"/>
      <c r="L34" s="674"/>
    </row>
    <row r="35" spans="3:13" ht="16.5">
      <c r="C35" s="534"/>
      <c r="D35" s="2138"/>
      <c r="E35" s="2147"/>
      <c r="F35" s="2105" t="s">
        <v>846</v>
      </c>
      <c r="G35" s="2108" t="s">
        <v>1722</v>
      </c>
      <c r="H35" s="2108" t="s">
        <v>1719</v>
      </c>
      <c r="I35" s="1052" t="s">
        <v>847</v>
      </c>
      <c r="J35" s="1078"/>
      <c r="K35" s="2090" t="s">
        <v>1744</v>
      </c>
      <c r="L35" s="678"/>
      <c r="M35" s="28"/>
    </row>
    <row r="36" spans="3:13" ht="14.25">
      <c r="C36" s="679"/>
      <c r="D36" s="2138"/>
      <c r="E36" s="2147"/>
      <c r="F36" s="2106"/>
      <c r="G36" s="2109"/>
      <c r="H36" s="2109"/>
      <c r="I36" s="1053" t="s">
        <v>853</v>
      </c>
      <c r="J36" s="1075"/>
      <c r="K36" s="2111"/>
      <c r="L36" s="29"/>
    </row>
    <row r="37" spans="3:13" ht="14.25">
      <c r="C37" s="679"/>
      <c r="D37" s="2138"/>
      <c r="E37" s="2147"/>
      <c r="F37" s="2106"/>
      <c r="G37" s="2109"/>
      <c r="H37" s="2109"/>
      <c r="I37" s="1053" t="s">
        <v>854</v>
      </c>
      <c r="J37" s="1075"/>
      <c r="K37" s="2111"/>
      <c r="L37" s="29"/>
    </row>
    <row r="38" spans="3:13" ht="14.25">
      <c r="C38" s="679"/>
      <c r="D38" s="2138"/>
      <c r="E38" s="2147"/>
      <c r="F38" s="2106"/>
      <c r="G38" s="2109"/>
      <c r="H38" s="2109" t="s">
        <v>1723</v>
      </c>
      <c r="I38" s="1053" t="s">
        <v>848</v>
      </c>
      <c r="J38" s="1075"/>
      <c r="K38" s="2111"/>
      <c r="L38" s="29"/>
    </row>
    <row r="39" spans="3:13" ht="14.25">
      <c r="C39" s="679"/>
      <c r="D39" s="2138"/>
      <c r="E39" s="2147"/>
      <c r="F39" s="2106"/>
      <c r="G39" s="2109"/>
      <c r="H39" s="2109"/>
      <c r="I39" s="1053" t="s">
        <v>849</v>
      </c>
      <c r="J39" s="1075"/>
      <c r="K39" s="2111"/>
      <c r="L39" s="29"/>
    </row>
    <row r="40" spans="3:13" ht="14.25">
      <c r="C40" s="679"/>
      <c r="D40" s="2138"/>
      <c r="E40" s="2147"/>
      <c r="F40" s="2106"/>
      <c r="G40" s="2109"/>
      <c r="H40" s="2109"/>
      <c r="I40" s="1053" t="s">
        <v>850</v>
      </c>
      <c r="J40" s="1075"/>
      <c r="K40" s="2111"/>
      <c r="L40" s="29"/>
    </row>
    <row r="41" spans="3:13" ht="14.25">
      <c r="C41" s="679"/>
      <c r="D41" s="2138"/>
      <c r="E41" s="2147"/>
      <c r="F41" s="2106"/>
      <c r="G41" s="2109"/>
      <c r="H41" s="2109"/>
      <c r="I41" s="1053" t="s">
        <v>851</v>
      </c>
      <c r="J41" s="1075"/>
      <c r="K41" s="2111"/>
      <c r="L41" s="29"/>
    </row>
    <row r="42" spans="3:13" ht="14.25">
      <c r="C42" s="679"/>
      <c r="D42" s="2138"/>
      <c r="E42" s="2147"/>
      <c r="F42" s="2106"/>
      <c r="G42" s="2109"/>
      <c r="H42" s="2109"/>
      <c r="I42" s="1053" t="s">
        <v>852</v>
      </c>
      <c r="J42" s="1075"/>
      <c r="K42" s="2111"/>
      <c r="L42" s="29"/>
    </row>
    <row r="43" spans="3:13" ht="14.25">
      <c r="C43" s="679"/>
      <c r="D43" s="2138"/>
      <c r="E43" s="2147"/>
      <c r="F43" s="2106"/>
      <c r="G43" s="2109"/>
      <c r="H43" s="2109"/>
      <c r="I43" s="1053" t="s">
        <v>147</v>
      </c>
      <c r="J43" s="1075"/>
      <c r="K43" s="2111"/>
      <c r="L43" s="29"/>
    </row>
    <row r="44" spans="3:13" ht="14.25">
      <c r="C44" s="679"/>
      <c r="D44" s="2138"/>
      <c r="E44" s="2147"/>
      <c r="F44" s="2106"/>
      <c r="G44" s="2109"/>
      <c r="H44" s="2109" t="s">
        <v>1720</v>
      </c>
      <c r="I44" s="1053" t="s">
        <v>856</v>
      </c>
      <c r="J44" s="1075"/>
      <c r="K44" s="2111"/>
      <c r="L44" s="29"/>
    </row>
    <row r="45" spans="3:13" ht="14.25">
      <c r="C45" s="679"/>
      <c r="D45" s="2138"/>
      <c r="E45" s="2147"/>
      <c r="F45" s="2106"/>
      <c r="G45" s="2109"/>
      <c r="H45" s="2109"/>
      <c r="I45" s="1053" t="s">
        <v>857</v>
      </c>
      <c r="J45" s="1075"/>
      <c r="K45" s="2111"/>
      <c r="L45" s="29"/>
    </row>
    <row r="46" spans="3:13" ht="15" thickBot="1">
      <c r="C46" s="679"/>
      <c r="D46" s="2138"/>
      <c r="E46" s="2147"/>
      <c r="F46" s="2107"/>
      <c r="G46" s="2110"/>
      <c r="H46" s="2110"/>
      <c r="I46" s="1054" t="s">
        <v>1721</v>
      </c>
      <c r="J46" s="1076"/>
      <c r="K46" s="2091"/>
      <c r="L46" s="29"/>
    </row>
    <row r="47" spans="3:13" ht="29.25" customHeight="1">
      <c r="C47" s="679"/>
      <c r="D47" s="2138"/>
      <c r="E47" s="2147"/>
      <c r="F47" s="2078" t="s">
        <v>844</v>
      </c>
      <c r="G47" s="2080" t="s">
        <v>1724</v>
      </c>
      <c r="H47" s="2080" t="s">
        <v>845</v>
      </c>
      <c r="I47" s="2080"/>
      <c r="J47" s="1078"/>
      <c r="K47" s="2082" t="s">
        <v>1745</v>
      </c>
      <c r="L47" s="29"/>
    </row>
    <row r="48" spans="3:13" ht="57.75" customHeight="1" thickBot="1">
      <c r="C48" s="679"/>
      <c r="D48" s="2138"/>
      <c r="E48" s="2148"/>
      <c r="F48" s="2079"/>
      <c r="G48" s="2081"/>
      <c r="H48" s="2081" t="s">
        <v>1725</v>
      </c>
      <c r="I48" s="2081"/>
      <c r="J48" s="1076"/>
      <c r="K48" s="2083"/>
      <c r="L48" s="29"/>
    </row>
    <row r="49" spans="3:12" ht="30" customHeight="1">
      <c r="C49" s="679"/>
      <c r="D49" s="2138"/>
      <c r="E49" s="2084" t="s">
        <v>1726</v>
      </c>
      <c r="F49" s="2085" t="s">
        <v>862</v>
      </c>
      <c r="G49" s="2087" t="s">
        <v>863</v>
      </c>
      <c r="H49" s="2089" t="s">
        <v>837</v>
      </c>
      <c r="I49" s="2089"/>
      <c r="J49" s="1078"/>
      <c r="K49" s="2090" t="s">
        <v>1741</v>
      </c>
      <c r="L49" s="29"/>
    </row>
    <row r="50" spans="3:12" ht="33" customHeight="1" thickBot="1">
      <c r="C50" s="679"/>
      <c r="D50" s="2138"/>
      <c r="E50" s="2084"/>
      <c r="F50" s="2086"/>
      <c r="G50" s="2088"/>
      <c r="H50" s="2092" t="s">
        <v>838</v>
      </c>
      <c r="I50" s="2092"/>
      <c r="J50" s="1076"/>
      <c r="K50" s="2091"/>
      <c r="L50" s="29"/>
    </row>
    <row r="51" spans="3:12" ht="32.25" customHeight="1">
      <c r="C51" s="679"/>
      <c r="D51" s="2138"/>
      <c r="E51" s="2084"/>
      <c r="F51" s="2093" t="s">
        <v>1727</v>
      </c>
      <c r="G51" s="2095" t="s">
        <v>864</v>
      </c>
      <c r="H51" s="2097" t="s">
        <v>837</v>
      </c>
      <c r="I51" s="2097"/>
      <c r="J51" s="1078"/>
      <c r="K51" s="2090" t="s">
        <v>1741</v>
      </c>
      <c r="L51" s="29"/>
    </row>
    <row r="52" spans="3:12" ht="35.25" customHeight="1" thickBot="1">
      <c r="C52" s="679"/>
      <c r="D52" s="2138"/>
      <c r="E52" s="2084"/>
      <c r="F52" s="2094"/>
      <c r="G52" s="2096"/>
      <c r="H52" s="2098" t="s">
        <v>838</v>
      </c>
      <c r="I52" s="2098"/>
      <c r="J52" s="1076"/>
      <c r="K52" s="2091"/>
      <c r="L52" s="29"/>
    </row>
    <row r="53" spans="3:12" ht="26.25" customHeight="1">
      <c r="C53" s="679"/>
      <c r="D53" s="2138"/>
      <c r="E53" s="2084"/>
      <c r="F53" s="2099" t="s">
        <v>865</v>
      </c>
      <c r="G53" s="2101" t="s">
        <v>866</v>
      </c>
      <c r="H53" s="2103" t="s">
        <v>837</v>
      </c>
      <c r="I53" s="2103"/>
      <c r="J53" s="1078"/>
      <c r="K53" s="2082" t="s">
        <v>1746</v>
      </c>
      <c r="L53" s="29"/>
    </row>
    <row r="54" spans="3:12" ht="30.75" customHeight="1" thickBot="1">
      <c r="C54" s="679"/>
      <c r="D54" s="2139"/>
      <c r="E54" s="2084"/>
      <c r="F54" s="2100"/>
      <c r="G54" s="2102"/>
      <c r="H54" s="2104" t="s">
        <v>838</v>
      </c>
      <c r="I54" s="2104"/>
      <c r="J54" s="1076"/>
      <c r="K54" s="2091"/>
      <c r="L54" s="29"/>
    </row>
    <row r="55" spans="3:12" ht="17.25" thickBot="1">
      <c r="C55" s="1065"/>
      <c r="D55" s="1066"/>
      <c r="E55" s="1067"/>
      <c r="F55" s="1068"/>
      <c r="G55" s="1068"/>
      <c r="H55" s="1068"/>
      <c r="I55" s="1068"/>
      <c r="J55" s="1069"/>
      <c r="K55" s="1070"/>
      <c r="L55" s="327"/>
    </row>
    <row r="56" spans="3:12" s="28" customFormat="1" ht="16.5">
      <c r="C56" s="808"/>
      <c r="D56" s="1060"/>
      <c r="E56" s="1055"/>
      <c r="F56" s="1056"/>
      <c r="G56" s="1056"/>
      <c r="H56" s="1056"/>
      <c r="I56" s="1056"/>
      <c r="J56" s="1057"/>
      <c r="K56" s="1059"/>
    </row>
    <row r="57" spans="3:12" s="28" customFormat="1" ht="16.5">
      <c r="C57" s="808"/>
      <c r="D57" s="1060"/>
      <c r="E57" s="1055"/>
      <c r="F57" s="1056"/>
      <c r="G57" s="1056"/>
      <c r="H57" s="1056"/>
      <c r="I57" s="1056"/>
      <c r="J57" s="1057"/>
      <c r="K57" s="1059"/>
    </row>
    <row r="58" spans="3:12" s="28" customFormat="1" ht="16.5">
      <c r="C58" s="808"/>
      <c r="D58" s="1060"/>
      <c r="E58" s="1055"/>
      <c r="F58" s="1056"/>
      <c r="G58" s="1056"/>
      <c r="H58" s="1056"/>
      <c r="I58" s="1056"/>
      <c r="J58" s="1057"/>
      <c r="K58" s="1059"/>
    </row>
    <row r="59" spans="3:12" s="28" customFormat="1" ht="16.5">
      <c r="C59" s="808"/>
      <c r="D59" s="1060"/>
      <c r="E59" s="1055"/>
      <c r="F59" s="1056"/>
      <c r="G59" s="1056"/>
      <c r="H59" s="1056"/>
      <c r="I59" s="1056"/>
      <c r="J59" s="1057"/>
      <c r="K59" s="1059"/>
    </row>
    <row r="60" spans="3:12" s="28" customFormat="1" ht="16.5">
      <c r="C60" s="808"/>
      <c r="D60" s="1060"/>
      <c r="E60" s="1055"/>
      <c r="F60" s="1056"/>
      <c r="G60" s="1056"/>
      <c r="H60" s="1056"/>
      <c r="I60" s="1056"/>
      <c r="J60" s="1057"/>
      <c r="K60" s="1059"/>
    </row>
    <row r="61" spans="3:12" s="28" customFormat="1" ht="16.5">
      <c r="C61" s="808"/>
      <c r="D61" s="1060"/>
      <c r="E61" s="1055"/>
      <c r="F61" s="1056"/>
      <c r="G61" s="1056"/>
      <c r="H61" s="1056"/>
      <c r="I61" s="1056"/>
      <c r="J61" s="1057"/>
      <c r="K61" s="1059"/>
    </row>
    <row r="62" spans="3:12" s="28" customFormat="1" ht="16.5">
      <c r="C62" s="808"/>
      <c r="D62" s="1060"/>
      <c r="E62" s="1055"/>
      <c r="F62" s="1056"/>
      <c r="G62" s="1056"/>
      <c r="H62" s="1056"/>
      <c r="I62" s="1056"/>
      <c r="J62" s="1057"/>
      <c r="K62" s="1059"/>
    </row>
    <row r="63" spans="3:12" s="28" customFormat="1" ht="16.5">
      <c r="C63" s="808"/>
      <c r="D63" s="1060"/>
      <c r="E63" s="1055"/>
      <c r="F63" s="1056"/>
      <c r="G63" s="1056"/>
      <c r="H63" s="1056"/>
      <c r="I63" s="1056"/>
      <c r="J63" s="1057"/>
      <c r="K63" s="1059"/>
    </row>
    <row r="64" spans="3:12" s="28" customFormat="1" ht="16.5">
      <c r="C64" s="808"/>
      <c r="D64" s="1060"/>
      <c r="E64" s="1055"/>
      <c r="F64" s="1056"/>
      <c r="G64" s="1056"/>
      <c r="H64" s="1056"/>
      <c r="I64" s="1056"/>
      <c r="J64" s="1057"/>
      <c r="K64" s="1059"/>
    </row>
    <row r="65" spans="3:11" s="28" customFormat="1" ht="16.5">
      <c r="C65" s="808"/>
      <c r="D65" s="1060"/>
      <c r="E65" s="1055"/>
      <c r="F65" s="1056"/>
      <c r="G65" s="1056"/>
      <c r="H65" s="1056"/>
      <c r="I65" s="1056"/>
      <c r="J65" s="1057"/>
      <c r="K65" s="1059"/>
    </row>
    <row r="66" spans="3:11" s="28" customFormat="1" ht="16.5">
      <c r="C66" s="808"/>
      <c r="D66" s="1060"/>
      <c r="E66" s="1055"/>
      <c r="F66" s="1056"/>
      <c r="G66" s="1056"/>
      <c r="H66" s="1056"/>
      <c r="I66" s="1056"/>
      <c r="J66" s="1057"/>
      <c r="K66" s="1059"/>
    </row>
    <row r="67" spans="3:11" s="28" customFormat="1" ht="16.5">
      <c r="C67" s="808"/>
      <c r="D67" s="1060"/>
      <c r="E67" s="1055"/>
      <c r="F67" s="1056"/>
      <c r="G67" s="1056"/>
      <c r="H67" s="1056"/>
      <c r="I67" s="1056"/>
      <c r="J67" s="1057"/>
      <c r="K67" s="1059"/>
    </row>
    <row r="68" spans="3:11" s="28" customFormat="1" ht="16.5">
      <c r="C68" s="808"/>
      <c r="D68" s="1060"/>
      <c r="E68" s="1055"/>
      <c r="F68" s="1056"/>
      <c r="G68" s="1056"/>
      <c r="H68" s="1056"/>
      <c r="I68" s="1056"/>
      <c r="J68" s="1057"/>
      <c r="K68" s="1059"/>
    </row>
    <row r="69" spans="3:11" s="28" customFormat="1" ht="16.5">
      <c r="C69" s="808"/>
      <c r="D69" s="1060"/>
      <c r="E69" s="1055"/>
      <c r="F69" s="1056"/>
      <c r="G69" s="1056"/>
      <c r="H69" s="1056"/>
      <c r="I69" s="1056"/>
      <c r="J69" s="1057"/>
      <c r="K69" s="1059"/>
    </row>
    <row r="70" spans="3:11" s="28" customFormat="1" ht="16.5">
      <c r="C70" s="808"/>
      <c r="D70" s="1060"/>
      <c r="E70" s="1055"/>
      <c r="F70" s="1056"/>
      <c r="G70" s="1056"/>
      <c r="H70" s="1056"/>
      <c r="I70" s="1056"/>
      <c r="J70" s="1057"/>
      <c r="K70" s="1059"/>
    </row>
    <row r="71" spans="3:11" s="28" customFormat="1" ht="16.5">
      <c r="C71" s="808"/>
      <c r="D71" s="1060"/>
      <c r="E71" s="1055"/>
      <c r="F71" s="1056"/>
      <c r="G71" s="1056"/>
      <c r="H71" s="1056"/>
      <c r="I71" s="1056"/>
      <c r="J71" s="1057"/>
      <c r="K71" s="1059"/>
    </row>
    <row r="72" spans="3:11" s="28" customFormat="1" ht="16.5">
      <c r="C72" s="808"/>
      <c r="D72" s="1060"/>
      <c r="E72" s="1055"/>
      <c r="F72" s="1056"/>
      <c r="G72" s="1056"/>
      <c r="H72" s="1056"/>
      <c r="I72" s="1056"/>
      <c r="J72" s="1057"/>
      <c r="K72" s="1059"/>
    </row>
    <row r="73" spans="3:11" s="28" customFormat="1" ht="16.5">
      <c r="C73" s="808"/>
      <c r="D73" s="1060"/>
      <c r="E73" s="1055"/>
      <c r="F73" s="1056"/>
      <c r="G73" s="1056"/>
      <c r="H73" s="1056"/>
      <c r="I73" s="1056"/>
      <c r="J73" s="1057"/>
      <c r="K73" s="1059"/>
    </row>
    <row r="74" spans="3:11" s="28" customFormat="1" ht="16.5">
      <c r="C74" s="808"/>
      <c r="D74" s="1060"/>
      <c r="E74" s="1055"/>
      <c r="F74" s="1056"/>
      <c r="G74" s="1056"/>
      <c r="H74" s="1056"/>
      <c r="I74" s="1056"/>
      <c r="J74" s="1057"/>
      <c r="K74" s="1059"/>
    </row>
    <row r="75" spans="3:11" s="28" customFormat="1" ht="16.5">
      <c r="C75" s="808"/>
      <c r="D75" s="1060"/>
      <c r="E75" s="1055"/>
      <c r="F75" s="1056"/>
      <c r="G75" s="1056"/>
      <c r="H75" s="1056"/>
      <c r="I75" s="1056"/>
      <c r="J75" s="1057"/>
      <c r="K75" s="1059"/>
    </row>
    <row r="76" spans="3:11" s="28" customFormat="1" ht="16.5">
      <c r="C76" s="808"/>
      <c r="D76" s="1060"/>
      <c r="E76" s="1055"/>
      <c r="F76" s="1056"/>
      <c r="G76" s="1056"/>
      <c r="H76" s="1056"/>
      <c r="I76" s="1056"/>
      <c r="J76" s="1057"/>
      <c r="K76" s="1059"/>
    </row>
    <row r="77" spans="3:11" s="28" customFormat="1" ht="16.5">
      <c r="C77" s="808"/>
      <c r="D77" s="1060"/>
      <c r="E77" s="1055"/>
      <c r="F77" s="1056"/>
      <c r="G77" s="1056"/>
      <c r="H77" s="1056"/>
      <c r="I77" s="1056"/>
      <c r="J77" s="1057"/>
      <c r="K77" s="1059"/>
    </row>
    <row r="78" spans="3:11" s="28" customFormat="1" ht="16.5">
      <c r="C78" s="808"/>
      <c r="D78" s="1060"/>
      <c r="E78" s="1055"/>
      <c r="F78" s="1056"/>
      <c r="G78" s="1056"/>
      <c r="H78" s="1056"/>
      <c r="I78" s="1056"/>
      <c r="J78" s="1057"/>
      <c r="K78" s="1059"/>
    </row>
    <row r="79" spans="3:11" s="28" customFormat="1" ht="16.5">
      <c r="C79" s="808"/>
      <c r="D79" s="1060"/>
      <c r="E79" s="1055"/>
      <c r="F79" s="1056"/>
      <c r="G79" s="1056"/>
      <c r="H79" s="1056"/>
      <c r="I79" s="1056"/>
      <c r="J79" s="1057"/>
      <c r="K79" s="1059"/>
    </row>
    <row r="80" spans="3:11" s="28" customFormat="1" ht="16.5">
      <c r="C80" s="808"/>
      <c r="D80" s="1060"/>
      <c r="E80" s="1055"/>
      <c r="F80" s="1056"/>
      <c r="G80" s="1056"/>
      <c r="H80" s="1056"/>
      <c r="I80" s="1056"/>
      <c r="J80" s="1057"/>
      <c r="K80" s="1059"/>
    </row>
    <row r="81" spans="3:11" s="28" customFormat="1" ht="16.5">
      <c r="C81" s="808"/>
      <c r="D81" s="1060"/>
      <c r="E81" s="1055"/>
      <c r="F81" s="1056"/>
      <c r="G81" s="1056"/>
      <c r="H81" s="1056"/>
      <c r="I81" s="1056"/>
      <c r="J81" s="1057"/>
      <c r="K81" s="1059"/>
    </row>
    <row r="82" spans="3:11" s="28" customFormat="1" ht="16.5">
      <c r="C82" s="808"/>
      <c r="D82" s="1060"/>
      <c r="E82" s="1055"/>
      <c r="F82" s="1056"/>
      <c r="G82" s="1056"/>
      <c r="H82" s="1056"/>
      <c r="I82" s="1056"/>
      <c r="J82" s="1057"/>
      <c r="K82" s="1059"/>
    </row>
    <row r="83" spans="3:11" s="28" customFormat="1" ht="16.5">
      <c r="C83" s="808"/>
      <c r="D83" s="1060"/>
      <c r="E83" s="1055"/>
      <c r="F83" s="1056"/>
      <c r="G83" s="1056"/>
      <c r="H83" s="1056"/>
      <c r="I83" s="1056"/>
      <c r="J83" s="1057"/>
      <c r="K83" s="1059"/>
    </row>
    <row r="84" spans="3:11" s="28" customFormat="1" ht="16.5">
      <c r="C84" s="808"/>
      <c r="D84" s="1060"/>
      <c r="E84" s="1055"/>
      <c r="F84" s="1056"/>
      <c r="G84" s="1056"/>
      <c r="H84" s="1056"/>
      <c r="I84" s="1056"/>
      <c r="J84" s="1057"/>
      <c r="K84" s="1059"/>
    </row>
    <row r="85" spans="3:11" s="28" customFormat="1" ht="16.5">
      <c r="C85" s="808"/>
      <c r="D85" s="1060"/>
      <c r="E85" s="1055"/>
      <c r="F85" s="1056"/>
      <c r="G85" s="1056"/>
      <c r="H85" s="1056"/>
      <c r="I85" s="1056"/>
      <c r="J85" s="1057"/>
      <c r="K85" s="1059"/>
    </row>
    <row r="86" spans="3:11" s="28" customFormat="1" ht="16.5">
      <c r="C86" s="808"/>
      <c r="D86" s="1060"/>
      <c r="E86" s="1055"/>
      <c r="F86" s="1056"/>
      <c r="G86" s="1056"/>
      <c r="H86" s="1056"/>
      <c r="I86" s="1056"/>
      <c r="J86" s="1057"/>
      <c r="K86" s="1058"/>
    </row>
    <row r="87" spans="3:11" s="28" customFormat="1" ht="16.5">
      <c r="C87" s="808"/>
      <c r="D87" s="1060"/>
      <c r="E87" s="1055"/>
      <c r="F87" s="1056"/>
      <c r="G87" s="1056"/>
      <c r="H87" s="1056"/>
      <c r="I87" s="1056"/>
      <c r="J87" s="1057"/>
      <c r="K87" s="1059"/>
    </row>
    <row r="88" spans="3:11" s="28" customFormat="1" ht="16.5">
      <c r="C88" s="808"/>
      <c r="D88" s="1060"/>
      <c r="E88" s="1055"/>
      <c r="F88" s="1056"/>
      <c r="G88" s="1056"/>
      <c r="H88" s="1056"/>
      <c r="I88" s="1056"/>
      <c r="J88" s="1057"/>
      <c r="K88" s="1059"/>
    </row>
    <row r="89" spans="3:11" s="28" customFormat="1" ht="16.5">
      <c r="C89" s="808"/>
      <c r="D89" s="1060"/>
      <c r="E89" s="1055"/>
      <c r="F89" s="1056"/>
      <c r="G89" s="1056"/>
      <c r="H89" s="1056"/>
      <c r="I89" s="1056"/>
      <c r="J89" s="1057"/>
      <c r="K89" s="1059"/>
    </row>
    <row r="90" spans="3:11" s="28" customFormat="1" ht="16.5">
      <c r="C90" s="808"/>
      <c r="D90" s="1060"/>
      <c r="E90" s="1055"/>
      <c r="F90" s="1056"/>
      <c r="G90" s="1056"/>
      <c r="H90" s="1056"/>
      <c r="I90" s="1056"/>
      <c r="J90" s="1057"/>
      <c r="K90" s="1058"/>
    </row>
    <row r="91" spans="3:11" s="28" customFormat="1" ht="16.5">
      <c r="C91" s="808"/>
      <c r="D91" s="1060"/>
      <c r="E91" s="1055"/>
      <c r="F91" s="1056"/>
      <c r="G91" s="1056"/>
      <c r="H91" s="1056"/>
      <c r="I91" s="1056"/>
      <c r="J91" s="1057"/>
      <c r="K91" s="1059"/>
    </row>
    <row r="92" spans="3:11" s="28" customFormat="1" ht="16.5">
      <c r="C92" s="808"/>
      <c r="D92" s="1060"/>
      <c r="E92" s="1055"/>
      <c r="F92" s="1056"/>
      <c r="G92" s="1056"/>
      <c r="H92" s="1056"/>
      <c r="I92" s="1056"/>
      <c r="J92" s="1057"/>
      <c r="K92" s="1059"/>
    </row>
    <row r="93" spans="3:11" s="28" customFormat="1" ht="16.5">
      <c r="C93" s="808"/>
      <c r="D93" s="1060"/>
      <c r="E93" s="1055"/>
      <c r="F93" s="1056"/>
      <c r="G93" s="1056"/>
      <c r="H93" s="1056"/>
      <c r="I93" s="1056"/>
      <c r="J93" s="1057"/>
      <c r="K93" s="1059"/>
    </row>
    <row r="94" spans="3:11" s="28" customFormat="1" ht="16.5">
      <c r="C94" s="808"/>
      <c r="D94" s="1060"/>
      <c r="E94" s="1055"/>
      <c r="F94" s="1056"/>
      <c r="G94" s="1056"/>
      <c r="H94" s="1056"/>
      <c r="I94" s="1056"/>
      <c r="J94" s="1057"/>
      <c r="K94" s="1058"/>
    </row>
    <row r="95" spans="3:11" s="28" customFormat="1" ht="16.5">
      <c r="C95" s="808"/>
      <c r="D95" s="1060"/>
      <c r="E95" s="1055"/>
      <c r="F95" s="1056"/>
      <c r="G95" s="1056"/>
      <c r="H95" s="1055"/>
      <c r="I95" s="1055"/>
      <c r="J95" s="1055"/>
      <c r="K95" s="1059"/>
    </row>
    <row r="96" spans="3:11" s="28" customFormat="1" ht="16.5">
      <c r="C96" s="808"/>
      <c r="D96" s="1060"/>
      <c r="E96" s="1055"/>
      <c r="F96" s="1056"/>
      <c r="G96" s="1056"/>
      <c r="H96" s="1055"/>
      <c r="I96" s="1055"/>
      <c r="J96" s="1055"/>
      <c r="K96" s="1059"/>
    </row>
    <row r="97" spans="3:11" s="28" customFormat="1" ht="16.5">
      <c r="C97" s="808"/>
      <c r="D97" s="1060"/>
      <c r="E97" s="1055"/>
      <c r="F97" s="1056"/>
      <c r="G97" s="1056"/>
      <c r="H97" s="1055"/>
      <c r="I97" s="1055"/>
      <c r="J97" s="1055"/>
      <c r="K97" s="1059"/>
    </row>
    <row r="98" spans="3:11" s="28" customFormat="1" ht="16.5">
      <c r="C98" s="808"/>
      <c r="D98" s="1060"/>
      <c r="E98" s="1055"/>
      <c r="F98" s="1056"/>
      <c r="G98" s="1056"/>
      <c r="H98" s="1055"/>
      <c r="I98" s="1055"/>
      <c r="J98" s="1055"/>
      <c r="K98" s="1059"/>
    </row>
    <row r="99" spans="3:11" s="28" customFormat="1" ht="16.5">
      <c r="C99" s="808"/>
      <c r="D99" s="1060"/>
      <c r="E99" s="1055"/>
      <c r="F99" s="1056"/>
      <c r="G99" s="1056"/>
      <c r="H99" s="1055"/>
      <c r="I99" s="1055"/>
      <c r="J99" s="1055"/>
      <c r="K99" s="1059"/>
    </row>
    <row r="100" spans="3:11" s="28" customFormat="1" ht="16.5">
      <c r="C100" s="808"/>
      <c r="D100" s="1060"/>
      <c r="E100" s="1055"/>
      <c r="F100" s="1056"/>
      <c r="G100" s="1056"/>
      <c r="H100" s="1055"/>
      <c r="I100" s="1055"/>
      <c r="J100" s="1055"/>
      <c r="K100" s="1059"/>
    </row>
    <row r="101" spans="3:11" s="28" customFormat="1" ht="16.5">
      <c r="C101" s="808"/>
      <c r="D101" s="1060"/>
      <c r="E101" s="1055"/>
      <c r="F101" s="1056"/>
      <c r="G101" s="1056"/>
      <c r="H101" s="1055"/>
      <c r="I101" s="1055"/>
      <c r="J101" s="1055"/>
      <c r="K101" s="1059"/>
    </row>
    <row r="102" spans="3:11" s="28" customFormat="1" ht="16.5">
      <c r="C102" s="808"/>
      <c r="D102" s="1060"/>
      <c r="E102" s="1055"/>
      <c r="F102" s="1056"/>
      <c r="G102" s="1056"/>
      <c r="H102" s="1055"/>
      <c r="I102" s="1055"/>
      <c r="J102" s="1055"/>
      <c r="K102" s="1059"/>
    </row>
    <row r="103" spans="3:11" s="28" customFormat="1" ht="16.5">
      <c r="C103" s="808"/>
      <c r="D103" s="1060"/>
      <c r="E103" s="1055"/>
      <c r="F103" s="1056"/>
      <c r="G103" s="1056"/>
      <c r="H103" s="1055"/>
      <c r="I103" s="1055"/>
      <c r="J103" s="1055"/>
      <c r="K103" s="1059"/>
    </row>
    <row r="104" spans="3:11" s="28" customFormat="1" ht="16.5">
      <c r="C104" s="808"/>
      <c r="D104" s="1060"/>
      <c r="E104" s="1055"/>
      <c r="F104" s="1056"/>
      <c r="G104" s="1056"/>
      <c r="H104" s="1055"/>
      <c r="I104" s="1055"/>
      <c r="J104" s="1055"/>
      <c r="K104" s="1059"/>
    </row>
    <row r="105" spans="3:11" s="28" customFormat="1" ht="16.5">
      <c r="C105" s="808"/>
      <c r="D105" s="1060"/>
      <c r="E105" s="1055"/>
      <c r="F105" s="1056"/>
      <c r="G105" s="1056"/>
      <c r="H105" s="1055"/>
      <c r="I105" s="1055"/>
      <c r="J105" s="1055"/>
      <c r="K105" s="1059"/>
    </row>
    <row r="106" spans="3:11" s="28" customFormat="1" ht="16.5">
      <c r="C106" s="808"/>
      <c r="D106" s="1060"/>
      <c r="E106" s="1055"/>
      <c r="F106" s="1056"/>
      <c r="G106" s="1056"/>
      <c r="H106" s="1055"/>
      <c r="I106" s="1055"/>
      <c r="J106" s="1055"/>
      <c r="K106" s="1059"/>
    </row>
    <row r="107" spans="3:11" s="28" customFormat="1" ht="16.5">
      <c r="C107" s="808"/>
      <c r="D107" s="1060"/>
      <c r="E107" s="1055"/>
      <c r="F107" s="1056"/>
      <c r="G107" s="1056"/>
      <c r="H107" s="1061"/>
      <c r="I107" s="1061"/>
      <c r="J107" s="1061"/>
      <c r="K107" s="1059"/>
    </row>
    <row r="108" spans="3:11" s="28" customFormat="1" ht="16.5">
      <c r="C108" s="808"/>
      <c r="D108" s="1060"/>
      <c r="E108" s="1055"/>
      <c r="F108" s="1056"/>
      <c r="G108" s="1056"/>
      <c r="H108" s="1061"/>
      <c r="I108" s="1055"/>
      <c r="J108" s="1055"/>
      <c r="K108" s="1059"/>
    </row>
    <row r="109" spans="3:11" s="28" customFormat="1" ht="16.5">
      <c r="C109" s="808"/>
      <c r="D109" s="1060"/>
      <c r="E109" s="1055"/>
      <c r="F109" s="1056"/>
      <c r="G109" s="1056"/>
      <c r="H109" s="1055"/>
      <c r="I109" s="1061"/>
      <c r="J109" s="1061"/>
      <c r="K109" s="1059"/>
    </row>
    <row r="110" spans="3:11" s="28" customFormat="1" ht="16.5">
      <c r="C110" s="808"/>
      <c r="D110" s="1060"/>
      <c r="E110" s="1055"/>
      <c r="F110" s="1056"/>
      <c r="G110" s="1056"/>
      <c r="H110" s="1055"/>
      <c r="I110" s="1055"/>
      <c r="J110" s="1055"/>
      <c r="K110" s="1059"/>
    </row>
    <row r="111" spans="3:11" s="28" customFormat="1" ht="16.5">
      <c r="C111" s="808"/>
      <c r="D111" s="1060"/>
      <c r="E111" s="1055"/>
      <c r="F111" s="1056"/>
      <c r="G111" s="1056"/>
      <c r="H111" s="1055"/>
      <c r="I111" s="1061"/>
      <c r="J111" s="1061"/>
      <c r="K111" s="1059"/>
    </row>
    <row r="112" spans="3:11" s="28" customFormat="1" ht="16.5">
      <c r="C112" s="808"/>
      <c r="D112" s="1060"/>
      <c r="E112" s="1055"/>
      <c r="F112" s="1056"/>
      <c r="G112" s="1056"/>
      <c r="H112" s="1055"/>
      <c r="I112" s="1055"/>
      <c r="J112" s="1055"/>
      <c r="K112" s="1059"/>
    </row>
    <row r="113" spans="3:11" s="28" customFormat="1" ht="16.5">
      <c r="C113" s="808"/>
      <c r="D113" s="1060"/>
      <c r="E113" s="1055"/>
      <c r="F113" s="1056"/>
      <c r="G113" s="1056"/>
      <c r="H113" s="1055"/>
      <c r="I113" s="1061"/>
      <c r="J113" s="1061"/>
      <c r="K113" s="1059"/>
    </row>
    <row r="114" spans="3:11" s="28" customFormat="1" ht="16.5">
      <c r="C114" s="808"/>
      <c r="D114" s="1060"/>
      <c r="E114" s="1055"/>
      <c r="F114" s="1056"/>
      <c r="G114" s="1056"/>
      <c r="H114" s="1055"/>
      <c r="I114" s="1055"/>
      <c r="J114" s="1055"/>
      <c r="K114" s="1059"/>
    </row>
    <row r="115" spans="3:11" s="28" customFormat="1" ht="16.5">
      <c r="C115" s="808"/>
      <c r="D115" s="1060"/>
      <c r="E115" s="1055"/>
      <c r="F115" s="1056"/>
      <c r="G115" s="1056"/>
      <c r="H115" s="1055"/>
      <c r="I115" s="1061"/>
      <c r="J115" s="1061"/>
      <c r="K115" s="1059"/>
    </row>
    <row r="116" spans="3:11" s="28" customFormat="1" ht="16.5">
      <c r="C116" s="808"/>
      <c r="D116" s="1060"/>
      <c r="E116" s="1055"/>
      <c r="F116" s="1056"/>
      <c r="G116" s="1056"/>
      <c r="H116" s="1055"/>
      <c r="I116" s="1055"/>
      <c r="J116" s="1055"/>
      <c r="K116" s="1059"/>
    </row>
    <row r="117" spans="3:11" s="28" customFormat="1" ht="16.5">
      <c r="C117" s="808"/>
      <c r="D117" s="1060"/>
      <c r="E117" s="1055"/>
      <c r="F117" s="1056"/>
      <c r="G117" s="1056"/>
      <c r="H117" s="1055"/>
      <c r="I117" s="1061"/>
      <c r="J117" s="1061"/>
      <c r="K117" s="1059"/>
    </row>
    <row r="118" spans="3:11" s="28" customFormat="1" ht="16.5">
      <c r="C118" s="808"/>
      <c r="D118" s="1060"/>
      <c r="E118" s="1055"/>
      <c r="F118" s="1056"/>
      <c r="G118" s="1056"/>
      <c r="H118" s="1055"/>
      <c r="I118" s="1055"/>
      <c r="J118" s="1055"/>
      <c r="K118" s="1059"/>
    </row>
    <row r="119" spans="3:11" s="28" customFormat="1" ht="16.5">
      <c r="C119" s="808"/>
      <c r="D119" s="1060"/>
      <c r="E119" s="1055"/>
      <c r="F119" s="1061"/>
      <c r="G119" s="1061"/>
      <c r="H119" s="1061"/>
      <c r="I119" s="1061"/>
      <c r="J119" s="1061"/>
      <c r="K119" s="1059"/>
    </row>
    <row r="120" spans="3:11" s="28" customFormat="1" ht="16.5">
      <c r="C120" s="808"/>
      <c r="D120" s="1060"/>
      <c r="E120" s="1055"/>
      <c r="F120" s="1061"/>
      <c r="G120" s="1061"/>
      <c r="H120" s="1061"/>
      <c r="I120" s="1061"/>
      <c r="J120" s="1061"/>
      <c r="K120" s="1059"/>
    </row>
    <row r="121" spans="3:11" s="28" customFormat="1" ht="23.25" customHeight="1">
      <c r="C121" s="808"/>
      <c r="D121" s="1060"/>
      <c r="E121" s="1055"/>
      <c r="F121" s="1061"/>
      <c r="G121" s="1061"/>
      <c r="H121" s="1061"/>
      <c r="I121" s="1061"/>
      <c r="J121" s="1061"/>
      <c r="K121" s="1059"/>
    </row>
    <row r="122" spans="3:11" s="28" customFormat="1" ht="24" customHeight="1">
      <c r="C122" s="808"/>
      <c r="D122" s="1060"/>
      <c r="E122" s="1055"/>
      <c r="F122" s="1061"/>
      <c r="G122" s="1061"/>
      <c r="H122" s="1061"/>
      <c r="I122" s="1061"/>
      <c r="J122" s="1061"/>
      <c r="K122" s="1059"/>
    </row>
    <row r="123" spans="3:11" s="28" customFormat="1" ht="16.5">
      <c r="C123" s="808"/>
      <c r="D123" s="1060"/>
      <c r="E123" s="1055"/>
      <c r="F123" s="1062"/>
      <c r="G123" s="1062"/>
      <c r="H123" s="1063"/>
      <c r="I123" s="1063"/>
      <c r="J123" s="1063"/>
      <c r="K123" s="1059"/>
    </row>
    <row r="124" spans="3:11" s="28" customFormat="1" ht="16.5">
      <c r="C124" s="808"/>
      <c r="D124" s="1060"/>
      <c r="E124" s="1055"/>
      <c r="F124" s="1062"/>
      <c r="G124" s="1062"/>
      <c r="H124" s="1063"/>
      <c r="I124" s="1063"/>
      <c r="J124" s="1063"/>
      <c r="K124" s="1059"/>
    </row>
    <row r="125" spans="3:11" s="28" customFormat="1"/>
    <row r="126" spans="3:11" s="28" customFormat="1"/>
    <row r="127" spans="3:11" s="28" customFormat="1"/>
  </sheetData>
  <sheetProtection selectLockedCells="1"/>
  <protectedRanges>
    <protectedRange sqref="K55:K124" name="Range1"/>
    <protectedRange sqref="J11:J54" name="Range1_1"/>
    <protectedRange sqref="K11:K54" name="Range1_1_1"/>
  </protectedRanges>
  <mergeCells count="54">
    <mergeCell ref="C5:L5"/>
    <mergeCell ref="C6:L6"/>
    <mergeCell ref="E8:J8"/>
    <mergeCell ref="H10:I10"/>
    <mergeCell ref="D11:D54"/>
    <mergeCell ref="E11:E20"/>
    <mergeCell ref="F11:F14"/>
    <mergeCell ref="G11:G14"/>
    <mergeCell ref="H11:H12"/>
    <mergeCell ref="E21:E48"/>
    <mergeCell ref="K11:K14"/>
    <mergeCell ref="H13:H14"/>
    <mergeCell ref="F15:F20"/>
    <mergeCell ref="G15:G20"/>
    <mergeCell ref="H15:H18"/>
    <mergeCell ref="K15:K20"/>
    <mergeCell ref="H19:H20"/>
    <mergeCell ref="K21:K28"/>
    <mergeCell ref="H27:H28"/>
    <mergeCell ref="F29:F34"/>
    <mergeCell ref="G29:G34"/>
    <mergeCell ref="H29:H31"/>
    <mergeCell ref="K29:K34"/>
    <mergeCell ref="H32:H34"/>
    <mergeCell ref="F21:F28"/>
    <mergeCell ref="G21:G28"/>
    <mergeCell ref="H21:H26"/>
    <mergeCell ref="F35:F46"/>
    <mergeCell ref="G35:G46"/>
    <mergeCell ref="H35:H37"/>
    <mergeCell ref="K35:K46"/>
    <mergeCell ref="H38:H43"/>
    <mergeCell ref="H44:H46"/>
    <mergeCell ref="E49:E54"/>
    <mergeCell ref="F49:F50"/>
    <mergeCell ref="G49:G50"/>
    <mergeCell ref="H49:I49"/>
    <mergeCell ref="K49:K50"/>
    <mergeCell ref="H50:I50"/>
    <mergeCell ref="F51:F52"/>
    <mergeCell ref="G51:G52"/>
    <mergeCell ref="H51:I51"/>
    <mergeCell ref="K51:K52"/>
    <mergeCell ref="H52:I52"/>
    <mergeCell ref="F53:F54"/>
    <mergeCell ref="G53:G54"/>
    <mergeCell ref="H53:I53"/>
    <mergeCell ref="K53:K54"/>
    <mergeCell ref="H54:I54"/>
    <mergeCell ref="F47:F48"/>
    <mergeCell ref="G47:G48"/>
    <mergeCell ref="H47:I47"/>
    <mergeCell ref="K47:K48"/>
    <mergeCell ref="H48:I48"/>
  </mergeCells>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sheetPr>
    <tabColor rgb="FFFFFF00"/>
  </sheetPr>
  <dimension ref="A1:Z180"/>
  <sheetViews>
    <sheetView zoomScaleSheetLayoutView="90" workbookViewId="0"/>
  </sheetViews>
  <sheetFormatPr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848"/>
      <c r="B2" s="2158" t="s">
        <v>1294</v>
      </c>
      <c r="C2" s="2159"/>
      <c r="D2" s="2159"/>
      <c r="E2" s="2159"/>
      <c r="F2" s="2159"/>
      <c r="G2" s="2159"/>
      <c r="H2" s="2159"/>
      <c r="I2" s="2159"/>
      <c r="J2" s="2159"/>
      <c r="K2" s="2159"/>
      <c r="L2" s="2159"/>
      <c r="M2" s="2160"/>
      <c r="N2" s="781"/>
      <c r="O2" s="848"/>
      <c r="P2" s="848"/>
      <c r="Q2" s="848"/>
      <c r="R2" s="848"/>
      <c r="S2" s="848"/>
      <c r="T2" s="848"/>
      <c r="U2" s="848"/>
      <c r="V2" s="848"/>
      <c r="W2" s="848"/>
      <c r="X2" s="848"/>
      <c r="Y2" s="781"/>
    </row>
    <row r="3" spans="1:25" ht="19.5" customHeight="1" thickBot="1">
      <c r="B3" s="2075" t="s">
        <v>1735</v>
      </c>
      <c r="C3" s="2076"/>
      <c r="D3" s="2076"/>
      <c r="E3" s="2076"/>
      <c r="F3" s="2076"/>
      <c r="G3" s="2076"/>
      <c r="H3" s="2076"/>
      <c r="I3" s="2076"/>
      <c r="J3" s="2076"/>
      <c r="K3" s="2076"/>
      <c r="L3" s="2076"/>
      <c r="M3" s="2077"/>
      <c r="N3" s="851"/>
      <c r="O3" s="848"/>
      <c r="P3" s="848"/>
      <c r="Q3" s="848"/>
      <c r="R3" s="848"/>
      <c r="S3" s="848"/>
      <c r="T3" s="848"/>
      <c r="U3" s="848"/>
      <c r="V3" s="848"/>
      <c r="W3" s="848"/>
      <c r="X3" s="848"/>
      <c r="Y3" s="865"/>
    </row>
    <row r="4" spans="1:25" ht="15">
      <c r="B4" s="780"/>
      <c r="C4" s="781"/>
      <c r="D4" s="781"/>
      <c r="E4" s="781"/>
      <c r="F4" s="781"/>
      <c r="G4" s="781"/>
      <c r="H4" s="781"/>
      <c r="I4" s="781"/>
      <c r="J4" s="781"/>
      <c r="K4" s="781"/>
      <c r="L4" s="781"/>
      <c r="M4" s="782"/>
      <c r="N4" s="781"/>
      <c r="O4" s="848"/>
      <c r="P4" s="848"/>
      <c r="Q4" s="848"/>
      <c r="R4" s="848"/>
      <c r="S4" s="848"/>
      <c r="T4" s="848"/>
      <c r="U4" s="848"/>
      <c r="V4" s="848"/>
      <c r="W4" s="848"/>
      <c r="X4" s="848"/>
      <c r="Y4" s="781"/>
    </row>
    <row r="5" spans="1:25" ht="15" customHeight="1">
      <c r="B5" s="780"/>
      <c r="C5" s="1928" t="s">
        <v>1290</v>
      </c>
      <c r="D5" s="1928"/>
      <c r="E5" s="1928"/>
      <c r="F5" s="1928"/>
      <c r="G5" s="1928"/>
      <c r="H5" s="1928"/>
      <c r="I5" s="1928"/>
      <c r="J5" s="1928"/>
      <c r="K5" s="1928"/>
      <c r="L5" s="1928"/>
      <c r="M5" s="818"/>
      <c r="N5" s="852"/>
      <c r="O5" s="848"/>
      <c r="P5" s="848"/>
      <c r="Q5" s="848"/>
      <c r="R5" s="848"/>
      <c r="S5" s="848"/>
      <c r="T5" s="848"/>
      <c r="U5" s="848"/>
      <c r="V5" s="848"/>
      <c r="W5" s="848"/>
      <c r="X5" s="848"/>
      <c r="Y5" s="781"/>
    </row>
    <row r="6" spans="1:25" ht="15">
      <c r="B6" s="780"/>
      <c r="C6" s="1928"/>
      <c r="D6" s="1928"/>
      <c r="E6" s="1928"/>
      <c r="F6" s="1928"/>
      <c r="G6" s="1928"/>
      <c r="H6" s="1928"/>
      <c r="I6" s="1928"/>
      <c r="J6" s="1928"/>
      <c r="K6" s="1928"/>
      <c r="L6" s="1928"/>
      <c r="M6" s="818"/>
      <c r="N6" s="852"/>
      <c r="O6" s="848"/>
      <c r="P6" s="848"/>
      <c r="Q6" s="848"/>
      <c r="R6" s="848"/>
      <c r="S6" s="848"/>
      <c r="T6" s="848"/>
      <c r="U6" s="848"/>
      <c r="V6" s="848"/>
      <c r="W6" s="848"/>
      <c r="X6" s="848"/>
      <c r="Y6" s="781"/>
    </row>
    <row r="7" spans="1:25" ht="15">
      <c r="B7" s="780"/>
      <c r="C7" s="1928"/>
      <c r="D7" s="1928"/>
      <c r="E7" s="1928"/>
      <c r="F7" s="1928"/>
      <c r="G7" s="1928"/>
      <c r="H7" s="1928"/>
      <c r="I7" s="1928"/>
      <c r="J7" s="1928"/>
      <c r="K7" s="1928"/>
      <c r="L7" s="1928"/>
      <c r="M7" s="818"/>
      <c r="N7" s="852"/>
      <c r="O7" s="848"/>
      <c r="Q7" s="848"/>
      <c r="R7" s="848"/>
      <c r="S7" s="848"/>
      <c r="T7" s="848"/>
      <c r="U7" s="848"/>
      <c r="V7" s="848"/>
      <c r="W7" s="848"/>
      <c r="X7" s="848"/>
      <c r="Y7" s="781"/>
    </row>
    <row r="8" spans="1:25" ht="15">
      <c r="B8" s="780"/>
      <c r="C8" s="1928"/>
      <c r="D8" s="1928"/>
      <c r="E8" s="1928"/>
      <c r="F8" s="1928"/>
      <c r="G8" s="1928"/>
      <c r="H8" s="1928"/>
      <c r="I8" s="1928"/>
      <c r="J8" s="1928"/>
      <c r="K8" s="1928"/>
      <c r="L8" s="1928"/>
      <c r="M8" s="818"/>
      <c r="N8" s="852"/>
      <c r="O8" s="848"/>
      <c r="P8" s="848"/>
      <c r="Q8" s="848"/>
      <c r="R8" s="848"/>
      <c r="S8" s="848"/>
      <c r="T8" s="848"/>
      <c r="U8" s="848"/>
      <c r="V8" s="848"/>
      <c r="W8" s="848"/>
      <c r="X8" s="848"/>
      <c r="Y8" s="781"/>
    </row>
    <row r="9" spans="1:25" ht="15">
      <c r="B9" s="780"/>
      <c r="C9" s="1928"/>
      <c r="D9" s="1928"/>
      <c r="E9" s="1928"/>
      <c r="F9" s="1928"/>
      <c r="G9" s="1928"/>
      <c r="H9" s="1928"/>
      <c r="I9" s="1928"/>
      <c r="J9" s="1928"/>
      <c r="K9" s="1928"/>
      <c r="L9" s="1928"/>
      <c r="M9" s="818"/>
      <c r="N9" s="852"/>
      <c r="O9" s="781"/>
      <c r="P9" s="781"/>
      <c r="Q9" s="781"/>
      <c r="R9" s="781"/>
      <c r="S9" s="781"/>
      <c r="T9" s="781"/>
      <c r="U9" s="781"/>
      <c r="V9" s="781"/>
      <c r="W9" s="781"/>
      <c r="X9" s="781"/>
      <c r="Y9" s="781"/>
    </row>
    <row r="10" spans="1:25" ht="15">
      <c r="B10" s="780"/>
      <c r="C10" s="1928"/>
      <c r="D10" s="1928"/>
      <c r="E10" s="1928"/>
      <c r="F10" s="1928"/>
      <c r="G10" s="1928"/>
      <c r="H10" s="1928"/>
      <c r="I10" s="1928"/>
      <c r="J10" s="1928"/>
      <c r="K10" s="1928"/>
      <c r="L10" s="1928"/>
      <c r="M10" s="782"/>
      <c r="N10" s="781"/>
      <c r="O10" s="781"/>
      <c r="P10" s="781"/>
      <c r="Q10" s="781"/>
      <c r="R10" s="781"/>
      <c r="S10" s="781"/>
      <c r="T10" s="781"/>
      <c r="U10" s="781"/>
      <c r="V10" s="781"/>
      <c r="W10" s="781"/>
      <c r="X10" s="781"/>
      <c r="Y10" s="781"/>
    </row>
    <row r="11" spans="1:25" ht="15">
      <c r="B11" s="780"/>
      <c r="C11" s="1123"/>
      <c r="D11" s="1123"/>
      <c r="E11" s="1123"/>
      <c r="F11" s="1123"/>
      <c r="G11" s="1123"/>
      <c r="H11" s="1123"/>
      <c r="I11" s="1123"/>
      <c r="J11" s="1123"/>
      <c r="K11" s="1123"/>
      <c r="L11" s="1123"/>
      <c r="M11" s="782"/>
      <c r="N11" s="781"/>
      <c r="O11" s="781"/>
      <c r="P11" s="781"/>
      <c r="Q11" s="781"/>
      <c r="R11" s="781"/>
      <c r="S11" s="781"/>
      <c r="T11" s="781"/>
      <c r="U11" s="781"/>
      <c r="V11" s="781"/>
      <c r="W11" s="781"/>
      <c r="X11" s="781"/>
      <c r="Y11" s="781"/>
    </row>
    <row r="12" spans="1:25" ht="15" customHeight="1">
      <c r="B12" s="817"/>
      <c r="C12" s="1928" t="s">
        <v>1736</v>
      </c>
      <c r="D12" s="1928"/>
      <c r="E12" s="1928"/>
      <c r="F12" s="1928"/>
      <c r="G12" s="1928"/>
      <c r="H12" s="1928"/>
      <c r="I12" s="1928"/>
      <c r="J12" s="1928"/>
      <c r="K12" s="1928"/>
      <c r="L12" s="1928"/>
      <c r="M12" s="858"/>
      <c r="N12" s="1123"/>
      <c r="O12" s="848"/>
      <c r="P12" s="848"/>
      <c r="Q12" s="848"/>
      <c r="R12" s="848"/>
      <c r="S12" s="848"/>
      <c r="T12" s="848"/>
      <c r="U12" s="848"/>
      <c r="V12" s="848"/>
      <c r="W12" s="848"/>
      <c r="X12" s="848"/>
      <c r="Y12" s="819"/>
    </row>
    <row r="13" spans="1:25" ht="15">
      <c r="B13" s="817"/>
      <c r="C13" s="1928"/>
      <c r="D13" s="1928"/>
      <c r="E13" s="1928"/>
      <c r="F13" s="1928"/>
      <c r="G13" s="1928"/>
      <c r="H13" s="1928"/>
      <c r="I13" s="1928"/>
      <c r="J13" s="1928"/>
      <c r="K13" s="1928"/>
      <c r="L13" s="1928"/>
      <c r="M13" s="858"/>
      <c r="N13" s="1123"/>
      <c r="O13" s="848"/>
      <c r="P13" s="848"/>
      <c r="Q13" s="848"/>
      <c r="R13" s="848"/>
      <c r="S13" s="848"/>
      <c r="T13" s="848"/>
      <c r="U13" s="848"/>
      <c r="V13" s="848"/>
      <c r="W13" s="848"/>
      <c r="X13" s="848"/>
      <c r="Y13" s="819"/>
    </row>
    <row r="14" spans="1:25" ht="15">
      <c r="B14" s="817"/>
      <c r="C14" s="1928"/>
      <c r="D14" s="1928"/>
      <c r="E14" s="1928"/>
      <c r="F14" s="1928"/>
      <c r="G14" s="1928"/>
      <c r="H14" s="1928"/>
      <c r="I14" s="1928"/>
      <c r="J14" s="1928"/>
      <c r="K14" s="1928"/>
      <c r="L14" s="1928"/>
      <c r="M14" s="858"/>
      <c r="N14" s="1123"/>
      <c r="O14" s="848"/>
      <c r="P14" s="848"/>
      <c r="Q14" s="848"/>
      <c r="R14" s="848"/>
      <c r="S14" s="848"/>
      <c r="T14" s="848"/>
      <c r="U14" s="848"/>
      <c r="V14" s="848"/>
      <c r="W14" s="848"/>
      <c r="X14" s="848"/>
      <c r="Y14" s="819"/>
    </row>
    <row r="15" spans="1:25" ht="15">
      <c r="B15" s="817"/>
      <c r="C15" s="1928"/>
      <c r="D15" s="1928"/>
      <c r="E15" s="1928"/>
      <c r="F15" s="1928"/>
      <c r="G15" s="1928"/>
      <c r="H15" s="1928"/>
      <c r="I15" s="1928"/>
      <c r="J15" s="1928"/>
      <c r="K15" s="1928"/>
      <c r="L15" s="1928"/>
      <c r="M15" s="858"/>
      <c r="N15" s="1123"/>
      <c r="O15" s="848"/>
      <c r="P15" s="848"/>
      <c r="Q15" s="848"/>
      <c r="R15" s="848"/>
      <c r="S15" s="848"/>
      <c r="T15" s="848"/>
      <c r="U15" s="848"/>
      <c r="V15" s="848"/>
      <c r="W15" s="848"/>
      <c r="X15" s="848"/>
      <c r="Y15" s="819"/>
    </row>
    <row r="16" spans="1:25" ht="15">
      <c r="B16" s="817"/>
      <c r="C16" s="1928"/>
      <c r="D16" s="1928"/>
      <c r="E16" s="1928"/>
      <c r="F16" s="1928"/>
      <c r="G16" s="1928"/>
      <c r="H16" s="1928"/>
      <c r="I16" s="1928"/>
      <c r="J16" s="1928"/>
      <c r="K16" s="1928"/>
      <c r="L16" s="1928"/>
      <c r="M16" s="858"/>
      <c r="N16" s="1123"/>
      <c r="O16" s="848"/>
      <c r="P16" s="848"/>
      <c r="Q16" s="848"/>
      <c r="R16" s="848"/>
      <c r="S16" s="848"/>
      <c r="T16" s="848"/>
      <c r="U16" s="848"/>
      <c r="V16" s="848"/>
      <c r="W16" s="848"/>
      <c r="X16" s="848"/>
      <c r="Y16" s="819"/>
    </row>
    <row r="17" spans="2:25" ht="15">
      <c r="B17" s="817"/>
      <c r="C17" s="1928"/>
      <c r="D17" s="1928"/>
      <c r="E17" s="1928"/>
      <c r="F17" s="1928"/>
      <c r="G17" s="1928"/>
      <c r="H17" s="1928"/>
      <c r="I17" s="1928"/>
      <c r="J17" s="1928"/>
      <c r="K17" s="1928"/>
      <c r="L17" s="1928"/>
      <c r="M17" s="858"/>
      <c r="N17" s="1123"/>
      <c r="O17" s="848"/>
      <c r="P17" s="848"/>
      <c r="Q17" s="848"/>
      <c r="R17" s="848"/>
      <c r="S17" s="848"/>
      <c r="T17" s="848"/>
      <c r="U17" s="848"/>
      <c r="V17" s="848"/>
      <c r="W17" s="848"/>
      <c r="X17" s="848"/>
      <c r="Y17" s="819"/>
    </row>
    <row r="18" spans="2:25" ht="15">
      <c r="B18" s="817"/>
      <c r="C18" s="1928"/>
      <c r="D18" s="1928"/>
      <c r="E18" s="1928"/>
      <c r="F18" s="1928"/>
      <c r="G18" s="1928"/>
      <c r="H18" s="1928"/>
      <c r="I18" s="1928"/>
      <c r="J18" s="1928"/>
      <c r="K18" s="1928"/>
      <c r="L18" s="1928"/>
      <c r="M18" s="858"/>
      <c r="N18" s="1123"/>
      <c r="O18" s="1123"/>
      <c r="P18" s="1123"/>
      <c r="Q18" s="1123"/>
      <c r="R18" s="1123"/>
      <c r="S18" s="1123"/>
      <c r="T18" s="1123"/>
      <c r="U18" s="1123"/>
      <c r="V18" s="1123"/>
      <c r="W18" s="1123"/>
      <c r="X18" s="1123"/>
      <c r="Y18" s="819"/>
    </row>
    <row r="19" spans="2:25" ht="15">
      <c r="B19" s="817"/>
      <c r="C19" s="1928"/>
      <c r="D19" s="1928"/>
      <c r="E19" s="1928"/>
      <c r="F19" s="1928"/>
      <c r="G19" s="1928"/>
      <c r="H19" s="1928"/>
      <c r="I19" s="1928"/>
      <c r="J19" s="1928"/>
      <c r="K19" s="1928"/>
      <c r="L19" s="1928"/>
      <c r="M19" s="858"/>
      <c r="N19" s="848"/>
      <c r="O19" s="1123"/>
      <c r="P19" s="1123"/>
      <c r="Q19" s="1123"/>
      <c r="R19" s="1123"/>
      <c r="S19" s="1123"/>
      <c r="T19" s="1123"/>
      <c r="U19" s="1123"/>
      <c r="V19" s="1123"/>
      <c r="W19" s="1123"/>
      <c r="X19" s="1123"/>
      <c r="Y19" s="819"/>
    </row>
    <row r="20" spans="2:25" ht="15">
      <c r="B20" s="817"/>
      <c r="C20" s="1123"/>
      <c r="D20" s="1123"/>
      <c r="E20" s="1123"/>
      <c r="F20" s="1123"/>
      <c r="G20" s="1123"/>
      <c r="H20" s="1123"/>
      <c r="I20" s="1123"/>
      <c r="J20" s="1123"/>
      <c r="K20" s="1123"/>
      <c r="L20" s="1123"/>
      <c r="M20" s="858"/>
      <c r="N20" s="848"/>
      <c r="O20" s="1123"/>
      <c r="P20" s="1123"/>
      <c r="Q20" s="1123"/>
      <c r="R20" s="1123"/>
      <c r="S20" s="1123"/>
      <c r="T20" s="1123"/>
      <c r="U20" s="1123"/>
      <c r="V20" s="1123"/>
      <c r="W20" s="1123"/>
      <c r="X20" s="1123"/>
      <c r="Y20" s="819"/>
    </row>
    <row r="21" spans="2:25" ht="15" customHeight="1">
      <c r="B21" s="817"/>
      <c r="C21" s="1928" t="s">
        <v>1291</v>
      </c>
      <c r="D21" s="1928"/>
      <c r="E21" s="1928"/>
      <c r="F21" s="1928"/>
      <c r="G21" s="1928"/>
      <c r="H21" s="1928"/>
      <c r="I21" s="1928"/>
      <c r="J21" s="1928"/>
      <c r="K21" s="1928"/>
      <c r="L21" s="1928"/>
      <c r="M21" s="858"/>
      <c r="N21" s="1123"/>
      <c r="O21" s="1123"/>
      <c r="P21" s="1123"/>
      <c r="Q21" s="1123"/>
      <c r="R21" s="1123"/>
      <c r="S21" s="1123"/>
      <c r="T21" s="1123"/>
      <c r="U21" s="1123"/>
      <c r="V21" s="1123"/>
      <c r="W21" s="1123"/>
      <c r="X21" s="1123"/>
      <c r="Y21" s="819"/>
    </row>
    <row r="22" spans="2:25" ht="15">
      <c r="B22" s="817"/>
      <c r="C22" s="1928"/>
      <c r="D22" s="1928"/>
      <c r="E22" s="1928"/>
      <c r="F22" s="1928"/>
      <c r="G22" s="1928"/>
      <c r="H22" s="1928"/>
      <c r="I22" s="1928"/>
      <c r="J22" s="1928"/>
      <c r="K22" s="1928"/>
      <c r="L22" s="1928"/>
      <c r="M22" s="858"/>
      <c r="N22" s="1123"/>
      <c r="O22" s="819"/>
      <c r="P22" s="819"/>
      <c r="Q22" s="819"/>
      <c r="R22" s="819"/>
      <c r="S22" s="819"/>
      <c r="T22" s="819"/>
      <c r="U22" s="819"/>
      <c r="V22" s="819"/>
      <c r="W22" s="819"/>
      <c r="X22" s="819"/>
      <c r="Y22" s="819"/>
    </row>
    <row r="23" spans="2:25" ht="14.25">
      <c r="B23" s="838"/>
      <c r="C23" s="1928"/>
      <c r="D23" s="1928"/>
      <c r="E23" s="1928"/>
      <c r="F23" s="1928"/>
      <c r="G23" s="1928"/>
      <c r="H23" s="1928"/>
      <c r="I23" s="1928"/>
      <c r="J23" s="1928"/>
      <c r="K23" s="1928"/>
      <c r="L23" s="1928"/>
      <c r="M23" s="840"/>
      <c r="N23" s="839"/>
      <c r="O23" s="839"/>
      <c r="P23" s="839"/>
      <c r="Q23" s="839"/>
      <c r="R23" s="839"/>
      <c r="S23" s="839"/>
      <c r="T23" s="839"/>
      <c r="U23" s="839"/>
      <c r="V23" s="839"/>
      <c r="W23" s="839"/>
      <c r="X23" s="839"/>
      <c r="Y23" s="839"/>
    </row>
    <row r="24" spans="2:25" ht="14.25">
      <c r="B24" s="838"/>
      <c r="C24" s="1123"/>
      <c r="D24" s="1123"/>
      <c r="E24" s="1123"/>
      <c r="F24" s="1123"/>
      <c r="G24" s="1123"/>
      <c r="H24" s="1123"/>
      <c r="I24" s="1123"/>
      <c r="J24" s="1123"/>
      <c r="K24" s="1123"/>
      <c r="L24" s="1123"/>
      <c r="M24" s="840"/>
      <c r="N24" s="839"/>
      <c r="O24" s="839"/>
      <c r="P24" s="839"/>
      <c r="Q24" s="839"/>
      <c r="R24" s="839"/>
      <c r="S24" s="839"/>
      <c r="T24" s="839"/>
      <c r="U24" s="839"/>
      <c r="V24" s="839"/>
      <c r="W24" s="839"/>
      <c r="X24" s="839"/>
      <c r="Y24" s="839"/>
    </row>
    <row r="25" spans="2:25" ht="12.75" customHeight="1">
      <c r="B25" s="820"/>
      <c r="C25" s="1921" t="s">
        <v>1737</v>
      </c>
      <c r="D25" s="1921"/>
      <c r="E25" s="1921"/>
      <c r="F25" s="1921"/>
      <c r="G25" s="1921"/>
      <c r="H25" s="1921"/>
      <c r="I25" s="1921"/>
      <c r="J25" s="1921"/>
      <c r="K25" s="1921"/>
      <c r="L25" s="1921"/>
      <c r="M25" s="859"/>
      <c r="N25" s="1124"/>
      <c r="O25" s="839"/>
      <c r="P25" s="839"/>
      <c r="Q25" s="839"/>
      <c r="R25" s="839"/>
      <c r="S25" s="839"/>
      <c r="T25" s="839"/>
      <c r="U25" s="839"/>
      <c r="V25" s="839"/>
      <c r="W25" s="839"/>
      <c r="X25" s="839"/>
      <c r="Y25" s="90"/>
    </row>
    <row r="26" spans="2:25" ht="18" customHeight="1">
      <c r="B26" s="820"/>
      <c r="C26" s="1921"/>
      <c r="D26" s="1921"/>
      <c r="E26" s="1921"/>
      <c r="F26" s="1921"/>
      <c r="G26" s="1921"/>
      <c r="H26" s="1921"/>
      <c r="I26" s="1921"/>
      <c r="J26" s="1921"/>
      <c r="K26" s="1921"/>
      <c r="L26" s="1921"/>
      <c r="M26" s="859"/>
      <c r="N26" s="1124"/>
      <c r="O26" s="1124"/>
      <c r="P26" s="1124"/>
      <c r="Q26" s="1124"/>
      <c r="R26" s="1124"/>
      <c r="S26" s="1124"/>
      <c r="T26" s="1124"/>
      <c r="U26" s="1124"/>
      <c r="V26" s="1124"/>
      <c r="W26" s="1124"/>
      <c r="X26" s="1124"/>
      <c r="Y26" s="90"/>
    </row>
    <row r="27" spans="2:25" ht="14.25">
      <c r="B27" s="821"/>
      <c r="C27" s="839"/>
      <c r="D27" s="839"/>
      <c r="E27" s="839"/>
      <c r="F27" s="839"/>
      <c r="G27" s="839"/>
      <c r="H27" s="839"/>
      <c r="I27" s="839"/>
      <c r="J27" s="839"/>
      <c r="K27" s="839"/>
      <c r="L27" s="839"/>
      <c r="M27" s="840"/>
      <c r="N27" s="839"/>
      <c r="O27" s="839"/>
      <c r="P27" s="839"/>
      <c r="Q27" s="839"/>
      <c r="R27" s="839"/>
      <c r="S27" s="839"/>
      <c r="T27" s="839"/>
      <c r="U27" s="839"/>
      <c r="V27" s="839"/>
      <c r="W27" s="839"/>
      <c r="X27" s="839"/>
      <c r="Y27" s="849"/>
    </row>
    <row r="28" spans="2:25" ht="17.25" thickBot="1">
      <c r="B28" s="820"/>
      <c r="C28" s="1125"/>
      <c r="D28" s="1125"/>
      <c r="E28" s="1125"/>
      <c r="F28" s="1125"/>
      <c r="G28" s="1125"/>
      <c r="H28" s="1125"/>
      <c r="I28" s="1125"/>
      <c r="J28" s="1125"/>
      <c r="K28" s="1125"/>
      <c r="L28" s="1125"/>
      <c r="M28" s="1126"/>
      <c r="N28" s="1125"/>
      <c r="O28" s="744"/>
      <c r="P28" s="59"/>
      <c r="Q28" s="744"/>
      <c r="R28" s="59"/>
      <c r="S28" s="59"/>
      <c r="T28" s="59"/>
      <c r="U28" s="59"/>
      <c r="V28" s="744"/>
      <c r="W28" s="59"/>
      <c r="X28" s="59"/>
      <c r="Y28" s="90"/>
    </row>
    <row r="29" spans="2:25" ht="17.25" thickBot="1">
      <c r="B29" s="823"/>
      <c r="C29" s="814" t="s">
        <v>828</v>
      </c>
      <c r="D29" s="2161"/>
      <c r="E29" s="2162"/>
      <c r="F29" s="2162"/>
      <c r="G29" s="2162"/>
      <c r="H29" s="2162"/>
      <c r="I29" s="2162"/>
      <c r="J29" s="2162"/>
      <c r="K29" s="2163"/>
      <c r="L29" s="808"/>
      <c r="M29" s="831"/>
      <c r="N29" s="816"/>
      <c r="O29" s="816"/>
      <c r="P29" s="849"/>
      <c r="Q29" s="849"/>
      <c r="R29" s="849"/>
      <c r="S29" s="849"/>
      <c r="T29" s="839"/>
      <c r="U29" s="839"/>
      <c r="V29" s="839"/>
      <c r="W29" s="839"/>
      <c r="X29" s="59"/>
      <c r="Y29" s="90"/>
    </row>
    <row r="30" spans="2:25" ht="17.25" thickBot="1">
      <c r="B30" s="823"/>
      <c r="C30" s="809"/>
      <c r="D30" s="853"/>
      <c r="E30" s="853"/>
      <c r="F30" s="853"/>
      <c r="G30" s="853"/>
      <c r="H30" s="853"/>
      <c r="I30" s="853"/>
      <c r="J30" s="853"/>
      <c r="K30" s="853"/>
      <c r="L30" s="808"/>
      <c r="M30" s="837"/>
      <c r="N30" s="1121"/>
      <c r="O30" s="1121"/>
      <c r="P30" s="850"/>
      <c r="Q30" s="850"/>
      <c r="R30" s="850"/>
      <c r="S30" s="850"/>
      <c r="T30" s="1124"/>
      <c r="U30" s="1124"/>
      <c r="V30" s="1124"/>
      <c r="W30" s="1124"/>
      <c r="X30" s="59"/>
      <c r="Y30" s="90"/>
    </row>
    <row r="31" spans="2:25" ht="17.25" thickBot="1">
      <c r="B31" s="823"/>
      <c r="C31" s="836" t="s">
        <v>543</v>
      </c>
      <c r="D31" s="2164"/>
      <c r="E31" s="2165"/>
      <c r="F31" s="2165"/>
      <c r="G31" s="2165"/>
      <c r="H31" s="2165"/>
      <c r="I31" s="2165"/>
      <c r="J31" s="2165"/>
      <c r="K31" s="2166"/>
      <c r="L31" s="811"/>
      <c r="M31" s="859"/>
      <c r="N31" s="1121"/>
      <c r="O31" s="1121"/>
      <c r="P31" s="850"/>
      <c r="Q31" s="850"/>
      <c r="R31" s="850"/>
      <c r="S31" s="850"/>
      <c r="T31" s="1124"/>
      <c r="U31" s="1124"/>
      <c r="V31" s="1124"/>
      <c r="W31" s="1124"/>
      <c r="X31" s="59"/>
      <c r="Y31" s="90"/>
    </row>
    <row r="32" spans="2:25" ht="17.25" thickBot="1">
      <c r="B32" s="679"/>
      <c r="C32" s="59"/>
      <c r="D32" s="59"/>
      <c r="E32" s="59"/>
      <c r="F32" s="59"/>
      <c r="G32" s="59"/>
      <c r="H32" s="59"/>
      <c r="I32" s="59"/>
      <c r="J32" s="59"/>
      <c r="K32" s="59"/>
      <c r="L32" s="744"/>
      <c r="M32" s="860"/>
      <c r="N32" s="808"/>
      <c r="O32" s="744"/>
      <c r="P32" s="59"/>
      <c r="Q32" s="744"/>
      <c r="R32" s="59"/>
      <c r="S32" s="59"/>
      <c r="T32" s="59"/>
      <c r="U32" s="59"/>
      <c r="V32" s="744"/>
      <c r="W32" s="59"/>
      <c r="X32" s="59"/>
      <c r="Y32" s="90"/>
    </row>
    <row r="33" spans="2:25" ht="17.25" thickBot="1">
      <c r="B33" s="823"/>
      <c r="C33" s="814" t="s">
        <v>1201</v>
      </c>
      <c r="D33" s="2164"/>
      <c r="E33" s="2165"/>
      <c r="F33" s="2165"/>
      <c r="G33" s="2165"/>
      <c r="H33" s="2165"/>
      <c r="I33" s="2165"/>
      <c r="J33" s="2165"/>
      <c r="K33" s="2166"/>
      <c r="L33" s="808"/>
      <c r="M33" s="822"/>
      <c r="N33" s="849"/>
      <c r="O33" s="849"/>
      <c r="P33" s="2009"/>
      <c r="Q33" s="2009"/>
      <c r="R33" s="2009"/>
      <c r="S33" s="2009"/>
      <c r="T33" s="2009"/>
      <c r="U33" s="2009"/>
      <c r="V33" s="2009"/>
      <c r="W33" s="2009"/>
      <c r="X33" s="59"/>
      <c r="Y33" s="90"/>
    </row>
    <row r="34" spans="2:25" ht="16.5">
      <c r="B34" s="824"/>
      <c r="C34" s="1914" t="s">
        <v>1204</v>
      </c>
      <c r="D34" s="1914"/>
      <c r="E34" s="1914"/>
      <c r="F34" s="1914"/>
      <c r="G34" s="1914"/>
      <c r="H34" s="1914"/>
      <c r="I34" s="1914"/>
      <c r="J34" s="1914"/>
      <c r="K34" s="1914"/>
      <c r="L34" s="744"/>
      <c r="M34" s="822"/>
      <c r="N34" s="849"/>
      <c r="O34" s="849"/>
      <c r="P34" s="2009"/>
      <c r="Q34" s="2009"/>
      <c r="R34" s="2009"/>
      <c r="S34" s="2009"/>
      <c r="T34" s="2009"/>
      <c r="U34" s="2009"/>
      <c r="V34" s="2009"/>
      <c r="W34" s="2009"/>
      <c r="X34" s="59"/>
      <c r="Y34" s="90"/>
    </row>
    <row r="35" spans="2:25" ht="17.25" thickBot="1">
      <c r="B35" s="824"/>
      <c r="C35" s="813"/>
      <c r="D35" s="813"/>
      <c r="E35" s="813"/>
      <c r="F35" s="813"/>
      <c r="G35" s="813"/>
      <c r="H35" s="813"/>
      <c r="I35" s="813"/>
      <c r="J35" s="813"/>
      <c r="K35" s="813"/>
      <c r="L35" s="744"/>
      <c r="M35" s="822"/>
      <c r="N35" s="849"/>
      <c r="O35" s="849"/>
      <c r="P35" s="2009"/>
      <c r="Q35" s="2009"/>
      <c r="R35" s="2009"/>
      <c r="S35" s="2009"/>
      <c r="T35" s="2009"/>
      <c r="U35" s="2009"/>
      <c r="V35" s="2009"/>
      <c r="W35" s="2009"/>
      <c r="X35" s="59"/>
      <c r="Y35" s="90"/>
    </row>
    <row r="36" spans="2:25" ht="16.5">
      <c r="B36" s="824"/>
      <c r="C36" s="2167" t="s">
        <v>1202</v>
      </c>
      <c r="D36" s="1884"/>
      <c r="E36" s="1885"/>
      <c r="F36" s="1885"/>
      <c r="G36" s="1885"/>
      <c r="H36" s="1885"/>
      <c r="I36" s="1885"/>
      <c r="J36" s="1885"/>
      <c r="K36" s="1886"/>
      <c r="L36" s="744"/>
      <c r="M36" s="822"/>
      <c r="N36" s="849"/>
      <c r="O36" s="849"/>
      <c r="P36" s="2009"/>
      <c r="Q36" s="2009"/>
      <c r="R36" s="2009"/>
      <c r="S36" s="2009"/>
      <c r="T36" s="2009"/>
      <c r="U36" s="2009"/>
      <c r="V36" s="2009"/>
      <c r="W36" s="2009"/>
      <c r="X36" s="59"/>
      <c r="Y36" s="90"/>
    </row>
    <row r="37" spans="2:25" ht="16.5">
      <c r="B37" s="824"/>
      <c r="C37" s="2168"/>
      <c r="D37" s="1887"/>
      <c r="E37" s="1888"/>
      <c r="F37" s="1888"/>
      <c r="G37" s="1888"/>
      <c r="H37" s="1888"/>
      <c r="I37" s="1888"/>
      <c r="J37" s="1888"/>
      <c r="K37" s="1889"/>
      <c r="L37" s="744"/>
      <c r="M37" s="822"/>
      <c r="N37" s="849"/>
      <c r="O37" s="849"/>
      <c r="P37" s="2009"/>
      <c r="Q37" s="2009"/>
      <c r="R37" s="2009"/>
      <c r="S37" s="2009"/>
      <c r="T37" s="2009"/>
      <c r="U37" s="2009"/>
      <c r="V37" s="2009"/>
      <c r="W37" s="2009"/>
      <c r="X37" s="59"/>
      <c r="Y37" s="90"/>
    </row>
    <row r="38" spans="2:25" ht="16.5">
      <c r="B38" s="824"/>
      <c r="C38" s="2168"/>
      <c r="D38" s="1887"/>
      <c r="E38" s="1888"/>
      <c r="F38" s="1888"/>
      <c r="G38" s="1888"/>
      <c r="H38" s="1888"/>
      <c r="I38" s="1888"/>
      <c r="J38" s="1888"/>
      <c r="K38" s="1889"/>
      <c r="L38" s="744"/>
      <c r="M38" s="822"/>
      <c r="N38" s="849"/>
      <c r="O38" s="849"/>
      <c r="P38" s="2009"/>
      <c r="Q38" s="2009"/>
      <c r="R38" s="2009"/>
      <c r="S38" s="2009"/>
      <c r="T38" s="2009"/>
      <c r="U38" s="2009"/>
      <c r="V38" s="2009"/>
      <c r="W38" s="2009"/>
      <c r="X38" s="59"/>
      <c r="Y38" s="90"/>
    </row>
    <row r="39" spans="2:25" ht="16.5">
      <c r="B39" s="824"/>
      <c r="C39" s="2168"/>
      <c r="D39" s="1887"/>
      <c r="E39" s="1888"/>
      <c r="F39" s="1888"/>
      <c r="G39" s="1888"/>
      <c r="H39" s="1888"/>
      <c r="I39" s="1888"/>
      <c r="J39" s="1888"/>
      <c r="K39" s="1889"/>
      <c r="L39" s="744"/>
      <c r="M39" s="822"/>
      <c r="N39" s="849"/>
      <c r="O39" s="849"/>
      <c r="P39" s="2009"/>
      <c r="Q39" s="2009"/>
      <c r="R39" s="2009"/>
      <c r="S39" s="2009"/>
      <c r="T39" s="2009"/>
      <c r="U39" s="2009"/>
      <c r="V39" s="2009"/>
      <c r="W39" s="2009"/>
      <c r="X39" s="59"/>
      <c r="Y39" s="90"/>
    </row>
    <row r="40" spans="2:25" ht="16.5">
      <c r="B40" s="824"/>
      <c r="C40" s="2168"/>
      <c r="D40" s="1887"/>
      <c r="E40" s="1888"/>
      <c r="F40" s="1888"/>
      <c r="G40" s="1888"/>
      <c r="H40" s="1888"/>
      <c r="I40" s="1888"/>
      <c r="J40" s="1888"/>
      <c r="K40" s="1889"/>
      <c r="L40" s="744"/>
      <c r="M40" s="822"/>
      <c r="N40" s="849"/>
      <c r="O40" s="849"/>
      <c r="P40" s="2009"/>
      <c r="Q40" s="2009"/>
      <c r="R40" s="2009"/>
      <c r="S40" s="2009"/>
      <c r="T40" s="2009"/>
      <c r="U40" s="2009"/>
      <c r="V40" s="2009"/>
      <c r="W40" s="2009"/>
      <c r="X40" s="59"/>
      <c r="Y40" s="90"/>
    </row>
    <row r="41" spans="2:25" ht="16.5">
      <c r="B41" s="824"/>
      <c r="C41" s="2168"/>
      <c r="D41" s="1887"/>
      <c r="E41" s="1888"/>
      <c r="F41" s="1888"/>
      <c r="G41" s="1888"/>
      <c r="H41" s="1888"/>
      <c r="I41" s="1888"/>
      <c r="J41" s="1888"/>
      <c r="K41" s="1889"/>
      <c r="L41" s="744"/>
      <c r="M41" s="822"/>
      <c r="N41" s="849"/>
      <c r="O41" s="849"/>
      <c r="P41" s="2009"/>
      <c r="Q41" s="2009"/>
      <c r="R41" s="2009"/>
      <c r="S41" s="2009"/>
      <c r="T41" s="2009"/>
      <c r="U41" s="2009"/>
      <c r="V41" s="2009"/>
      <c r="W41" s="2009"/>
      <c r="X41" s="59"/>
      <c r="Y41" s="90"/>
    </row>
    <row r="42" spans="2:25" ht="16.5">
      <c r="B42" s="824"/>
      <c r="C42" s="2168"/>
      <c r="D42" s="1887"/>
      <c r="E42" s="1888"/>
      <c r="F42" s="1888"/>
      <c r="G42" s="1888"/>
      <c r="H42" s="1888"/>
      <c r="I42" s="1888"/>
      <c r="J42" s="1888"/>
      <c r="K42" s="1889"/>
      <c r="L42" s="744"/>
      <c r="M42" s="822"/>
      <c r="N42" s="849"/>
      <c r="O42" s="849"/>
      <c r="P42" s="2009"/>
      <c r="Q42" s="2009"/>
      <c r="R42" s="2009"/>
      <c r="S42" s="2009"/>
      <c r="T42" s="2009"/>
      <c r="U42" s="2009"/>
      <c r="V42" s="2009"/>
      <c r="W42" s="2009"/>
      <c r="X42" s="59"/>
      <c r="Y42" s="90"/>
    </row>
    <row r="43" spans="2:25" ht="17.25" thickBot="1">
      <c r="B43" s="824"/>
      <c r="C43" s="2169"/>
      <c r="D43" s="1890"/>
      <c r="E43" s="1891"/>
      <c r="F43" s="1891"/>
      <c r="G43" s="1891"/>
      <c r="H43" s="1891"/>
      <c r="I43" s="1891"/>
      <c r="J43" s="1891"/>
      <c r="K43" s="1892"/>
      <c r="L43" s="744"/>
      <c r="M43" s="822"/>
      <c r="N43" s="849"/>
      <c r="O43" s="849"/>
      <c r="P43" s="2009"/>
      <c r="Q43" s="2009"/>
      <c r="R43" s="2009"/>
      <c r="S43" s="2009"/>
      <c r="T43" s="2009"/>
      <c r="U43" s="2009"/>
      <c r="V43" s="2009"/>
      <c r="W43" s="2009"/>
      <c r="X43" s="59"/>
      <c r="Y43" s="90"/>
    </row>
    <row r="44" spans="2:25" ht="16.5">
      <c r="B44" s="824"/>
      <c r="C44" s="1914" t="s">
        <v>1205</v>
      </c>
      <c r="D44" s="1914"/>
      <c r="E44" s="1914"/>
      <c r="F44" s="1914"/>
      <c r="G44" s="1914"/>
      <c r="H44" s="1914"/>
      <c r="I44" s="1914"/>
      <c r="J44" s="1914"/>
      <c r="K44" s="1914"/>
      <c r="L44" s="744"/>
      <c r="M44" s="822"/>
      <c r="N44" s="849"/>
      <c r="O44" s="849"/>
      <c r="P44" s="2009"/>
      <c r="Q44" s="2009"/>
      <c r="R44" s="2009"/>
      <c r="S44" s="2009"/>
      <c r="T44" s="2009"/>
      <c r="U44" s="2009"/>
      <c r="V44" s="2009"/>
      <c r="W44" s="2009"/>
      <c r="X44" s="59"/>
      <c r="Y44" s="90"/>
    </row>
    <row r="45" spans="2:25" ht="17.25" thickBot="1">
      <c r="B45" s="780"/>
      <c r="C45" s="59"/>
      <c r="D45" s="59"/>
      <c r="E45" s="59"/>
      <c r="F45" s="59"/>
      <c r="G45" s="59"/>
      <c r="H45" s="59"/>
      <c r="I45" s="59"/>
      <c r="J45" s="59"/>
      <c r="K45" s="59"/>
      <c r="L45" s="744"/>
      <c r="M45" s="822"/>
      <c r="N45" s="849"/>
      <c r="O45" s="849"/>
      <c r="P45" s="2009"/>
      <c r="Q45" s="2009"/>
      <c r="R45" s="2009"/>
      <c r="S45" s="2009"/>
      <c r="T45" s="2009"/>
      <c r="U45" s="2009"/>
      <c r="V45" s="2009"/>
      <c r="W45" s="2009"/>
      <c r="X45" s="59"/>
      <c r="Y45" s="90"/>
    </row>
    <row r="46" spans="2:25" ht="16.5">
      <c r="B46" s="825"/>
      <c r="C46" s="2167" t="s">
        <v>1200</v>
      </c>
      <c r="D46" s="2170"/>
      <c r="E46" s="2171"/>
      <c r="F46" s="2171"/>
      <c r="G46" s="2171"/>
      <c r="H46" s="2171"/>
      <c r="I46" s="2171"/>
      <c r="J46" s="2171"/>
      <c r="K46" s="2172"/>
      <c r="L46" s="808"/>
      <c r="M46" s="822"/>
      <c r="N46" s="849"/>
      <c r="O46" s="849"/>
      <c r="P46" s="2009"/>
      <c r="Q46" s="2009"/>
      <c r="R46" s="2009"/>
      <c r="S46" s="2009"/>
      <c r="T46" s="2009"/>
      <c r="U46" s="2009"/>
      <c r="V46" s="2009"/>
      <c r="W46" s="2009"/>
      <c r="X46" s="59"/>
      <c r="Y46" s="90"/>
    </row>
    <row r="47" spans="2:25" ht="17.25" thickBot="1">
      <c r="B47" s="823"/>
      <c r="C47" s="2169"/>
      <c r="D47" s="2173"/>
      <c r="E47" s="2174"/>
      <c r="F47" s="2174"/>
      <c r="G47" s="2174"/>
      <c r="H47" s="2174"/>
      <c r="I47" s="2174"/>
      <c r="J47" s="2174"/>
      <c r="K47" s="2175"/>
      <c r="L47" s="808"/>
      <c r="M47" s="822"/>
      <c r="N47" s="849"/>
      <c r="O47" s="849"/>
      <c r="P47" s="2009"/>
      <c r="Q47" s="2009"/>
      <c r="R47" s="2009"/>
      <c r="S47" s="2009"/>
      <c r="T47" s="2009"/>
      <c r="U47" s="2009"/>
      <c r="V47" s="2009"/>
      <c r="W47" s="2009"/>
      <c r="X47" s="59"/>
      <c r="Y47" s="90"/>
    </row>
    <row r="48" spans="2:25" ht="17.25" thickBot="1">
      <c r="B48" s="679"/>
      <c r="C48" s="808"/>
      <c r="D48" s="808"/>
      <c r="E48" s="808"/>
      <c r="F48" s="808"/>
      <c r="G48" s="808"/>
      <c r="H48" s="808"/>
      <c r="I48" s="808"/>
      <c r="J48" s="808"/>
      <c r="K48" s="808"/>
      <c r="L48" s="808"/>
      <c r="M48" s="822"/>
      <c r="N48" s="849"/>
      <c r="O48" s="849"/>
      <c r="P48" s="2009"/>
      <c r="Q48" s="2009"/>
      <c r="R48" s="2009"/>
      <c r="S48" s="2009"/>
      <c r="T48" s="2009"/>
      <c r="U48" s="2009"/>
      <c r="V48" s="2009"/>
      <c r="W48" s="2009"/>
      <c r="X48" s="59"/>
      <c r="Y48" s="90"/>
    </row>
    <row r="49" spans="2:25" ht="16.5">
      <c r="B49" s="823"/>
      <c r="C49" s="2167" t="s">
        <v>1701</v>
      </c>
      <c r="D49" s="1902"/>
      <c r="E49" s="1903"/>
      <c r="F49" s="1903"/>
      <c r="G49" s="1903"/>
      <c r="H49" s="1903"/>
      <c r="I49" s="1903"/>
      <c r="J49" s="1903"/>
      <c r="K49" s="1904"/>
      <c r="L49" s="808"/>
      <c r="M49" s="822"/>
      <c r="N49" s="849"/>
      <c r="O49" s="849"/>
      <c r="P49" s="2009"/>
      <c r="Q49" s="2009"/>
      <c r="R49" s="2009"/>
      <c r="S49" s="2009"/>
      <c r="T49" s="2009"/>
      <c r="U49" s="2009"/>
      <c r="V49" s="2009"/>
      <c r="W49" s="2009"/>
      <c r="X49" s="59"/>
      <c r="Y49" s="90"/>
    </row>
    <row r="50" spans="2:25" ht="157.5" customHeight="1" thickBot="1">
      <c r="B50" s="823"/>
      <c r="C50" s="2169"/>
      <c r="D50" s="1905"/>
      <c r="E50" s="1906"/>
      <c r="F50" s="1906"/>
      <c r="G50" s="1906"/>
      <c r="H50" s="1906"/>
      <c r="I50" s="1906"/>
      <c r="J50" s="1906"/>
      <c r="K50" s="1907"/>
      <c r="L50" s="808"/>
      <c r="M50" s="840"/>
      <c r="N50" s="839"/>
      <c r="O50" s="839"/>
      <c r="P50" s="839"/>
      <c r="Q50" s="839"/>
      <c r="R50" s="839"/>
      <c r="S50" s="839"/>
      <c r="T50" s="839"/>
      <c r="U50" s="839"/>
      <c r="V50" s="839"/>
      <c r="W50" s="839"/>
      <c r="X50" s="59"/>
      <c r="Y50" s="90"/>
    </row>
    <row r="51" spans="2:25" ht="17.25" thickBot="1">
      <c r="B51" s="679"/>
      <c r="C51" s="808"/>
      <c r="D51" s="808"/>
      <c r="E51" s="808"/>
      <c r="F51" s="808"/>
      <c r="G51" s="808"/>
      <c r="H51" s="808"/>
      <c r="I51" s="808"/>
      <c r="J51" s="808"/>
      <c r="K51" s="808"/>
      <c r="L51" s="808"/>
      <c r="M51" s="861"/>
      <c r="N51" s="813"/>
      <c r="O51" s="1121"/>
      <c r="P51" s="1121"/>
      <c r="Q51" s="1121"/>
      <c r="R51" s="1121"/>
      <c r="S51" s="1121"/>
      <c r="T51" s="1121"/>
      <c r="U51" s="1121"/>
      <c r="V51" s="1121"/>
      <c r="W51" s="1121"/>
      <c r="X51" s="59"/>
      <c r="Y51" s="90"/>
    </row>
    <row r="52" spans="2:25" ht="16.5">
      <c r="B52" s="823"/>
      <c r="C52" s="2167" t="s">
        <v>1203</v>
      </c>
      <c r="D52" s="1884"/>
      <c r="E52" s="1885"/>
      <c r="F52" s="1885"/>
      <c r="G52" s="1885"/>
      <c r="H52" s="1885"/>
      <c r="I52" s="1885"/>
      <c r="J52" s="1885"/>
      <c r="K52" s="1886"/>
      <c r="L52" s="839"/>
      <c r="M52" s="840"/>
      <c r="N52" s="839"/>
      <c r="O52" s="839"/>
      <c r="P52" s="839"/>
      <c r="Q52" s="839"/>
      <c r="R52" s="839"/>
      <c r="S52" s="839"/>
      <c r="T52" s="839"/>
      <c r="U52" s="839"/>
      <c r="V52" s="839"/>
      <c r="W52" s="839"/>
      <c r="X52" s="59"/>
      <c r="Y52" s="90"/>
    </row>
    <row r="53" spans="2:25" ht="16.5">
      <c r="B53" s="823"/>
      <c r="C53" s="2168"/>
      <c r="D53" s="1887"/>
      <c r="E53" s="1888"/>
      <c r="F53" s="1888"/>
      <c r="G53" s="1888"/>
      <c r="H53" s="1888"/>
      <c r="I53" s="1888"/>
      <c r="J53" s="1888"/>
      <c r="K53" s="1889"/>
      <c r="L53" s="839"/>
      <c r="M53" s="840"/>
      <c r="N53" s="839"/>
      <c r="O53" s="839"/>
      <c r="P53" s="839"/>
      <c r="Q53" s="839"/>
      <c r="R53" s="839"/>
      <c r="S53" s="839"/>
      <c r="T53" s="839"/>
      <c r="U53" s="839"/>
      <c r="V53" s="839"/>
      <c r="W53" s="839"/>
      <c r="X53" s="59"/>
      <c r="Y53" s="90"/>
    </row>
    <row r="54" spans="2:25" ht="16.5">
      <c r="B54" s="823"/>
      <c r="C54" s="2168"/>
      <c r="D54" s="1887"/>
      <c r="E54" s="1888"/>
      <c r="F54" s="1888"/>
      <c r="G54" s="1888"/>
      <c r="H54" s="1888"/>
      <c r="I54" s="1888"/>
      <c r="J54" s="1888"/>
      <c r="K54" s="1889"/>
      <c r="L54" s="839"/>
      <c r="M54" s="840"/>
      <c r="N54" s="839"/>
      <c r="O54" s="839"/>
      <c r="P54" s="839"/>
      <c r="Q54" s="839"/>
      <c r="R54" s="839"/>
      <c r="S54" s="839"/>
      <c r="T54" s="839"/>
      <c r="U54" s="839"/>
      <c r="V54" s="839"/>
      <c r="W54" s="839"/>
      <c r="X54" s="59"/>
      <c r="Y54" s="90"/>
    </row>
    <row r="55" spans="2:25" ht="16.5">
      <c r="B55" s="823"/>
      <c r="C55" s="2168"/>
      <c r="D55" s="1887"/>
      <c r="E55" s="1888"/>
      <c r="F55" s="1888"/>
      <c r="G55" s="1888"/>
      <c r="H55" s="1888"/>
      <c r="I55" s="1888"/>
      <c r="J55" s="1888"/>
      <c r="K55" s="1889"/>
      <c r="L55" s="839"/>
      <c r="M55" s="840"/>
      <c r="N55" s="839"/>
      <c r="O55" s="839"/>
      <c r="P55" s="839"/>
      <c r="Q55" s="839"/>
      <c r="R55" s="839"/>
      <c r="S55" s="839"/>
      <c r="T55" s="839"/>
      <c r="U55" s="839"/>
      <c r="V55" s="839"/>
      <c r="W55" s="839"/>
      <c r="X55" s="59"/>
      <c r="Y55" s="90"/>
    </row>
    <row r="56" spans="2:25" ht="17.25" thickBot="1">
      <c r="B56" s="823"/>
      <c r="C56" s="2169"/>
      <c r="D56" s="1890"/>
      <c r="E56" s="1891"/>
      <c r="F56" s="1891"/>
      <c r="G56" s="1891"/>
      <c r="H56" s="1891"/>
      <c r="I56" s="1891"/>
      <c r="J56" s="1891"/>
      <c r="K56" s="1892"/>
      <c r="L56" s="839"/>
      <c r="M56" s="840"/>
      <c r="N56" s="839"/>
      <c r="O56" s="839"/>
      <c r="P56" s="839"/>
      <c r="Q56" s="839"/>
      <c r="R56" s="839"/>
      <c r="S56" s="839"/>
      <c r="T56" s="839"/>
      <c r="U56" s="839"/>
      <c r="V56" s="839"/>
      <c r="W56" s="839"/>
      <c r="X56" s="59"/>
      <c r="Y56" s="90"/>
    </row>
    <row r="57" spans="2:25" ht="16.5" customHeight="1">
      <c r="B57" s="826"/>
      <c r="C57" s="1893" t="s">
        <v>1206</v>
      </c>
      <c r="D57" s="1893"/>
      <c r="E57" s="1893"/>
      <c r="F57" s="1893"/>
      <c r="G57" s="1893"/>
      <c r="H57" s="1893"/>
      <c r="I57" s="1893"/>
      <c r="J57" s="1893"/>
      <c r="K57" s="1893"/>
      <c r="L57" s="1893"/>
      <c r="M57" s="862"/>
      <c r="N57" s="856"/>
      <c r="O57" s="856"/>
      <c r="P57" s="856"/>
      <c r="Q57" s="856"/>
      <c r="R57" s="856"/>
      <c r="S57" s="856"/>
      <c r="T57" s="856"/>
      <c r="U57" s="856"/>
      <c r="V57" s="856"/>
      <c r="W57" s="856"/>
      <c r="X57" s="59"/>
      <c r="Y57" s="90"/>
    </row>
    <row r="58" spans="2:25" ht="16.5">
      <c r="B58" s="826"/>
      <c r="C58" s="1893"/>
      <c r="D58" s="1893"/>
      <c r="E58" s="1893"/>
      <c r="F58" s="1893"/>
      <c r="G58" s="1893"/>
      <c r="H58" s="1893"/>
      <c r="I58" s="1893"/>
      <c r="J58" s="1893"/>
      <c r="K58" s="1893"/>
      <c r="L58" s="1893"/>
      <c r="M58" s="862"/>
      <c r="N58" s="856"/>
      <c r="O58" s="856"/>
      <c r="P58" s="856"/>
      <c r="Q58" s="856"/>
      <c r="R58" s="856"/>
      <c r="S58" s="856"/>
      <c r="T58" s="856"/>
      <c r="U58" s="856"/>
      <c r="V58" s="856"/>
      <c r="W58" s="856"/>
      <c r="X58" s="59"/>
      <c r="Y58" s="90"/>
    </row>
    <row r="59" spans="2:25" ht="16.5">
      <c r="B59" s="826"/>
      <c r="C59" s="1893"/>
      <c r="D59" s="1893"/>
      <c r="E59" s="1893"/>
      <c r="F59" s="1893"/>
      <c r="G59" s="1893"/>
      <c r="H59" s="1893"/>
      <c r="I59" s="1893"/>
      <c r="J59" s="1893"/>
      <c r="K59" s="1893"/>
      <c r="L59" s="1893"/>
      <c r="M59" s="862"/>
      <c r="N59" s="856"/>
      <c r="O59" s="856"/>
      <c r="P59" s="856"/>
      <c r="Q59" s="856"/>
      <c r="R59" s="856"/>
      <c r="S59" s="856"/>
      <c r="T59" s="856"/>
      <c r="U59" s="856"/>
      <c r="V59" s="856"/>
      <c r="W59" s="856"/>
      <c r="X59" s="59"/>
      <c r="Y59" s="90"/>
    </row>
    <row r="60" spans="2:25" ht="16.5">
      <c r="B60" s="679"/>
      <c r="C60" s="1893"/>
      <c r="D60" s="1893"/>
      <c r="E60" s="1893"/>
      <c r="F60" s="1893"/>
      <c r="G60" s="1893"/>
      <c r="H60" s="1893"/>
      <c r="I60" s="1893"/>
      <c r="J60" s="1893"/>
      <c r="K60" s="1893"/>
      <c r="L60" s="1893"/>
      <c r="M60" s="854"/>
      <c r="N60" s="809"/>
      <c r="O60" s="809"/>
      <c r="P60" s="809"/>
      <c r="Q60" s="809"/>
      <c r="R60" s="809"/>
      <c r="S60" s="809"/>
      <c r="T60" s="809"/>
      <c r="U60" s="809"/>
      <c r="V60" s="809"/>
      <c r="W60" s="809"/>
      <c r="X60" s="59"/>
      <c r="Y60" s="90"/>
    </row>
    <row r="61" spans="2:25" ht="16.5">
      <c r="B61" s="679"/>
      <c r="C61" s="1122"/>
      <c r="D61" s="1122"/>
      <c r="E61" s="1122"/>
      <c r="F61" s="1122"/>
      <c r="G61" s="1122"/>
      <c r="H61" s="1122"/>
      <c r="I61" s="1122"/>
      <c r="J61" s="1122"/>
      <c r="K61" s="1122"/>
      <c r="L61" s="1122"/>
      <c r="M61" s="854"/>
      <c r="N61" s="809"/>
      <c r="O61" s="809"/>
      <c r="P61" s="809"/>
      <c r="Q61" s="809"/>
      <c r="R61" s="809"/>
      <c r="S61" s="809"/>
      <c r="T61" s="809"/>
      <c r="U61" s="809"/>
      <c r="V61" s="809"/>
      <c r="W61" s="809"/>
      <c r="X61" s="59"/>
      <c r="Y61" s="90"/>
    </row>
    <row r="62" spans="2:25" ht="16.5" customHeight="1">
      <c r="B62" s="838"/>
      <c r="C62" s="1870" t="s">
        <v>1262</v>
      </c>
      <c r="D62" s="1870"/>
      <c r="E62" s="1870"/>
      <c r="F62" s="1870"/>
      <c r="G62" s="1870"/>
      <c r="H62" s="1870"/>
      <c r="I62" s="1870"/>
      <c r="J62" s="1870"/>
      <c r="K62" s="1870"/>
      <c r="L62" s="1870"/>
      <c r="M62" s="855"/>
      <c r="N62" s="1120"/>
      <c r="O62" s="1120"/>
      <c r="P62" s="1120"/>
      <c r="Q62" s="1120"/>
      <c r="R62" s="1120"/>
      <c r="S62" s="1120"/>
      <c r="T62" s="1120"/>
      <c r="U62" s="1120"/>
      <c r="V62" s="1120"/>
      <c r="W62" s="1120"/>
      <c r="X62" s="59"/>
      <c r="Y62" s="105"/>
    </row>
    <row r="63" spans="2:25" ht="16.5" customHeight="1">
      <c r="B63" s="838"/>
      <c r="C63" s="1870"/>
      <c r="D63" s="1870"/>
      <c r="E63" s="1870"/>
      <c r="F63" s="1870"/>
      <c r="G63" s="1870"/>
      <c r="H63" s="1870"/>
      <c r="I63" s="1870"/>
      <c r="J63" s="1870"/>
      <c r="K63" s="1870"/>
      <c r="L63" s="1870"/>
      <c r="M63" s="855"/>
      <c r="N63" s="1120"/>
      <c r="O63" s="1120"/>
      <c r="P63" s="1120"/>
      <c r="Q63" s="1120"/>
      <c r="R63" s="1120"/>
      <c r="S63" s="1120"/>
      <c r="T63" s="1120"/>
      <c r="U63" s="1120"/>
      <c r="V63" s="1120"/>
      <c r="W63" s="1120"/>
      <c r="X63" s="59"/>
      <c r="Y63" s="105"/>
    </row>
    <row r="64" spans="2:25" ht="16.5">
      <c r="B64" s="810"/>
      <c r="C64" s="1870"/>
      <c r="D64" s="1870"/>
      <c r="E64" s="1870"/>
      <c r="F64" s="1870"/>
      <c r="G64" s="1870"/>
      <c r="H64" s="1870"/>
      <c r="I64" s="1870"/>
      <c r="J64" s="1870"/>
      <c r="K64" s="1870"/>
      <c r="L64" s="1870"/>
      <c r="M64" s="855"/>
      <c r="N64" s="1120"/>
      <c r="O64" s="1120"/>
      <c r="P64" s="1120"/>
      <c r="Q64" s="1120"/>
      <c r="R64" s="1120"/>
      <c r="S64" s="1120"/>
      <c r="T64" s="1120"/>
      <c r="U64" s="1120"/>
      <c r="V64" s="1120"/>
      <c r="W64" s="1120"/>
      <c r="X64" s="59"/>
      <c r="Y64" s="105"/>
    </row>
    <row r="65" spans="2:25" ht="37.5" customHeight="1">
      <c r="B65" s="810"/>
      <c r="C65" s="1870"/>
      <c r="D65" s="1870"/>
      <c r="E65" s="1870"/>
      <c r="F65" s="1870"/>
      <c r="G65" s="1870"/>
      <c r="H65" s="1870"/>
      <c r="I65" s="1870"/>
      <c r="J65" s="1870"/>
      <c r="K65" s="1870"/>
      <c r="L65" s="1870"/>
      <c r="M65" s="837"/>
      <c r="N65" s="1121"/>
      <c r="O65" s="1121"/>
      <c r="P65" s="1121"/>
      <c r="Q65" s="1121"/>
      <c r="R65" s="1121"/>
      <c r="S65" s="1121"/>
      <c r="T65" s="1121"/>
      <c r="U65" s="1121"/>
      <c r="V65" s="1121"/>
      <c r="W65" s="1121"/>
      <c r="X65" s="59"/>
      <c r="Y65" s="105"/>
    </row>
    <row r="66" spans="2:25" ht="17.25" thickBot="1">
      <c r="B66" s="810"/>
      <c r="C66" s="811"/>
      <c r="D66" s="811"/>
      <c r="E66" s="811"/>
      <c r="F66" s="811"/>
      <c r="G66" s="811"/>
      <c r="H66" s="811"/>
      <c r="I66" s="811"/>
      <c r="J66" s="811"/>
      <c r="K66" s="811"/>
      <c r="L66" s="811"/>
      <c r="M66" s="859"/>
      <c r="N66" s="811"/>
      <c r="O66" s="811"/>
      <c r="P66" s="811"/>
      <c r="Q66" s="811"/>
      <c r="R66" s="811"/>
      <c r="S66" s="811"/>
      <c r="T66" s="811"/>
      <c r="U66" s="811"/>
      <c r="V66" s="811"/>
      <c r="W66" s="811"/>
      <c r="X66" s="59"/>
      <c r="Y66" s="105"/>
    </row>
    <row r="67" spans="2:25" ht="16.5">
      <c r="B67" s="820"/>
      <c r="C67" s="59"/>
      <c r="D67" s="59"/>
      <c r="E67" s="59"/>
      <c r="F67" s="59"/>
      <c r="G67" s="59"/>
      <c r="H67" s="809"/>
      <c r="I67" s="809"/>
      <c r="J67" s="2176" t="s">
        <v>1261</v>
      </c>
      <c r="K67" s="2177"/>
      <c r="L67" s="744"/>
      <c r="M67" s="863"/>
      <c r="N67" s="583"/>
      <c r="O67" s="744"/>
      <c r="P67" s="59"/>
      <c r="Q67" s="744"/>
      <c r="R67" s="59"/>
      <c r="S67" s="59"/>
      <c r="T67" s="59"/>
      <c r="U67" s="59"/>
      <c r="V67" s="744"/>
      <c r="W67" s="59"/>
      <c r="X67" s="59"/>
      <c r="Y67" s="105"/>
    </row>
    <row r="68" spans="2:25" ht="16.5">
      <c r="B68" s="820"/>
      <c r="C68" s="59"/>
      <c r="D68" s="59"/>
      <c r="E68" s="59"/>
      <c r="F68" s="59"/>
      <c r="G68" s="59"/>
      <c r="H68" s="809"/>
      <c r="I68" s="809"/>
      <c r="J68" s="2178"/>
      <c r="K68" s="2179"/>
      <c r="L68" s="744"/>
      <c r="M68" s="863"/>
      <c r="N68" s="583"/>
      <c r="O68" s="744"/>
      <c r="P68" s="59"/>
      <c r="Q68" s="744"/>
      <c r="R68" s="59"/>
      <c r="S68" s="59"/>
      <c r="T68" s="59"/>
      <c r="U68" s="59"/>
      <c r="V68" s="744"/>
      <c r="W68" s="59"/>
      <c r="X68" s="59"/>
      <c r="Y68" s="90"/>
    </row>
    <row r="69" spans="2:25" ht="17.25" thickBot="1">
      <c r="B69" s="780"/>
      <c r="C69" s="59"/>
      <c r="D69" s="59"/>
      <c r="E69" s="59"/>
      <c r="F69" s="59"/>
      <c r="G69" s="59"/>
      <c r="H69" s="59"/>
      <c r="I69" s="59"/>
      <c r="J69" s="2180"/>
      <c r="K69" s="2181"/>
      <c r="L69" s="744"/>
      <c r="M69" s="863"/>
      <c r="N69" s="583"/>
      <c r="O69" s="744"/>
      <c r="P69" s="59"/>
      <c r="Q69" s="744"/>
      <c r="R69" s="59"/>
      <c r="S69" s="59"/>
      <c r="T69" s="59"/>
      <c r="U69" s="59"/>
      <c r="V69" s="744"/>
      <c r="W69" s="59"/>
      <c r="X69" s="59"/>
      <c r="Y69" s="90"/>
    </row>
    <row r="70" spans="2:25" ht="16.5">
      <c r="B70" s="780"/>
      <c r="C70" s="1900" t="s">
        <v>1207</v>
      </c>
      <c r="D70" s="1900"/>
      <c r="E70" s="808"/>
      <c r="F70" s="808"/>
      <c r="G70" s="808"/>
      <c r="H70" s="808"/>
      <c r="I70" s="808"/>
      <c r="J70" s="808"/>
      <c r="K70" s="808"/>
      <c r="L70" s="744"/>
      <c r="M70" s="863"/>
      <c r="N70" s="583"/>
      <c r="O70" s="744"/>
      <c r="P70" s="59"/>
      <c r="Q70" s="744"/>
      <c r="R70" s="59"/>
      <c r="S70" s="59"/>
      <c r="T70" s="59"/>
      <c r="U70" s="59"/>
      <c r="V70" s="744"/>
      <c r="W70" s="59"/>
      <c r="X70" s="59"/>
      <c r="Y70" s="90"/>
    </row>
    <row r="71" spans="2:25" ht="16.5">
      <c r="B71" s="780"/>
      <c r="C71" s="1876" t="s">
        <v>1250</v>
      </c>
      <c r="D71" s="1876"/>
      <c r="E71" s="1876"/>
      <c r="F71" s="1876"/>
      <c r="G71" s="1876"/>
      <c r="H71" s="1876"/>
      <c r="I71" s="1876"/>
      <c r="J71" s="1876"/>
      <c r="K71" s="957"/>
      <c r="L71" s="744"/>
      <c r="M71" s="863"/>
      <c r="N71" s="583"/>
      <c r="O71" s="744"/>
      <c r="P71" s="59"/>
      <c r="Q71" s="744"/>
      <c r="R71" s="59"/>
      <c r="S71" s="59"/>
      <c r="T71" s="59"/>
      <c r="U71" s="59"/>
      <c r="V71" s="744"/>
      <c r="W71" s="59"/>
      <c r="X71" s="59"/>
      <c r="Y71" s="90"/>
    </row>
    <row r="72" spans="2:25" ht="16.5">
      <c r="B72" s="780"/>
      <c r="C72" s="1876" t="s">
        <v>1208</v>
      </c>
      <c r="D72" s="1876"/>
      <c r="E72" s="1876"/>
      <c r="F72" s="1876"/>
      <c r="G72" s="1876"/>
      <c r="H72" s="1876"/>
      <c r="I72" s="1876"/>
      <c r="J72" s="1876"/>
      <c r="K72" s="957"/>
      <c r="L72" s="583"/>
      <c r="M72" s="863"/>
      <c r="N72" s="583"/>
      <c r="O72" s="744"/>
      <c r="P72" s="59"/>
      <c r="Q72" s="744"/>
      <c r="R72" s="59"/>
      <c r="S72" s="59"/>
      <c r="T72" s="59"/>
      <c r="U72" s="59"/>
      <c r="V72" s="744"/>
      <c r="W72" s="59"/>
      <c r="X72" s="59"/>
      <c r="Y72" s="90"/>
    </row>
    <row r="73" spans="2:25" ht="16.5">
      <c r="B73" s="780"/>
      <c r="C73" s="1901" t="s">
        <v>1209</v>
      </c>
      <c r="D73" s="1901"/>
      <c r="E73" s="1901"/>
      <c r="F73" s="1901"/>
      <c r="G73" s="1901"/>
      <c r="H73" s="1901"/>
      <c r="I73" s="1901"/>
      <c r="J73" s="1901"/>
      <c r="K73" s="957"/>
      <c r="L73" s="806"/>
      <c r="M73" s="857"/>
      <c r="N73" s="582"/>
      <c r="O73" s="744"/>
      <c r="P73" s="59"/>
      <c r="Q73" s="744"/>
      <c r="R73" s="59"/>
      <c r="S73" s="59"/>
      <c r="T73" s="59"/>
      <c r="U73" s="59"/>
      <c r="V73" s="744"/>
      <c r="W73" s="59"/>
      <c r="X73" s="59"/>
      <c r="Y73" s="90"/>
    </row>
    <row r="74" spans="2:25" ht="16.5">
      <c r="B74" s="780"/>
      <c r="C74" s="1901" t="s">
        <v>1210</v>
      </c>
      <c r="D74" s="1901"/>
      <c r="E74" s="1901"/>
      <c r="F74" s="1901"/>
      <c r="G74" s="1901"/>
      <c r="H74" s="1901"/>
      <c r="I74" s="1901"/>
      <c r="J74" s="1901"/>
      <c r="K74" s="957"/>
      <c r="L74" s="806"/>
      <c r="M74" s="857"/>
      <c r="N74" s="582"/>
      <c r="O74" s="744"/>
      <c r="P74" s="59"/>
      <c r="Q74" s="744"/>
      <c r="R74" s="59"/>
      <c r="S74" s="59"/>
      <c r="T74" s="59"/>
      <c r="U74" s="59"/>
      <c r="V74" s="744"/>
      <c r="W74" s="59"/>
      <c r="X74" s="59"/>
      <c r="Y74" s="90"/>
    </row>
    <row r="75" spans="2:25" ht="16.5">
      <c r="B75" s="820"/>
      <c r="C75" s="1901" t="s">
        <v>1211</v>
      </c>
      <c r="D75" s="1901"/>
      <c r="E75" s="1901"/>
      <c r="F75" s="1901"/>
      <c r="G75" s="1901"/>
      <c r="H75" s="1901"/>
      <c r="I75" s="1901"/>
      <c r="J75" s="1901"/>
      <c r="K75" s="957"/>
      <c r="L75" s="806"/>
      <c r="M75" s="857"/>
      <c r="N75" s="582"/>
      <c r="O75" s="744"/>
      <c r="P75" s="59"/>
      <c r="Q75" s="744"/>
      <c r="R75" s="59"/>
      <c r="S75" s="59"/>
      <c r="T75" s="59"/>
      <c r="U75" s="59"/>
      <c r="V75" s="744"/>
      <c r="W75" s="59"/>
      <c r="X75" s="59"/>
      <c r="Y75" s="90"/>
    </row>
    <row r="76" spans="2:25" ht="16.5">
      <c r="B76" s="780"/>
      <c r="C76" s="59"/>
      <c r="D76" s="59"/>
      <c r="E76" s="59"/>
      <c r="F76" s="59"/>
      <c r="G76" s="59"/>
      <c r="H76" s="59"/>
      <c r="I76" s="59"/>
      <c r="J76" s="59"/>
      <c r="K76" s="806"/>
      <c r="L76" s="806"/>
      <c r="M76" s="857"/>
      <c r="N76" s="582"/>
      <c r="O76" s="744"/>
      <c r="P76" s="59"/>
      <c r="Q76" s="744"/>
      <c r="R76" s="59"/>
      <c r="S76" s="59"/>
      <c r="T76" s="59"/>
      <c r="U76" s="59"/>
      <c r="V76" s="744"/>
      <c r="W76" s="59"/>
      <c r="X76" s="59"/>
      <c r="Y76" s="90"/>
    </row>
    <row r="77" spans="2:25" ht="16.5">
      <c r="B77" s="780"/>
      <c r="C77" s="1880" t="s">
        <v>1215</v>
      </c>
      <c r="D77" s="1880"/>
      <c r="E77" s="1880"/>
      <c r="F77" s="1880"/>
      <c r="G77" s="1880"/>
      <c r="H77" s="1880"/>
      <c r="I77" s="1880"/>
      <c r="J77" s="1880"/>
      <c r="K77" s="808"/>
      <c r="L77" s="806"/>
      <c r="M77" s="857"/>
      <c r="N77" s="582"/>
      <c r="O77" s="744"/>
      <c r="P77" s="59"/>
      <c r="Q77" s="744"/>
      <c r="R77" s="59"/>
      <c r="S77" s="59"/>
      <c r="T77" s="59"/>
      <c r="U77" s="59"/>
      <c r="V77" s="744"/>
      <c r="W77" s="59"/>
      <c r="X77" s="59"/>
      <c r="Y77" s="90"/>
    </row>
    <row r="78" spans="2:25" ht="16.5">
      <c r="B78" s="780"/>
      <c r="C78" s="1877" t="s">
        <v>1212</v>
      </c>
      <c r="D78" s="1878"/>
      <c r="E78" s="1878"/>
      <c r="F78" s="1878"/>
      <c r="G78" s="1878"/>
      <c r="H78" s="1878"/>
      <c r="I78" s="1878"/>
      <c r="J78" s="1879"/>
      <c r="K78" s="957"/>
      <c r="L78" s="806"/>
      <c r="M78" s="857"/>
      <c r="N78" s="582"/>
      <c r="O78" s="744"/>
      <c r="P78" s="59"/>
      <c r="Q78" s="744"/>
      <c r="R78" s="59"/>
      <c r="S78" s="59"/>
      <c r="T78" s="59"/>
      <c r="U78" s="59"/>
      <c r="V78" s="744"/>
      <c r="W78" s="59"/>
      <c r="X78" s="59"/>
      <c r="Y78" s="90"/>
    </row>
    <row r="79" spans="2:25" ht="16.5">
      <c r="B79" s="780"/>
      <c r="C79" s="1877" t="s">
        <v>1213</v>
      </c>
      <c r="D79" s="1878"/>
      <c r="E79" s="1878"/>
      <c r="F79" s="1878"/>
      <c r="G79" s="1878"/>
      <c r="H79" s="1878"/>
      <c r="I79" s="1878"/>
      <c r="J79" s="1879"/>
      <c r="K79" s="957"/>
      <c r="L79" s="806"/>
      <c r="M79" s="863"/>
      <c r="N79" s="583"/>
      <c r="O79" s="744"/>
      <c r="P79" s="59"/>
      <c r="Q79" s="744"/>
      <c r="R79" s="59"/>
      <c r="S79" s="59"/>
      <c r="T79" s="59"/>
      <c r="U79" s="59"/>
      <c r="V79" s="744"/>
      <c r="W79" s="59"/>
      <c r="X79" s="59"/>
      <c r="Y79" s="90"/>
    </row>
    <row r="80" spans="2:25" ht="16.5">
      <c r="B80" s="679"/>
      <c r="C80" s="1877" t="s">
        <v>1214</v>
      </c>
      <c r="D80" s="1878"/>
      <c r="E80" s="1878"/>
      <c r="F80" s="1878"/>
      <c r="G80" s="1878"/>
      <c r="H80" s="1878"/>
      <c r="I80" s="1878"/>
      <c r="J80" s="1879"/>
      <c r="K80" s="957"/>
      <c r="L80" s="806"/>
      <c r="M80" s="863"/>
      <c r="N80" s="583"/>
      <c r="O80" s="744"/>
      <c r="P80" s="59"/>
      <c r="Q80" s="744"/>
      <c r="R80" s="59"/>
      <c r="S80" s="59"/>
      <c r="T80" s="59"/>
      <c r="U80" s="59"/>
      <c r="V80" s="744"/>
      <c r="W80" s="59"/>
      <c r="X80" s="59"/>
      <c r="Y80" s="90"/>
    </row>
    <row r="81" spans="2:25" ht="16.5">
      <c r="B81" s="780"/>
      <c r="C81" s="59"/>
      <c r="D81" s="59"/>
      <c r="E81" s="59"/>
      <c r="F81" s="59"/>
      <c r="G81" s="59"/>
      <c r="H81" s="59"/>
      <c r="I81" s="59"/>
      <c r="J81" s="59"/>
      <c r="K81" s="583"/>
      <c r="L81" s="583"/>
      <c r="M81" s="863"/>
      <c r="N81" s="583"/>
      <c r="O81" s="744"/>
      <c r="P81" s="59"/>
      <c r="Q81" s="744"/>
      <c r="R81" s="59"/>
      <c r="S81" s="59"/>
      <c r="T81" s="59"/>
      <c r="U81" s="59"/>
      <c r="V81" s="744"/>
      <c r="W81" s="59"/>
      <c r="X81" s="59"/>
      <c r="Y81" s="90"/>
    </row>
    <row r="82" spans="2:25" ht="16.5">
      <c r="B82" s="780"/>
      <c r="C82" s="1875" t="s">
        <v>1216</v>
      </c>
      <c r="D82" s="1875"/>
      <c r="E82" s="808"/>
      <c r="F82" s="808"/>
      <c r="G82" s="808"/>
      <c r="H82" s="808"/>
      <c r="I82" s="808"/>
      <c r="J82" s="808"/>
      <c r="K82" s="808"/>
      <c r="L82" s="744"/>
      <c r="M82" s="863"/>
      <c r="N82" s="583"/>
      <c r="O82" s="744"/>
      <c r="P82" s="59"/>
      <c r="Q82" s="744"/>
      <c r="R82" s="59"/>
      <c r="S82" s="59"/>
      <c r="T82" s="59"/>
      <c r="U82" s="59"/>
      <c r="V82" s="744"/>
      <c r="W82" s="59"/>
      <c r="X82" s="59"/>
      <c r="Y82" s="90"/>
    </row>
    <row r="83" spans="2:25" ht="16.5">
      <c r="B83" s="780"/>
      <c r="C83" s="1877" t="s">
        <v>1217</v>
      </c>
      <c r="D83" s="1878"/>
      <c r="E83" s="1878"/>
      <c r="F83" s="1878"/>
      <c r="G83" s="1878"/>
      <c r="H83" s="1878"/>
      <c r="I83" s="1878"/>
      <c r="J83" s="1879"/>
      <c r="K83" s="957"/>
      <c r="L83" s="744"/>
      <c r="M83" s="863"/>
      <c r="N83" s="583"/>
      <c r="O83" s="744"/>
      <c r="P83" s="59"/>
      <c r="Q83" s="744"/>
      <c r="R83" s="59"/>
      <c r="S83" s="59"/>
      <c r="T83" s="59"/>
      <c r="U83" s="59"/>
      <c r="V83" s="744"/>
      <c r="W83" s="59"/>
      <c r="X83" s="59"/>
      <c r="Y83" s="90"/>
    </row>
    <row r="84" spans="2:25" ht="16.5">
      <c r="B84" s="780"/>
      <c r="C84" s="1877" t="s">
        <v>1218</v>
      </c>
      <c r="D84" s="1878"/>
      <c r="E84" s="1878"/>
      <c r="F84" s="1878"/>
      <c r="G84" s="1878"/>
      <c r="H84" s="1878"/>
      <c r="I84" s="1878"/>
      <c r="J84" s="1879"/>
      <c r="K84" s="957"/>
      <c r="L84" s="744"/>
      <c r="M84" s="863"/>
      <c r="N84" s="583"/>
      <c r="O84" s="744"/>
      <c r="P84" s="59"/>
      <c r="Q84" s="744"/>
      <c r="R84" s="59"/>
      <c r="S84" s="59"/>
      <c r="T84" s="59"/>
      <c r="U84" s="59"/>
      <c r="V84" s="744"/>
      <c r="W84" s="59"/>
      <c r="X84" s="59"/>
      <c r="Y84" s="90"/>
    </row>
    <row r="85" spans="2:25" ht="16.5">
      <c r="B85" s="679"/>
      <c r="C85" s="1877" t="s">
        <v>1219</v>
      </c>
      <c r="D85" s="1878"/>
      <c r="E85" s="1878"/>
      <c r="F85" s="1878"/>
      <c r="G85" s="1878"/>
      <c r="H85" s="1878"/>
      <c r="I85" s="1878"/>
      <c r="J85" s="1879"/>
      <c r="K85" s="957"/>
      <c r="L85" s="744"/>
      <c r="M85" s="863"/>
      <c r="N85" s="583"/>
      <c r="O85" s="744"/>
      <c r="P85" s="59"/>
      <c r="Q85" s="744"/>
      <c r="R85" s="59"/>
      <c r="S85" s="59"/>
      <c r="T85" s="59"/>
      <c r="U85" s="59"/>
      <c r="V85" s="744"/>
      <c r="W85" s="59"/>
      <c r="X85" s="59"/>
      <c r="Y85" s="90"/>
    </row>
    <row r="86" spans="2:25" ht="16.5">
      <c r="B86" s="780"/>
      <c r="C86" s="59"/>
      <c r="D86" s="59"/>
      <c r="E86" s="59"/>
      <c r="F86" s="59"/>
      <c r="G86" s="59"/>
      <c r="H86" s="59"/>
      <c r="I86" s="59"/>
      <c r="J86" s="59"/>
      <c r="K86" s="59"/>
      <c r="L86" s="744"/>
      <c r="M86" s="863"/>
      <c r="N86" s="583"/>
      <c r="O86" s="744"/>
      <c r="P86" s="59"/>
      <c r="Q86" s="744"/>
      <c r="R86" s="59"/>
      <c r="S86" s="59"/>
      <c r="T86" s="59"/>
      <c r="U86" s="59"/>
      <c r="V86" s="744"/>
      <c r="W86" s="59"/>
      <c r="X86" s="59"/>
      <c r="Y86" s="90"/>
    </row>
    <row r="87" spans="2:25" ht="16.5">
      <c r="B87" s="780"/>
      <c r="C87" s="1875" t="s">
        <v>1220</v>
      </c>
      <c r="D87" s="1875"/>
      <c r="E87" s="808"/>
      <c r="F87" s="808"/>
      <c r="G87" s="808"/>
      <c r="H87" s="808"/>
      <c r="I87" s="808"/>
      <c r="J87" s="808"/>
      <c r="K87" s="808"/>
      <c r="L87" s="808"/>
      <c r="M87" s="863"/>
      <c r="N87" s="583"/>
      <c r="O87" s="744"/>
      <c r="P87" s="59"/>
      <c r="Q87" s="744"/>
      <c r="R87" s="59"/>
      <c r="S87" s="1121"/>
      <c r="T87" s="1121"/>
      <c r="U87" s="1121"/>
      <c r="V87" s="808"/>
      <c r="W87" s="808"/>
      <c r="X87" s="59"/>
      <c r="Y87" s="90"/>
    </row>
    <row r="88" spans="2:25" ht="16.5">
      <c r="B88" s="780"/>
      <c r="C88" s="1877" t="s">
        <v>1221</v>
      </c>
      <c r="D88" s="1878"/>
      <c r="E88" s="1878"/>
      <c r="F88" s="1878"/>
      <c r="G88" s="1878"/>
      <c r="H88" s="1878"/>
      <c r="I88" s="1878"/>
      <c r="J88" s="1879"/>
      <c r="K88" s="957"/>
      <c r="L88" s="808"/>
      <c r="M88" s="863"/>
      <c r="N88" s="583"/>
      <c r="O88" s="744"/>
      <c r="P88" s="59"/>
      <c r="Q88" s="744"/>
      <c r="R88" s="59"/>
      <c r="S88" s="811"/>
      <c r="T88" s="811"/>
      <c r="U88" s="811"/>
      <c r="V88" s="811"/>
      <c r="W88" s="811"/>
      <c r="X88" s="59"/>
      <c r="Y88" s="90"/>
    </row>
    <row r="89" spans="2:25" ht="16.5">
      <c r="B89" s="780"/>
      <c r="C89" s="1877" t="s">
        <v>1222</v>
      </c>
      <c r="D89" s="1878"/>
      <c r="E89" s="1878"/>
      <c r="F89" s="1878"/>
      <c r="G89" s="1878"/>
      <c r="H89" s="1878"/>
      <c r="I89" s="1878"/>
      <c r="J89" s="1879"/>
      <c r="K89" s="957"/>
      <c r="L89" s="808"/>
      <c r="M89" s="863"/>
      <c r="N89" s="583"/>
      <c r="O89" s="744"/>
      <c r="P89" s="59"/>
      <c r="Q89" s="744"/>
      <c r="R89" s="59"/>
      <c r="S89" s="811"/>
      <c r="T89" s="811"/>
      <c r="U89" s="811"/>
      <c r="V89" s="811"/>
      <c r="W89" s="811"/>
      <c r="X89" s="59"/>
      <c r="Y89" s="90"/>
    </row>
    <row r="90" spans="2:25" ht="16.5">
      <c r="B90" s="780"/>
      <c r="C90" s="1877" t="s">
        <v>1255</v>
      </c>
      <c r="D90" s="1878"/>
      <c r="E90" s="1878"/>
      <c r="F90" s="1878"/>
      <c r="G90" s="1878"/>
      <c r="H90" s="1878"/>
      <c r="I90" s="1878"/>
      <c r="J90" s="1879"/>
      <c r="K90" s="957"/>
      <c r="L90" s="808"/>
      <c r="M90" s="863"/>
      <c r="N90" s="583"/>
      <c r="O90" s="744"/>
      <c r="P90" s="59"/>
      <c r="Q90" s="744"/>
      <c r="R90" s="59"/>
      <c r="S90" s="1124"/>
      <c r="T90" s="1124"/>
      <c r="U90" s="1124"/>
      <c r="V90" s="1124"/>
      <c r="W90" s="1124"/>
      <c r="X90" s="59"/>
      <c r="Y90" s="90"/>
    </row>
    <row r="91" spans="2:25" ht="16.5">
      <c r="B91" s="780"/>
      <c r="C91" s="1877" t="s">
        <v>1256</v>
      </c>
      <c r="D91" s="1878"/>
      <c r="E91" s="1878"/>
      <c r="F91" s="1878"/>
      <c r="G91" s="1878"/>
      <c r="H91" s="1878"/>
      <c r="I91" s="1878"/>
      <c r="J91" s="1879"/>
      <c r="K91" s="957"/>
      <c r="L91" s="808"/>
      <c r="M91" s="863"/>
      <c r="N91" s="583"/>
      <c r="O91" s="744"/>
      <c r="P91" s="59"/>
      <c r="Q91" s="744"/>
      <c r="R91" s="59"/>
      <c r="S91" s="59"/>
      <c r="T91" s="59"/>
      <c r="U91" s="59"/>
      <c r="V91" s="744"/>
      <c r="W91" s="59"/>
      <c r="X91" s="59"/>
      <c r="Y91" s="90"/>
    </row>
    <row r="92" spans="2:25" ht="16.5">
      <c r="B92" s="780"/>
      <c r="C92" s="1877" t="s">
        <v>1223</v>
      </c>
      <c r="D92" s="1878"/>
      <c r="E92" s="1878"/>
      <c r="F92" s="1878"/>
      <c r="G92" s="1878"/>
      <c r="H92" s="1878"/>
      <c r="I92" s="1878"/>
      <c r="J92" s="1879"/>
      <c r="K92" s="957"/>
      <c r="L92" s="808"/>
      <c r="M92" s="863"/>
      <c r="N92" s="583"/>
      <c r="O92" s="744"/>
      <c r="P92" s="59"/>
      <c r="Q92" s="744"/>
      <c r="R92" s="59"/>
      <c r="S92" s="59"/>
      <c r="T92" s="59"/>
      <c r="U92" s="59"/>
      <c r="V92" s="744"/>
      <c r="W92" s="59"/>
      <c r="X92" s="59"/>
      <c r="Y92" s="90"/>
    </row>
    <row r="93" spans="2:25" ht="16.5">
      <c r="B93" s="820"/>
      <c r="C93" s="1877" t="s">
        <v>1224</v>
      </c>
      <c r="D93" s="1878"/>
      <c r="E93" s="1878"/>
      <c r="F93" s="1878"/>
      <c r="G93" s="1878"/>
      <c r="H93" s="1878"/>
      <c r="I93" s="1878"/>
      <c r="J93" s="1879"/>
      <c r="K93" s="957"/>
      <c r="L93" s="808"/>
      <c r="M93" s="863"/>
      <c r="N93" s="583"/>
      <c r="O93" s="744"/>
      <c r="P93" s="59"/>
      <c r="Q93" s="744"/>
      <c r="R93" s="59"/>
      <c r="S93" s="59"/>
      <c r="T93" s="59"/>
      <c r="U93" s="59"/>
      <c r="V93" s="744"/>
      <c r="W93" s="59"/>
      <c r="X93" s="59"/>
      <c r="Y93" s="90"/>
    </row>
    <row r="94" spans="2:25" ht="16.5">
      <c r="B94" s="780"/>
      <c r="C94" s="59"/>
      <c r="D94" s="59"/>
      <c r="E94" s="59"/>
      <c r="F94" s="59"/>
      <c r="G94" s="59"/>
      <c r="H94" s="59"/>
      <c r="I94" s="59"/>
      <c r="J94" s="59"/>
      <c r="K94" s="808"/>
      <c r="L94" s="808"/>
      <c r="M94" s="863"/>
      <c r="N94" s="583"/>
      <c r="O94" s="744"/>
      <c r="P94" s="59"/>
      <c r="Q94" s="744"/>
      <c r="R94" s="59"/>
      <c r="S94" s="59"/>
      <c r="T94" s="59"/>
      <c r="U94" s="59"/>
      <c r="V94" s="744"/>
      <c r="W94" s="59"/>
      <c r="X94" s="59"/>
      <c r="Y94" s="90"/>
    </row>
    <row r="95" spans="2:25" ht="16.5">
      <c r="B95" s="780"/>
      <c r="C95" s="1875" t="s">
        <v>1225</v>
      </c>
      <c r="D95" s="1875"/>
      <c r="E95" s="1875"/>
      <c r="F95" s="1875"/>
      <c r="G95" s="808"/>
      <c r="H95" s="808"/>
      <c r="I95" s="808"/>
      <c r="J95" s="808"/>
      <c r="K95" s="808"/>
      <c r="L95" s="808"/>
      <c r="M95" s="863"/>
      <c r="N95" s="583"/>
      <c r="O95" s="744"/>
      <c r="P95" s="59"/>
      <c r="Q95" s="744"/>
      <c r="R95" s="59"/>
      <c r="S95" s="59"/>
      <c r="T95" s="59"/>
      <c r="U95" s="59"/>
      <c r="V95" s="744"/>
      <c r="W95" s="59"/>
      <c r="X95" s="59"/>
      <c r="Y95" s="90"/>
    </row>
    <row r="96" spans="2:25" ht="16.5">
      <c r="B96" s="780"/>
      <c r="C96" s="1877" t="s">
        <v>1226</v>
      </c>
      <c r="D96" s="1878"/>
      <c r="E96" s="1878"/>
      <c r="F96" s="1878"/>
      <c r="G96" s="1878"/>
      <c r="H96" s="1878"/>
      <c r="I96" s="1878"/>
      <c r="J96" s="1879"/>
      <c r="K96" s="957"/>
      <c r="L96" s="808"/>
      <c r="M96" s="863"/>
      <c r="N96" s="583"/>
      <c r="O96" s="744"/>
      <c r="P96" s="59"/>
      <c r="Q96" s="744"/>
      <c r="R96" s="59"/>
      <c r="S96" s="59"/>
      <c r="T96" s="59"/>
      <c r="U96" s="59"/>
      <c r="V96" s="744"/>
      <c r="W96" s="59"/>
      <c r="X96" s="59"/>
      <c r="Y96" s="90"/>
    </row>
    <row r="97" spans="2:25" ht="16.5">
      <c r="B97" s="780"/>
      <c r="C97" s="1877" t="s">
        <v>1227</v>
      </c>
      <c r="D97" s="1878"/>
      <c r="E97" s="1878"/>
      <c r="F97" s="1878"/>
      <c r="G97" s="1878"/>
      <c r="H97" s="1878"/>
      <c r="I97" s="1878"/>
      <c r="J97" s="1879"/>
      <c r="K97" s="957"/>
      <c r="L97" s="808"/>
      <c r="M97" s="863"/>
      <c r="N97" s="583"/>
      <c r="O97" s="744"/>
      <c r="P97" s="59"/>
      <c r="Q97" s="744"/>
      <c r="R97" s="59"/>
      <c r="S97" s="59"/>
      <c r="T97" s="59"/>
      <c r="U97" s="59"/>
      <c r="V97" s="744"/>
      <c r="W97" s="59"/>
      <c r="X97" s="59"/>
      <c r="Y97" s="90"/>
    </row>
    <row r="98" spans="2:25" ht="16.5">
      <c r="B98" s="780"/>
      <c r="C98" s="1877" t="s">
        <v>1257</v>
      </c>
      <c r="D98" s="1878"/>
      <c r="E98" s="1878"/>
      <c r="F98" s="1878"/>
      <c r="G98" s="1878"/>
      <c r="H98" s="1878"/>
      <c r="I98" s="1878"/>
      <c r="J98" s="1879"/>
      <c r="K98" s="957"/>
      <c r="L98" s="808"/>
      <c r="M98" s="863"/>
      <c r="N98" s="583"/>
      <c r="O98" s="744"/>
      <c r="P98" s="59"/>
      <c r="Q98" s="744"/>
      <c r="R98" s="59"/>
      <c r="S98" s="59"/>
      <c r="T98" s="59"/>
      <c r="U98" s="59"/>
      <c r="V98" s="744"/>
      <c r="W98" s="59"/>
      <c r="X98" s="59"/>
      <c r="Y98" s="90"/>
    </row>
    <row r="99" spans="2:25" ht="16.5">
      <c r="B99" s="820"/>
      <c r="C99" s="1877" t="s">
        <v>1258</v>
      </c>
      <c r="D99" s="1878"/>
      <c r="E99" s="1878"/>
      <c r="F99" s="1878"/>
      <c r="G99" s="1878"/>
      <c r="H99" s="1878"/>
      <c r="I99" s="1878"/>
      <c r="J99" s="1879"/>
      <c r="K99" s="957"/>
      <c r="L99" s="808"/>
      <c r="M99" s="863"/>
      <c r="N99" s="583"/>
      <c r="O99" s="744"/>
      <c r="P99" s="59"/>
      <c r="Q99" s="744"/>
      <c r="R99" s="59"/>
      <c r="S99" s="59"/>
      <c r="T99" s="59"/>
      <c r="U99" s="59"/>
      <c r="V99" s="744"/>
      <c r="W99" s="59"/>
      <c r="X99" s="59"/>
      <c r="Y99" s="90"/>
    </row>
    <row r="100" spans="2:25" ht="16.5">
      <c r="B100" s="780"/>
      <c r="C100" s="59"/>
      <c r="D100" s="59"/>
      <c r="E100" s="59"/>
      <c r="F100" s="59"/>
      <c r="G100" s="59"/>
      <c r="H100" s="59"/>
      <c r="I100" s="59"/>
      <c r="J100" s="59"/>
      <c r="K100" s="808"/>
      <c r="L100" s="808"/>
      <c r="M100" s="863"/>
      <c r="N100" s="583"/>
      <c r="O100" s="744"/>
      <c r="P100" s="59"/>
      <c r="Q100" s="744"/>
      <c r="R100" s="59"/>
      <c r="S100" s="59"/>
      <c r="T100" s="59"/>
      <c r="U100" s="59"/>
      <c r="V100" s="744"/>
      <c r="W100" s="59"/>
      <c r="X100" s="59"/>
      <c r="Y100" s="90"/>
    </row>
    <row r="101" spans="2:25" ht="16.5">
      <c r="B101" s="780"/>
      <c r="C101" s="1875" t="s">
        <v>1259</v>
      </c>
      <c r="D101" s="1875"/>
      <c r="E101" s="1875"/>
      <c r="F101" s="808"/>
      <c r="G101" s="808"/>
      <c r="H101" s="808"/>
      <c r="I101" s="808"/>
      <c r="J101" s="808"/>
      <c r="K101" s="808"/>
      <c r="L101" s="808"/>
      <c r="M101" s="863"/>
      <c r="N101" s="583"/>
      <c r="O101" s="744"/>
      <c r="P101" s="59"/>
      <c r="Q101" s="744"/>
      <c r="R101" s="59"/>
      <c r="S101" s="59"/>
      <c r="T101" s="59"/>
      <c r="U101" s="59"/>
      <c r="V101" s="744"/>
      <c r="W101" s="59"/>
      <c r="X101" s="59"/>
      <c r="Y101" s="90"/>
    </row>
    <row r="102" spans="2:25" ht="16.5">
      <c r="B102" s="780"/>
      <c r="C102" s="1872" t="s">
        <v>1228</v>
      </c>
      <c r="D102" s="1873"/>
      <c r="E102" s="1873"/>
      <c r="F102" s="1873"/>
      <c r="G102" s="1873"/>
      <c r="H102" s="1873"/>
      <c r="I102" s="1873"/>
      <c r="J102" s="1874"/>
      <c r="K102" s="957"/>
      <c r="L102" s="808"/>
      <c r="M102" s="863"/>
      <c r="N102" s="583"/>
      <c r="O102" s="744"/>
      <c r="P102" s="59"/>
      <c r="Q102" s="744"/>
      <c r="R102" s="59"/>
      <c r="S102" s="59"/>
      <c r="T102" s="59"/>
      <c r="U102" s="59"/>
      <c r="V102" s="744"/>
      <c r="W102" s="59"/>
      <c r="X102" s="59"/>
      <c r="Y102" s="90"/>
    </row>
    <row r="103" spans="2:25" ht="16.5">
      <c r="B103" s="820"/>
      <c r="C103" s="1877" t="s">
        <v>1229</v>
      </c>
      <c r="D103" s="1878"/>
      <c r="E103" s="1878"/>
      <c r="F103" s="1878"/>
      <c r="G103" s="1878"/>
      <c r="H103" s="1878"/>
      <c r="I103" s="1878"/>
      <c r="J103" s="1879"/>
      <c r="K103" s="957"/>
      <c r="L103" s="808"/>
      <c r="M103" s="863"/>
      <c r="N103" s="583"/>
      <c r="O103" s="744"/>
      <c r="P103" s="59"/>
      <c r="Q103" s="744"/>
      <c r="R103" s="59"/>
      <c r="S103" s="59"/>
      <c r="T103" s="59"/>
      <c r="U103" s="59"/>
      <c r="V103" s="59"/>
      <c r="W103" s="59"/>
      <c r="X103" s="59"/>
      <c r="Y103" s="90"/>
    </row>
    <row r="104" spans="2:25" ht="16.5">
      <c r="B104" s="780"/>
      <c r="C104" s="59"/>
      <c r="D104" s="59"/>
      <c r="E104" s="59"/>
      <c r="F104" s="59"/>
      <c r="G104" s="59"/>
      <c r="H104" s="59"/>
      <c r="I104" s="59"/>
      <c r="J104" s="59"/>
      <c r="K104" s="808"/>
      <c r="L104" s="808"/>
      <c r="M104" s="863"/>
      <c r="N104" s="583"/>
      <c r="O104" s="744"/>
      <c r="P104" s="59"/>
      <c r="Q104" s="744"/>
      <c r="R104" s="59"/>
      <c r="S104" s="59"/>
      <c r="T104" s="59"/>
      <c r="U104" s="59"/>
      <c r="V104" s="59"/>
      <c r="W104" s="59"/>
      <c r="X104" s="59"/>
      <c r="Y104" s="90"/>
    </row>
    <row r="105" spans="2:25" ht="16.5">
      <c r="B105" s="780"/>
      <c r="C105" s="1875" t="s">
        <v>1230</v>
      </c>
      <c r="D105" s="1875"/>
      <c r="E105" s="1875"/>
      <c r="F105" s="808"/>
      <c r="G105" s="808"/>
      <c r="H105" s="808"/>
      <c r="I105" s="808"/>
      <c r="J105" s="808"/>
      <c r="K105" s="808"/>
      <c r="L105" s="808"/>
      <c r="M105" s="863"/>
      <c r="N105" s="583"/>
      <c r="O105" s="744"/>
      <c r="P105" s="59"/>
      <c r="Q105" s="744"/>
      <c r="R105" s="59"/>
      <c r="S105" s="59"/>
      <c r="T105" s="59"/>
      <c r="U105" s="59"/>
      <c r="V105" s="59"/>
      <c r="W105" s="59"/>
      <c r="X105" s="59"/>
      <c r="Y105" s="59"/>
    </row>
    <row r="106" spans="2:25" ht="16.5">
      <c r="B106" s="780"/>
      <c r="C106" s="1872" t="s">
        <v>1231</v>
      </c>
      <c r="D106" s="1873"/>
      <c r="E106" s="1873"/>
      <c r="F106" s="1873"/>
      <c r="G106" s="1873"/>
      <c r="H106" s="1873"/>
      <c r="I106" s="1873"/>
      <c r="J106" s="1874"/>
      <c r="K106" s="957"/>
      <c r="L106" s="808"/>
      <c r="M106" s="863"/>
      <c r="N106" s="583"/>
      <c r="O106" s="744"/>
      <c r="P106" s="59"/>
      <c r="Q106" s="744"/>
      <c r="R106" s="59"/>
      <c r="S106" s="59"/>
      <c r="T106" s="59"/>
      <c r="U106" s="59"/>
      <c r="V106" s="59"/>
      <c r="W106" s="59"/>
      <c r="X106" s="59"/>
      <c r="Y106" s="59"/>
    </row>
    <row r="107" spans="2:25" ht="16.5">
      <c r="B107" s="780"/>
      <c r="C107" s="1872" t="s">
        <v>1232</v>
      </c>
      <c r="D107" s="1873"/>
      <c r="E107" s="1873"/>
      <c r="F107" s="1873"/>
      <c r="G107" s="1873"/>
      <c r="H107" s="1873"/>
      <c r="I107" s="1873"/>
      <c r="J107" s="1874"/>
      <c r="K107" s="957"/>
      <c r="L107" s="808"/>
      <c r="M107" s="863"/>
      <c r="N107" s="583"/>
      <c r="O107" s="744"/>
      <c r="P107" s="59"/>
      <c r="Q107" s="744"/>
      <c r="R107" s="59"/>
      <c r="S107" s="59"/>
      <c r="T107" s="59"/>
      <c r="U107" s="59"/>
      <c r="V107" s="59"/>
      <c r="W107" s="59"/>
      <c r="X107" s="59"/>
      <c r="Y107" s="90"/>
    </row>
    <row r="108" spans="2:25" ht="16.5">
      <c r="B108" s="812"/>
      <c r="C108" s="1876" t="s">
        <v>1233</v>
      </c>
      <c r="D108" s="1876"/>
      <c r="E108" s="1876"/>
      <c r="F108" s="1876"/>
      <c r="G108" s="1876"/>
      <c r="H108" s="1876"/>
      <c r="I108" s="1876"/>
      <c r="J108" s="1876"/>
      <c r="K108" s="957"/>
      <c r="L108" s="808"/>
      <c r="M108" s="863"/>
      <c r="N108" s="583"/>
      <c r="O108" s="744"/>
      <c r="P108" s="59"/>
      <c r="Q108" s="744"/>
      <c r="R108" s="59"/>
      <c r="S108" s="59"/>
      <c r="T108" s="59"/>
      <c r="U108" s="59"/>
      <c r="V108" s="59"/>
      <c r="W108" s="59"/>
      <c r="X108" s="59"/>
      <c r="Y108" s="90"/>
    </row>
    <row r="109" spans="2:25" ht="16.5">
      <c r="B109" s="780"/>
      <c r="C109" s="59"/>
      <c r="D109" s="59"/>
      <c r="E109" s="59"/>
      <c r="F109" s="59"/>
      <c r="G109" s="59"/>
      <c r="H109" s="59"/>
      <c r="I109" s="59"/>
      <c r="J109" s="59"/>
      <c r="K109" s="59"/>
      <c r="L109" s="808"/>
      <c r="M109" s="863"/>
      <c r="N109" s="583"/>
      <c r="O109" s="744"/>
      <c r="P109" s="59"/>
      <c r="Q109" s="744"/>
      <c r="R109" s="59"/>
      <c r="S109" s="59"/>
      <c r="T109" s="59"/>
      <c r="U109" s="59"/>
      <c r="V109" s="59"/>
      <c r="W109" s="59"/>
      <c r="X109" s="59"/>
      <c r="Y109" s="90"/>
    </row>
    <row r="110" spans="2:25" ht="16.5">
      <c r="B110" s="780"/>
      <c r="C110" s="1875" t="s">
        <v>1234</v>
      </c>
      <c r="D110" s="1875"/>
      <c r="E110" s="1875"/>
      <c r="F110" s="808"/>
      <c r="G110" s="808"/>
      <c r="H110" s="808"/>
      <c r="I110" s="808"/>
      <c r="J110" s="808"/>
      <c r="K110" s="808"/>
      <c r="L110" s="808"/>
      <c r="M110" s="863"/>
      <c r="N110" s="583"/>
      <c r="O110" s="744"/>
      <c r="P110" s="59"/>
      <c r="Q110" s="744"/>
      <c r="R110" s="59"/>
      <c r="S110" s="59"/>
      <c r="T110" s="59"/>
      <c r="U110" s="59"/>
      <c r="V110" s="59"/>
      <c r="W110" s="59"/>
      <c r="X110" s="59"/>
      <c r="Y110" s="90"/>
    </row>
    <row r="111" spans="2:25" ht="16.5">
      <c r="B111" s="780"/>
      <c r="C111" s="1872" t="s">
        <v>1235</v>
      </c>
      <c r="D111" s="1873"/>
      <c r="E111" s="1873"/>
      <c r="F111" s="1873"/>
      <c r="G111" s="1873"/>
      <c r="H111" s="1873"/>
      <c r="I111" s="1873"/>
      <c r="J111" s="1874"/>
      <c r="K111" s="957"/>
      <c r="L111" s="808"/>
      <c r="M111" s="863"/>
      <c r="N111" s="583"/>
      <c r="O111" s="744"/>
      <c r="P111" s="59"/>
      <c r="Q111" s="744"/>
      <c r="R111" s="59"/>
      <c r="S111" s="59"/>
      <c r="T111" s="59"/>
      <c r="U111" s="59"/>
      <c r="V111" s="744"/>
      <c r="W111" s="59"/>
      <c r="X111" s="59"/>
      <c r="Y111" s="90"/>
    </row>
    <row r="112" spans="2:25" ht="16.5">
      <c r="B112" s="780"/>
      <c r="C112" s="1877" t="s">
        <v>1253</v>
      </c>
      <c r="D112" s="1878"/>
      <c r="E112" s="1878"/>
      <c r="F112" s="1878"/>
      <c r="G112" s="1878"/>
      <c r="H112" s="1878"/>
      <c r="I112" s="1878"/>
      <c r="J112" s="1879"/>
      <c r="K112" s="957"/>
      <c r="L112" s="808"/>
      <c r="M112" s="863"/>
      <c r="N112" s="583"/>
      <c r="O112" s="744"/>
      <c r="P112" s="59"/>
      <c r="Q112" s="744"/>
      <c r="R112" s="59"/>
      <c r="S112" s="59"/>
      <c r="T112" s="59"/>
      <c r="U112" s="59"/>
      <c r="V112" s="744"/>
      <c r="W112" s="59"/>
      <c r="X112" s="59"/>
      <c r="Y112" s="90"/>
    </row>
    <row r="113" spans="2:25" ht="16.5">
      <c r="B113" s="780"/>
      <c r="C113" s="1872" t="s">
        <v>1236</v>
      </c>
      <c r="D113" s="1873"/>
      <c r="E113" s="1873"/>
      <c r="F113" s="1873"/>
      <c r="G113" s="1873"/>
      <c r="H113" s="1873"/>
      <c r="I113" s="1873"/>
      <c r="J113" s="1874"/>
      <c r="K113" s="957"/>
      <c r="L113" s="808"/>
      <c r="M113" s="863"/>
      <c r="N113" s="583"/>
      <c r="O113" s="744"/>
      <c r="P113" s="59"/>
      <c r="Q113" s="744"/>
      <c r="R113" s="59"/>
      <c r="S113" s="59"/>
      <c r="T113" s="59"/>
      <c r="U113" s="59"/>
      <c r="V113" s="59"/>
      <c r="W113" s="59"/>
      <c r="X113" s="59"/>
      <c r="Y113" s="90"/>
    </row>
    <row r="114" spans="2:25" ht="16.5">
      <c r="B114" s="780"/>
      <c r="C114" s="1872" t="s">
        <v>1237</v>
      </c>
      <c r="D114" s="1873"/>
      <c r="E114" s="1873"/>
      <c r="F114" s="1873"/>
      <c r="G114" s="1873"/>
      <c r="H114" s="1873"/>
      <c r="I114" s="1873"/>
      <c r="J114" s="1874"/>
      <c r="K114" s="957"/>
      <c r="L114" s="808"/>
      <c r="M114" s="863"/>
      <c r="N114" s="583"/>
      <c r="O114" s="744"/>
      <c r="P114" s="59"/>
      <c r="Q114" s="744"/>
      <c r="R114" s="59"/>
      <c r="S114" s="59"/>
      <c r="T114" s="59"/>
      <c r="U114" s="59"/>
      <c r="V114" s="59"/>
      <c r="W114" s="59"/>
      <c r="X114" s="59"/>
      <c r="Y114" s="90"/>
    </row>
    <row r="115" spans="2:25" ht="16.5">
      <c r="B115" s="780"/>
      <c r="C115" s="1872" t="s">
        <v>1238</v>
      </c>
      <c r="D115" s="1873"/>
      <c r="E115" s="1873"/>
      <c r="F115" s="1873"/>
      <c r="G115" s="1873"/>
      <c r="H115" s="1873"/>
      <c r="I115" s="1873"/>
      <c r="J115" s="1874"/>
      <c r="K115" s="957"/>
      <c r="L115" s="808"/>
      <c r="M115" s="863"/>
      <c r="N115" s="583"/>
      <c r="O115" s="744"/>
      <c r="P115" s="59"/>
      <c r="Q115" s="744"/>
      <c r="R115" s="59"/>
      <c r="S115" s="59"/>
      <c r="T115" s="59"/>
      <c r="U115" s="59"/>
      <c r="V115" s="59"/>
      <c r="W115" s="59"/>
      <c r="X115" s="59"/>
      <c r="Y115" s="90"/>
    </row>
    <row r="116" spans="2:25" ht="16.5">
      <c r="B116" s="780"/>
      <c r="C116" s="1872" t="s">
        <v>1252</v>
      </c>
      <c r="D116" s="1873"/>
      <c r="E116" s="1873"/>
      <c r="F116" s="1873"/>
      <c r="G116" s="1873"/>
      <c r="H116" s="1873"/>
      <c r="I116" s="1873"/>
      <c r="J116" s="1874"/>
      <c r="K116" s="957"/>
      <c r="L116" s="808"/>
      <c r="M116" s="863"/>
      <c r="N116" s="583"/>
      <c r="O116" s="744"/>
      <c r="P116" s="59"/>
      <c r="Q116" s="744"/>
      <c r="R116" s="59"/>
      <c r="S116" s="59"/>
      <c r="T116" s="59"/>
      <c r="U116" s="59"/>
      <c r="V116" s="59"/>
      <c r="W116" s="59"/>
      <c r="X116" s="59"/>
      <c r="Y116" s="90"/>
    </row>
    <row r="117" spans="2:25" ht="16.5">
      <c r="B117" s="780"/>
      <c r="C117" s="1872" t="s">
        <v>1239</v>
      </c>
      <c r="D117" s="1873"/>
      <c r="E117" s="1873"/>
      <c r="F117" s="1873"/>
      <c r="G117" s="1873"/>
      <c r="H117" s="1873"/>
      <c r="I117" s="1873"/>
      <c r="J117" s="1874"/>
      <c r="K117" s="957"/>
      <c r="L117" s="808"/>
      <c r="M117" s="863"/>
      <c r="N117" s="583"/>
      <c r="O117" s="744"/>
      <c r="P117" s="59"/>
      <c r="Q117" s="744"/>
      <c r="R117" s="59"/>
      <c r="S117" s="59"/>
      <c r="T117" s="808"/>
      <c r="U117" s="808"/>
      <c r="V117" s="808"/>
      <c r="W117" s="808"/>
      <c r="X117" s="59"/>
      <c r="Y117" s="90"/>
    </row>
    <row r="118" spans="2:25" ht="16.5">
      <c r="B118" s="820"/>
      <c r="C118" s="1872" t="s">
        <v>1260</v>
      </c>
      <c r="D118" s="1873"/>
      <c r="E118" s="1873"/>
      <c r="F118" s="1873"/>
      <c r="G118" s="1873"/>
      <c r="H118" s="1873"/>
      <c r="I118" s="1873"/>
      <c r="J118" s="1874"/>
      <c r="K118" s="957"/>
      <c r="L118" s="808"/>
      <c r="M118" s="863"/>
      <c r="N118" s="583"/>
      <c r="O118" s="744"/>
      <c r="P118" s="59"/>
      <c r="Q118" s="744"/>
      <c r="R118" s="59"/>
      <c r="S118" s="59"/>
      <c r="T118" s="59"/>
      <c r="U118" s="59"/>
      <c r="V118" s="744"/>
      <c r="W118" s="59"/>
      <c r="X118" s="59"/>
      <c r="Y118" s="90"/>
    </row>
    <row r="119" spans="2:25" ht="16.5">
      <c r="B119" s="780"/>
      <c r="C119" s="59"/>
      <c r="D119" s="59"/>
      <c r="E119" s="59"/>
      <c r="F119" s="59"/>
      <c r="G119" s="59"/>
      <c r="H119" s="59"/>
      <c r="I119" s="59"/>
      <c r="J119" s="59"/>
      <c r="K119" s="59"/>
      <c r="L119" s="808"/>
      <c r="M119" s="863"/>
      <c r="N119" s="583"/>
      <c r="O119" s="744"/>
      <c r="P119" s="59"/>
      <c r="Q119" s="744"/>
      <c r="R119" s="59"/>
      <c r="S119" s="59"/>
      <c r="T119" s="59"/>
      <c r="U119" s="59"/>
      <c r="V119" s="744"/>
      <c r="W119" s="59"/>
      <c r="X119" s="59"/>
      <c r="Y119" s="90"/>
    </row>
    <row r="120" spans="2:25" ht="16.5">
      <c r="B120" s="780"/>
      <c r="C120" s="1875" t="s">
        <v>1240</v>
      </c>
      <c r="D120" s="1875"/>
      <c r="E120" s="1875"/>
      <c r="F120" s="1875"/>
      <c r="G120" s="1875"/>
      <c r="H120" s="808"/>
      <c r="I120" s="808"/>
      <c r="J120" s="808"/>
      <c r="K120" s="808"/>
      <c r="L120" s="808"/>
      <c r="M120" s="863"/>
      <c r="N120" s="583"/>
      <c r="O120" s="744"/>
      <c r="P120" s="59"/>
      <c r="Q120" s="744"/>
      <c r="R120" s="59"/>
      <c r="S120" s="59"/>
      <c r="T120" s="59"/>
      <c r="U120" s="59"/>
      <c r="V120" s="59"/>
      <c r="W120" s="59"/>
      <c r="X120" s="59"/>
      <c r="Y120" s="90"/>
    </row>
    <row r="121" spans="2:25" ht="16.5">
      <c r="B121" s="780"/>
      <c r="C121" s="1872" t="s">
        <v>1251</v>
      </c>
      <c r="D121" s="1873"/>
      <c r="E121" s="1873"/>
      <c r="F121" s="1873"/>
      <c r="G121" s="1873"/>
      <c r="H121" s="1873"/>
      <c r="I121" s="1873"/>
      <c r="J121" s="1874"/>
      <c r="K121" s="957"/>
      <c r="L121" s="808"/>
      <c r="M121" s="863"/>
      <c r="N121" s="583"/>
      <c r="O121" s="744"/>
      <c r="P121" s="59"/>
      <c r="Q121" s="744"/>
      <c r="R121" s="59"/>
      <c r="S121" s="59"/>
      <c r="T121" s="59"/>
      <c r="U121" s="59"/>
      <c r="V121" s="59"/>
      <c r="W121" s="59"/>
      <c r="X121" s="59"/>
      <c r="Y121" s="90"/>
    </row>
    <row r="122" spans="2:25" ht="16.5">
      <c r="B122" s="780"/>
      <c r="C122" s="1872" t="s">
        <v>1241</v>
      </c>
      <c r="D122" s="1873"/>
      <c r="E122" s="1873"/>
      <c r="F122" s="1873"/>
      <c r="G122" s="1873"/>
      <c r="H122" s="1873"/>
      <c r="I122" s="1873"/>
      <c r="J122" s="1874"/>
      <c r="K122" s="957"/>
      <c r="L122" s="808"/>
      <c r="M122" s="863"/>
      <c r="N122" s="583"/>
      <c r="O122" s="744"/>
      <c r="P122" s="59"/>
      <c r="Q122" s="744"/>
      <c r="R122" s="59"/>
      <c r="S122" s="59"/>
      <c r="T122" s="59"/>
      <c r="U122" s="59"/>
      <c r="V122" s="59"/>
      <c r="W122" s="59"/>
      <c r="X122" s="59"/>
      <c r="Y122" s="59"/>
    </row>
    <row r="123" spans="2:25" ht="16.5">
      <c r="B123" s="820"/>
      <c r="C123" s="1872" t="s">
        <v>1242</v>
      </c>
      <c r="D123" s="1873"/>
      <c r="E123" s="1873"/>
      <c r="F123" s="1873"/>
      <c r="G123" s="1873"/>
      <c r="H123" s="1873"/>
      <c r="I123" s="1873"/>
      <c r="J123" s="1874"/>
      <c r="K123" s="957"/>
      <c r="L123" s="808"/>
      <c r="M123" s="863"/>
      <c r="N123" s="583"/>
      <c r="O123" s="744"/>
      <c r="P123" s="59"/>
      <c r="Q123" s="744"/>
      <c r="R123" s="59"/>
      <c r="S123" s="59"/>
      <c r="T123" s="59"/>
      <c r="U123" s="59"/>
      <c r="V123" s="59"/>
      <c r="W123" s="59"/>
      <c r="X123" s="59"/>
      <c r="Y123" s="59"/>
    </row>
    <row r="124" spans="2:25" ht="16.5">
      <c r="B124" s="780"/>
      <c r="C124" s="59"/>
      <c r="D124" s="59"/>
      <c r="E124" s="59"/>
      <c r="F124" s="59"/>
      <c r="G124" s="59"/>
      <c r="H124" s="59"/>
      <c r="I124" s="59"/>
      <c r="J124" s="59"/>
      <c r="K124" s="59"/>
      <c r="L124" s="808"/>
      <c r="M124" s="863"/>
      <c r="N124" s="583"/>
      <c r="O124" s="744"/>
      <c r="P124" s="59"/>
      <c r="Q124" s="744"/>
      <c r="R124" s="59"/>
      <c r="S124" s="59"/>
      <c r="T124" s="59"/>
      <c r="U124" s="59"/>
      <c r="V124" s="744"/>
      <c r="W124" s="59"/>
      <c r="X124" s="59"/>
      <c r="Y124" s="90"/>
    </row>
    <row r="125" spans="2:25" ht="16.5">
      <c r="B125" s="780"/>
      <c r="C125" s="1870" t="s">
        <v>1243</v>
      </c>
      <c r="D125" s="1870"/>
      <c r="E125" s="808"/>
      <c r="F125" s="808"/>
      <c r="G125" s="808"/>
      <c r="H125" s="808"/>
      <c r="I125" s="808"/>
      <c r="J125" s="808"/>
      <c r="K125" s="808"/>
      <c r="L125" s="808"/>
      <c r="M125" s="863"/>
      <c r="N125" s="583"/>
      <c r="O125" s="744"/>
      <c r="P125" s="59"/>
      <c r="Q125" s="744"/>
      <c r="R125" s="59"/>
      <c r="S125" s="59"/>
      <c r="T125" s="59"/>
      <c r="U125" s="59"/>
      <c r="V125" s="744"/>
      <c r="W125" s="59"/>
      <c r="X125" s="59"/>
      <c r="Y125" s="90"/>
    </row>
    <row r="126" spans="2:25" ht="16.5">
      <c r="B126" s="780"/>
      <c r="C126" s="1872" t="s">
        <v>1244</v>
      </c>
      <c r="D126" s="1873"/>
      <c r="E126" s="1873"/>
      <c r="F126" s="1873"/>
      <c r="G126" s="1873"/>
      <c r="H126" s="1873"/>
      <c r="I126" s="1873"/>
      <c r="J126" s="1874"/>
      <c r="K126" s="957"/>
      <c r="L126" s="808"/>
      <c r="M126" s="863"/>
      <c r="N126" s="583"/>
      <c r="O126" s="744"/>
      <c r="P126" s="59"/>
      <c r="Q126" s="744"/>
      <c r="R126" s="59"/>
      <c r="S126" s="59"/>
      <c r="T126" s="59"/>
      <c r="U126" s="59"/>
      <c r="V126" s="59"/>
      <c r="W126" s="59"/>
      <c r="X126" s="59"/>
      <c r="Y126" s="90"/>
    </row>
    <row r="127" spans="2:25" ht="16.5">
      <c r="B127" s="780"/>
      <c r="C127" s="1872" t="s">
        <v>1245</v>
      </c>
      <c r="D127" s="1873"/>
      <c r="E127" s="1873"/>
      <c r="F127" s="1873"/>
      <c r="G127" s="1873"/>
      <c r="H127" s="1873"/>
      <c r="I127" s="1873"/>
      <c r="J127" s="1874"/>
      <c r="K127" s="957"/>
      <c r="L127" s="808"/>
      <c r="M127" s="863"/>
      <c r="N127" s="583"/>
      <c r="O127" s="744"/>
      <c r="P127" s="59"/>
      <c r="Q127" s="744"/>
      <c r="R127" s="59"/>
      <c r="S127" s="59"/>
      <c r="T127" s="59"/>
      <c r="U127" s="59"/>
      <c r="V127" s="59"/>
      <c r="W127" s="59"/>
      <c r="X127" s="59"/>
      <c r="Y127" s="90"/>
    </row>
    <row r="128" spans="2:25" ht="16.5">
      <c r="B128" s="820"/>
      <c r="C128" s="1872" t="s">
        <v>1254</v>
      </c>
      <c r="D128" s="1873"/>
      <c r="E128" s="1873"/>
      <c r="F128" s="1873"/>
      <c r="G128" s="1873"/>
      <c r="H128" s="1873"/>
      <c r="I128" s="1873"/>
      <c r="J128" s="1874"/>
      <c r="K128" s="957"/>
      <c r="L128" s="808"/>
      <c r="M128" s="863"/>
      <c r="N128" s="583"/>
      <c r="O128" s="744"/>
      <c r="P128" s="59"/>
      <c r="Q128" s="744"/>
      <c r="R128" s="59"/>
      <c r="S128" s="59"/>
      <c r="T128" s="59"/>
      <c r="U128" s="59"/>
      <c r="V128" s="59"/>
      <c r="W128" s="59"/>
      <c r="X128" s="59"/>
      <c r="Y128" s="59"/>
    </row>
    <row r="129" spans="2:25" ht="16.5">
      <c r="B129" s="780"/>
      <c r="C129" s="59"/>
      <c r="D129" s="59"/>
      <c r="E129" s="59"/>
      <c r="F129" s="59"/>
      <c r="G129" s="59"/>
      <c r="H129" s="59"/>
      <c r="I129" s="59"/>
      <c r="J129" s="59"/>
      <c r="K129" s="59"/>
      <c r="L129" s="808"/>
      <c r="M129" s="863"/>
      <c r="N129" s="583"/>
      <c r="O129" s="744"/>
      <c r="P129" s="59"/>
      <c r="Q129" s="744"/>
      <c r="R129" s="59"/>
      <c r="S129" s="59"/>
      <c r="T129" s="59"/>
      <c r="U129" s="59"/>
      <c r="V129" s="59"/>
      <c r="W129" s="59"/>
      <c r="X129" s="59"/>
      <c r="Y129" s="59"/>
    </row>
    <row r="130" spans="2:25" ht="16.5">
      <c r="B130" s="780"/>
      <c r="C130" s="1875" t="s">
        <v>1246</v>
      </c>
      <c r="D130" s="1875"/>
      <c r="E130" s="1875"/>
      <c r="F130" s="1875"/>
      <c r="G130" s="1875"/>
      <c r="H130" s="1875"/>
      <c r="I130" s="1875"/>
      <c r="J130" s="1875"/>
      <c r="K130" s="1875"/>
      <c r="L130" s="808"/>
      <c r="M130" s="863"/>
      <c r="N130" s="583"/>
      <c r="O130" s="744"/>
      <c r="P130" s="59"/>
      <c r="Q130" s="744"/>
      <c r="R130" s="59"/>
      <c r="S130" s="59"/>
      <c r="T130" s="59"/>
      <c r="U130" s="59"/>
      <c r="V130" s="744"/>
      <c r="W130" s="59"/>
      <c r="X130" s="59"/>
      <c r="Y130" s="90"/>
    </row>
    <row r="131" spans="2:25" ht="16.5">
      <c r="B131" s="780"/>
      <c r="C131" s="1872" t="s">
        <v>1265</v>
      </c>
      <c r="D131" s="1873"/>
      <c r="E131" s="1873"/>
      <c r="F131" s="1873"/>
      <c r="G131" s="1873"/>
      <c r="H131" s="1873"/>
      <c r="I131" s="1873"/>
      <c r="J131" s="1874"/>
      <c r="K131" s="957"/>
      <c r="L131" s="808"/>
      <c r="M131" s="863"/>
      <c r="N131" s="583"/>
      <c r="O131" s="744"/>
      <c r="P131" s="59"/>
      <c r="Q131" s="744"/>
      <c r="R131" s="59"/>
      <c r="S131" s="59"/>
      <c r="T131" s="59"/>
      <c r="U131" s="59"/>
      <c r="V131" s="744"/>
      <c r="W131" s="59"/>
      <c r="X131" s="59"/>
      <c r="Y131" s="90"/>
    </row>
    <row r="132" spans="2:25" ht="16.5">
      <c r="B132" s="780"/>
      <c r="C132" s="1872" t="s">
        <v>1264</v>
      </c>
      <c r="D132" s="1873"/>
      <c r="E132" s="1873"/>
      <c r="F132" s="1873"/>
      <c r="G132" s="1873"/>
      <c r="H132" s="1873"/>
      <c r="I132" s="1873"/>
      <c r="J132" s="1874"/>
      <c r="K132" s="957"/>
      <c r="L132" s="808"/>
      <c r="M132" s="863"/>
      <c r="N132" s="583"/>
      <c r="O132" s="744"/>
      <c r="P132" s="59"/>
      <c r="Q132" s="744"/>
      <c r="R132" s="59"/>
      <c r="S132" s="59"/>
      <c r="T132" s="59"/>
      <c r="U132" s="59"/>
      <c r="V132" s="744"/>
      <c r="W132" s="59"/>
      <c r="X132" s="59"/>
      <c r="Y132" s="90"/>
    </row>
    <row r="133" spans="2:25" ht="16.5">
      <c r="B133" s="820"/>
      <c r="C133" s="1872" t="s">
        <v>1263</v>
      </c>
      <c r="D133" s="1873"/>
      <c r="E133" s="1873"/>
      <c r="F133" s="1873"/>
      <c r="G133" s="1873"/>
      <c r="H133" s="1873"/>
      <c r="I133" s="1873"/>
      <c r="J133" s="1874"/>
      <c r="K133" s="957"/>
      <c r="L133" s="808"/>
      <c r="M133" s="863"/>
      <c r="N133" s="583"/>
      <c r="O133" s="744"/>
      <c r="P133" s="59"/>
      <c r="Q133" s="744"/>
      <c r="R133" s="59"/>
      <c r="S133" s="59"/>
      <c r="T133" s="59"/>
      <c r="U133" s="59"/>
      <c r="V133" s="744"/>
      <c r="W133" s="59"/>
      <c r="X133" s="59"/>
      <c r="Y133" s="90"/>
    </row>
    <row r="134" spans="2:25" ht="16.5">
      <c r="B134" s="820"/>
      <c r="C134" s="1124"/>
      <c r="D134" s="1124"/>
      <c r="E134" s="1124"/>
      <c r="F134" s="1124"/>
      <c r="G134" s="1124"/>
      <c r="H134" s="1124"/>
      <c r="I134" s="1124"/>
      <c r="J134" s="1124"/>
      <c r="K134" s="808"/>
      <c r="L134" s="808"/>
      <c r="M134" s="863"/>
      <c r="N134" s="583"/>
      <c r="O134" s="744"/>
      <c r="P134" s="59"/>
      <c r="Q134" s="744"/>
      <c r="R134" s="59"/>
      <c r="S134" s="59"/>
      <c r="T134" s="59"/>
      <c r="U134" s="59"/>
      <c r="V134" s="744"/>
      <c r="W134" s="59"/>
      <c r="X134" s="59"/>
      <c r="Y134" s="90"/>
    </row>
    <row r="135" spans="2:25" ht="15" customHeight="1">
      <c r="B135" s="827"/>
      <c r="C135" s="1871" t="s">
        <v>1266</v>
      </c>
      <c r="D135" s="1871"/>
      <c r="E135" s="1871"/>
      <c r="F135" s="1871"/>
      <c r="G135" s="1871"/>
      <c r="H135" s="1871"/>
      <c r="I135" s="1871"/>
      <c r="J135" s="1871"/>
      <c r="K135" s="1871"/>
      <c r="L135" s="828"/>
      <c r="M135" s="829"/>
      <c r="N135" s="828"/>
      <c r="O135" s="828"/>
      <c r="P135" s="828"/>
      <c r="Q135" s="828"/>
      <c r="R135" s="828"/>
      <c r="S135" s="828"/>
      <c r="T135" s="828"/>
      <c r="U135" s="828"/>
      <c r="V135" s="828"/>
      <c r="W135" s="828"/>
      <c r="X135" s="828"/>
      <c r="Y135" s="828"/>
    </row>
    <row r="136" spans="2:25" ht="17.25" thickBot="1">
      <c r="B136" s="780"/>
      <c r="C136" s="59"/>
      <c r="D136" s="59"/>
      <c r="E136" s="59"/>
      <c r="F136" s="59"/>
      <c r="G136" s="59"/>
      <c r="H136" s="59"/>
      <c r="I136" s="59"/>
      <c r="J136" s="59"/>
      <c r="K136" s="59"/>
      <c r="L136" s="744"/>
      <c r="M136" s="863"/>
      <c r="N136" s="583"/>
      <c r="O136" s="744"/>
      <c r="P136" s="59"/>
      <c r="Q136" s="744"/>
      <c r="R136" s="59"/>
      <c r="S136" s="59"/>
      <c r="T136" s="59"/>
      <c r="U136" s="59"/>
      <c r="V136" s="744"/>
      <c r="W136" s="59"/>
      <c r="X136" s="59"/>
      <c r="Y136" s="90"/>
    </row>
    <row r="137" spans="2:25">
      <c r="B137" s="815"/>
      <c r="C137" s="1861"/>
      <c r="D137" s="1862"/>
      <c r="E137" s="1862"/>
      <c r="F137" s="1862"/>
      <c r="G137" s="1862"/>
      <c r="H137" s="1862"/>
      <c r="I137" s="1862"/>
      <c r="J137" s="1862"/>
      <c r="K137" s="1863"/>
      <c r="L137" s="1125"/>
      <c r="M137" s="1126"/>
      <c r="N137" s="1125"/>
      <c r="O137" s="1125"/>
      <c r="P137" s="1125"/>
      <c r="Q137" s="1125"/>
      <c r="R137" s="1125"/>
      <c r="S137" s="1125"/>
      <c r="T137" s="1125"/>
      <c r="U137" s="1125"/>
      <c r="V137" s="1125"/>
      <c r="W137" s="806"/>
      <c r="X137" s="806"/>
      <c r="Y137" s="806"/>
    </row>
    <row r="138" spans="2:25">
      <c r="B138" s="815"/>
      <c r="C138" s="1864"/>
      <c r="D138" s="1865"/>
      <c r="E138" s="1865"/>
      <c r="F138" s="1865"/>
      <c r="G138" s="1865"/>
      <c r="H138" s="1865"/>
      <c r="I138" s="1865"/>
      <c r="J138" s="1865"/>
      <c r="K138" s="1866"/>
      <c r="L138" s="1125"/>
      <c r="M138" s="1126"/>
      <c r="N138" s="1125"/>
      <c r="O138" s="1125"/>
      <c r="P138" s="1125"/>
      <c r="Q138" s="1125"/>
      <c r="R138" s="1125"/>
      <c r="S138" s="1125"/>
      <c r="T138" s="1125"/>
      <c r="U138" s="1125"/>
      <c r="V138" s="1125"/>
      <c r="W138" s="806"/>
      <c r="X138" s="806"/>
      <c r="Y138" s="806"/>
    </row>
    <row r="139" spans="2:25">
      <c r="B139" s="815"/>
      <c r="C139" s="1864"/>
      <c r="D139" s="1865"/>
      <c r="E139" s="1865"/>
      <c r="F139" s="1865"/>
      <c r="G139" s="1865"/>
      <c r="H139" s="1865"/>
      <c r="I139" s="1865"/>
      <c r="J139" s="1865"/>
      <c r="K139" s="1866"/>
      <c r="L139" s="1125"/>
      <c r="M139" s="1126"/>
      <c r="N139" s="1125"/>
      <c r="O139" s="1125"/>
      <c r="P139" s="1125"/>
      <c r="Q139" s="1125"/>
      <c r="R139" s="1125"/>
      <c r="S139" s="1125"/>
      <c r="T139" s="1125"/>
      <c r="U139" s="1125"/>
      <c r="V139" s="1125"/>
      <c r="W139" s="806"/>
      <c r="X139" s="806"/>
      <c r="Y139" s="806"/>
    </row>
    <row r="140" spans="2:25">
      <c r="B140" s="815"/>
      <c r="C140" s="1864"/>
      <c r="D140" s="1865"/>
      <c r="E140" s="1865"/>
      <c r="F140" s="1865"/>
      <c r="G140" s="1865"/>
      <c r="H140" s="1865"/>
      <c r="I140" s="1865"/>
      <c r="J140" s="1865"/>
      <c r="K140" s="1866"/>
      <c r="L140" s="1125"/>
      <c r="M140" s="1126"/>
      <c r="N140" s="1125"/>
      <c r="O140" s="1125"/>
      <c r="P140" s="1125"/>
      <c r="Q140" s="1125"/>
      <c r="R140" s="1125"/>
      <c r="S140" s="1125"/>
      <c r="T140" s="1125"/>
      <c r="U140" s="1125"/>
      <c r="V140" s="1125"/>
      <c r="W140" s="806"/>
      <c r="X140" s="806"/>
      <c r="Y140" s="806"/>
    </row>
    <row r="141" spans="2:25">
      <c r="B141" s="815"/>
      <c r="C141" s="1864"/>
      <c r="D141" s="1865"/>
      <c r="E141" s="1865"/>
      <c r="F141" s="1865"/>
      <c r="G141" s="1865"/>
      <c r="H141" s="1865"/>
      <c r="I141" s="1865"/>
      <c r="J141" s="1865"/>
      <c r="K141" s="1866"/>
      <c r="L141" s="1125"/>
      <c r="M141" s="1126"/>
      <c r="N141" s="1125"/>
      <c r="O141" s="1125"/>
      <c r="P141" s="1125"/>
      <c r="Q141" s="1125"/>
      <c r="R141" s="1125"/>
      <c r="S141" s="1125"/>
      <c r="T141" s="1125"/>
      <c r="U141" s="1125"/>
      <c r="V141" s="1125"/>
      <c r="W141" s="806"/>
      <c r="X141" s="806"/>
      <c r="Y141" s="806"/>
    </row>
    <row r="142" spans="2:25">
      <c r="B142" s="815"/>
      <c r="C142" s="1864"/>
      <c r="D142" s="1865"/>
      <c r="E142" s="1865"/>
      <c r="F142" s="1865"/>
      <c r="G142" s="1865"/>
      <c r="H142" s="1865"/>
      <c r="I142" s="1865"/>
      <c r="J142" s="1865"/>
      <c r="K142" s="1866"/>
      <c r="L142" s="1125"/>
      <c r="M142" s="1126"/>
      <c r="N142" s="1125"/>
      <c r="O142" s="1125"/>
      <c r="P142" s="1125"/>
      <c r="Q142" s="1125"/>
      <c r="R142" s="1125"/>
      <c r="S142" s="1125"/>
      <c r="T142" s="1125"/>
      <c r="U142" s="1125"/>
      <c r="V142" s="1125"/>
      <c r="W142" s="806"/>
      <c r="X142" s="806"/>
      <c r="Y142" s="806"/>
    </row>
    <row r="143" spans="2:25">
      <c r="B143" s="815"/>
      <c r="C143" s="1864"/>
      <c r="D143" s="1865"/>
      <c r="E143" s="1865"/>
      <c r="F143" s="1865"/>
      <c r="G143" s="1865"/>
      <c r="H143" s="1865"/>
      <c r="I143" s="1865"/>
      <c r="J143" s="1865"/>
      <c r="K143" s="1866"/>
      <c r="L143" s="1125"/>
      <c r="M143" s="1126"/>
      <c r="N143" s="1125"/>
      <c r="O143" s="1125"/>
      <c r="P143" s="1125"/>
      <c r="Q143" s="1125"/>
      <c r="R143" s="1125"/>
      <c r="S143" s="1125"/>
      <c r="T143" s="1125"/>
      <c r="U143" s="1125"/>
      <c r="V143" s="1125"/>
      <c r="W143" s="806"/>
      <c r="X143" s="806"/>
      <c r="Y143" s="806"/>
    </row>
    <row r="144" spans="2:25">
      <c r="B144" s="815"/>
      <c r="C144" s="1864"/>
      <c r="D144" s="1865"/>
      <c r="E144" s="1865"/>
      <c r="F144" s="1865"/>
      <c r="G144" s="1865"/>
      <c r="H144" s="1865"/>
      <c r="I144" s="1865"/>
      <c r="J144" s="1865"/>
      <c r="K144" s="1866"/>
      <c r="L144" s="1125"/>
      <c r="M144" s="1126"/>
      <c r="N144" s="1125"/>
      <c r="O144" s="1125"/>
      <c r="P144" s="1125"/>
      <c r="Q144" s="1125"/>
      <c r="R144" s="1125"/>
      <c r="S144" s="1125"/>
      <c r="T144" s="1125"/>
      <c r="U144" s="1125"/>
      <c r="V144" s="1125"/>
      <c r="W144" s="806"/>
      <c r="X144" s="806"/>
      <c r="Y144" s="806"/>
    </row>
    <row r="145" spans="2:25" ht="13.5" thickBot="1">
      <c r="B145" s="815"/>
      <c r="C145" s="1867"/>
      <c r="D145" s="1868"/>
      <c r="E145" s="1868"/>
      <c r="F145" s="1868"/>
      <c r="G145" s="1868"/>
      <c r="H145" s="1868"/>
      <c r="I145" s="1868"/>
      <c r="J145" s="1868"/>
      <c r="K145" s="1869"/>
      <c r="L145" s="1125"/>
      <c r="M145" s="1126"/>
      <c r="N145" s="1125"/>
      <c r="O145" s="1125"/>
      <c r="P145" s="1125"/>
      <c r="Q145" s="1125"/>
      <c r="R145" s="1125"/>
      <c r="S145" s="1125"/>
      <c r="T145" s="1125"/>
      <c r="U145" s="1125"/>
      <c r="V145" s="1125"/>
      <c r="W145" s="806"/>
      <c r="X145" s="806"/>
      <c r="Y145" s="806"/>
    </row>
    <row r="146" spans="2:25" ht="16.5">
      <c r="B146" s="820"/>
      <c r="C146" s="808"/>
      <c r="D146" s="808"/>
      <c r="E146" s="808"/>
      <c r="F146" s="808"/>
      <c r="G146" s="808"/>
      <c r="H146" s="808"/>
      <c r="I146" s="808"/>
      <c r="J146" s="808"/>
      <c r="K146" s="808"/>
      <c r="L146" s="808"/>
      <c r="M146" s="863"/>
      <c r="N146" s="583"/>
      <c r="O146" s="744"/>
      <c r="P146" s="59"/>
      <c r="Q146" s="744"/>
      <c r="R146" s="59"/>
      <c r="S146" s="59"/>
      <c r="T146" s="59"/>
      <c r="U146" s="59"/>
      <c r="V146" s="744"/>
      <c r="W146" s="59"/>
      <c r="X146" s="59"/>
      <c r="Y146" s="90"/>
    </row>
    <row r="147" spans="2:25" ht="15" customHeight="1">
      <c r="B147" s="830"/>
      <c r="C147" s="1870" t="s">
        <v>1247</v>
      </c>
      <c r="D147" s="1870"/>
      <c r="E147" s="1870"/>
      <c r="F147" s="1870"/>
      <c r="G147" s="1870"/>
      <c r="H147" s="1870"/>
      <c r="I147" s="1870"/>
      <c r="J147" s="1870"/>
      <c r="K147" s="1870"/>
      <c r="L147" s="809"/>
      <c r="M147" s="854"/>
      <c r="N147" s="809"/>
      <c r="O147" s="809"/>
      <c r="P147" s="809"/>
      <c r="Q147" s="809"/>
      <c r="R147" s="809"/>
      <c r="S147" s="809"/>
      <c r="T147" s="809"/>
      <c r="U147" s="809"/>
      <c r="V147" s="809"/>
      <c r="W147" s="816"/>
      <c r="X147" s="816"/>
      <c r="Y147" s="816"/>
    </row>
    <row r="148" spans="2:25" ht="15" customHeight="1">
      <c r="B148" s="830"/>
      <c r="C148" s="1870"/>
      <c r="D148" s="1870"/>
      <c r="E148" s="1870"/>
      <c r="F148" s="1870"/>
      <c r="G148" s="1870"/>
      <c r="H148" s="1870"/>
      <c r="I148" s="1870"/>
      <c r="J148" s="1870"/>
      <c r="K148" s="1870"/>
      <c r="L148" s="809"/>
      <c r="M148" s="854"/>
      <c r="N148" s="809"/>
      <c r="O148" s="809"/>
      <c r="P148" s="809"/>
      <c r="Q148" s="809"/>
      <c r="R148" s="809"/>
      <c r="S148" s="809"/>
      <c r="T148" s="809"/>
      <c r="U148" s="809"/>
      <c r="V148" s="809"/>
      <c r="W148" s="816"/>
      <c r="X148" s="816"/>
      <c r="Y148" s="816"/>
    </row>
    <row r="149" spans="2:25" ht="17.25" thickBot="1">
      <c r="B149" s="820"/>
      <c r="C149" s="809"/>
      <c r="D149" s="809"/>
      <c r="E149" s="809"/>
      <c r="F149" s="809"/>
      <c r="G149" s="809"/>
      <c r="H149" s="809"/>
      <c r="I149" s="809"/>
      <c r="J149" s="809"/>
      <c r="K149" s="809"/>
      <c r="L149" s="809"/>
      <c r="M149" s="863"/>
      <c r="N149" s="583"/>
      <c r="O149" s="744"/>
      <c r="P149" s="59"/>
      <c r="Q149" s="744"/>
      <c r="R149" s="59"/>
      <c r="S149" s="59"/>
      <c r="T149" s="59"/>
      <c r="U149" s="59"/>
      <c r="V149" s="744"/>
      <c r="W149" s="59"/>
      <c r="X149" s="59"/>
      <c r="Y149" s="90"/>
    </row>
    <row r="150" spans="2:25" ht="16.5">
      <c r="B150" s="805"/>
      <c r="C150" s="1861"/>
      <c r="D150" s="1862"/>
      <c r="E150" s="1862"/>
      <c r="F150" s="1862"/>
      <c r="G150" s="1862"/>
      <c r="H150" s="1862"/>
      <c r="I150" s="1862"/>
      <c r="J150" s="1862"/>
      <c r="K150" s="1863"/>
      <c r="L150" s="1125"/>
      <c r="M150" s="1126"/>
      <c r="N150" s="1125"/>
      <c r="O150" s="1125"/>
      <c r="P150" s="1125"/>
      <c r="Q150" s="1125"/>
      <c r="R150" s="1125"/>
      <c r="S150" s="1125"/>
      <c r="T150" s="1125"/>
      <c r="U150" s="1125"/>
      <c r="V150" s="1125"/>
      <c r="W150" s="59"/>
      <c r="X150" s="59"/>
      <c r="Y150" s="90"/>
    </row>
    <row r="151" spans="2:25" ht="16.5">
      <c r="B151" s="805"/>
      <c r="C151" s="1864"/>
      <c r="D151" s="1865"/>
      <c r="E151" s="1865"/>
      <c r="F151" s="1865"/>
      <c r="G151" s="1865"/>
      <c r="H151" s="1865"/>
      <c r="I151" s="1865"/>
      <c r="J151" s="1865"/>
      <c r="K151" s="1866"/>
      <c r="L151" s="1125"/>
      <c r="M151" s="1126"/>
      <c r="N151" s="1125"/>
      <c r="O151" s="1125"/>
      <c r="P151" s="1125"/>
      <c r="Q151" s="1125"/>
      <c r="R151" s="1125"/>
      <c r="S151" s="1125"/>
      <c r="T151" s="1125"/>
      <c r="U151" s="1125"/>
      <c r="V151" s="1125"/>
      <c r="W151" s="59"/>
      <c r="X151" s="59"/>
      <c r="Y151" s="90"/>
    </row>
    <row r="152" spans="2:25" ht="16.5">
      <c r="B152" s="805"/>
      <c r="C152" s="1864"/>
      <c r="D152" s="1865"/>
      <c r="E152" s="1865"/>
      <c r="F152" s="1865"/>
      <c r="G152" s="1865"/>
      <c r="H152" s="1865"/>
      <c r="I152" s="1865"/>
      <c r="J152" s="1865"/>
      <c r="K152" s="1866"/>
      <c r="L152" s="1125"/>
      <c r="M152" s="1126"/>
      <c r="N152" s="1125"/>
      <c r="O152" s="1125"/>
      <c r="P152" s="1125"/>
      <c r="Q152" s="1125"/>
      <c r="R152" s="1125"/>
      <c r="S152" s="1125"/>
      <c r="T152" s="1125"/>
      <c r="U152" s="1125"/>
      <c r="V152" s="1125"/>
      <c r="W152" s="59"/>
      <c r="X152" s="59"/>
      <c r="Y152" s="90"/>
    </row>
    <row r="153" spans="2:25" ht="16.5">
      <c r="B153" s="805"/>
      <c r="C153" s="1864"/>
      <c r="D153" s="1865"/>
      <c r="E153" s="1865"/>
      <c r="F153" s="1865"/>
      <c r="G153" s="1865"/>
      <c r="H153" s="1865"/>
      <c r="I153" s="1865"/>
      <c r="J153" s="1865"/>
      <c r="K153" s="1866"/>
      <c r="L153" s="1125"/>
      <c r="M153" s="1126"/>
      <c r="N153" s="1125"/>
      <c r="O153" s="1125"/>
      <c r="P153" s="1125"/>
      <c r="Q153" s="1125"/>
      <c r="R153" s="1125"/>
      <c r="S153" s="1125"/>
      <c r="T153" s="1125"/>
      <c r="U153" s="1125"/>
      <c r="V153" s="1125"/>
      <c r="W153" s="59"/>
      <c r="X153" s="59"/>
      <c r="Y153" s="90"/>
    </row>
    <row r="154" spans="2:25" ht="16.5">
      <c r="B154" s="805"/>
      <c r="C154" s="1864"/>
      <c r="D154" s="1865"/>
      <c r="E154" s="1865"/>
      <c r="F154" s="1865"/>
      <c r="G154" s="1865"/>
      <c r="H154" s="1865"/>
      <c r="I154" s="1865"/>
      <c r="J154" s="1865"/>
      <c r="K154" s="1866"/>
      <c r="L154" s="1125"/>
      <c r="M154" s="1126"/>
      <c r="N154" s="1125"/>
      <c r="O154" s="1125"/>
      <c r="P154" s="1125"/>
      <c r="Q154" s="1125"/>
      <c r="R154" s="1125"/>
      <c r="S154" s="1125"/>
      <c r="T154" s="1125"/>
      <c r="U154" s="1125"/>
      <c r="V154" s="1125"/>
      <c r="W154" s="59"/>
      <c r="X154" s="59"/>
      <c r="Y154" s="90"/>
    </row>
    <row r="155" spans="2:25" ht="16.5">
      <c r="B155" s="805"/>
      <c r="C155" s="1864"/>
      <c r="D155" s="1865"/>
      <c r="E155" s="1865"/>
      <c r="F155" s="1865"/>
      <c r="G155" s="1865"/>
      <c r="H155" s="1865"/>
      <c r="I155" s="1865"/>
      <c r="J155" s="1865"/>
      <c r="K155" s="1866"/>
      <c r="L155" s="1125"/>
      <c r="M155" s="1126"/>
      <c r="N155" s="1125"/>
      <c r="O155" s="1125"/>
      <c r="P155" s="1125"/>
      <c r="Q155" s="1125"/>
      <c r="R155" s="1125"/>
      <c r="S155" s="1125"/>
      <c r="T155" s="1125"/>
      <c r="U155" s="1125"/>
      <c r="V155" s="1125"/>
      <c r="W155" s="59"/>
      <c r="X155" s="59"/>
      <c r="Y155" s="90"/>
    </row>
    <row r="156" spans="2:25" ht="16.5">
      <c r="B156" s="805"/>
      <c r="C156" s="1864"/>
      <c r="D156" s="1865"/>
      <c r="E156" s="1865"/>
      <c r="F156" s="1865"/>
      <c r="G156" s="1865"/>
      <c r="H156" s="1865"/>
      <c r="I156" s="1865"/>
      <c r="J156" s="1865"/>
      <c r="K156" s="1866"/>
      <c r="L156" s="1125"/>
      <c r="M156" s="1126"/>
      <c r="N156" s="1125"/>
      <c r="O156" s="1125"/>
      <c r="P156" s="1125"/>
      <c r="Q156" s="1125"/>
      <c r="R156" s="1125"/>
      <c r="S156" s="1125"/>
      <c r="T156" s="1125"/>
      <c r="U156" s="1125"/>
      <c r="V156" s="1125"/>
      <c r="W156" s="59"/>
      <c r="X156" s="59"/>
      <c r="Y156" s="90"/>
    </row>
    <row r="157" spans="2:25" ht="17.25" thickBot="1">
      <c r="B157" s="805"/>
      <c r="C157" s="1867"/>
      <c r="D157" s="1868"/>
      <c r="E157" s="1868"/>
      <c r="F157" s="1868"/>
      <c r="G157" s="1868"/>
      <c r="H157" s="1868"/>
      <c r="I157" s="1868"/>
      <c r="J157" s="1868"/>
      <c r="K157" s="1869"/>
      <c r="L157" s="1125"/>
      <c r="M157" s="1126"/>
      <c r="N157" s="1125"/>
      <c r="O157" s="1125"/>
      <c r="P157" s="1125"/>
      <c r="Q157" s="1125"/>
      <c r="R157" s="1125"/>
      <c r="S157" s="1125"/>
      <c r="T157" s="1125"/>
      <c r="U157" s="1125"/>
      <c r="V157" s="1125"/>
      <c r="W157" s="59"/>
      <c r="X157" s="59"/>
      <c r="Y157" s="90"/>
    </row>
    <row r="158" spans="2:25" ht="16.5">
      <c r="B158" s="820"/>
      <c r="C158" s="808"/>
      <c r="D158" s="808"/>
      <c r="E158" s="808"/>
      <c r="F158" s="808"/>
      <c r="G158" s="808"/>
      <c r="H158" s="808"/>
      <c r="I158" s="808"/>
      <c r="J158" s="808"/>
      <c r="K158" s="808"/>
      <c r="L158" s="808"/>
      <c r="M158" s="863"/>
      <c r="N158" s="583"/>
      <c r="O158" s="744"/>
      <c r="P158" s="59"/>
      <c r="Q158" s="744"/>
      <c r="R158" s="59"/>
      <c r="S158" s="59"/>
      <c r="T158" s="59"/>
      <c r="U158" s="59"/>
      <c r="V158" s="744"/>
      <c r="W158" s="59"/>
      <c r="X158" s="59"/>
      <c r="Y158" s="90"/>
    </row>
    <row r="159" spans="2:25" ht="15" customHeight="1">
      <c r="B159" s="830"/>
      <c r="C159" s="1870" t="s">
        <v>1248</v>
      </c>
      <c r="D159" s="1870"/>
      <c r="E159" s="1870"/>
      <c r="F159" s="1870"/>
      <c r="G159" s="1870"/>
      <c r="H159" s="1870"/>
      <c r="I159" s="1870"/>
      <c r="J159" s="1870"/>
      <c r="K159" s="1870"/>
      <c r="L159" s="809"/>
      <c r="M159" s="854"/>
      <c r="N159" s="809"/>
      <c r="O159" s="809"/>
      <c r="P159" s="809"/>
      <c r="Q159" s="809"/>
      <c r="R159" s="809"/>
      <c r="S159" s="809"/>
      <c r="T159" s="809"/>
      <c r="U159" s="809"/>
      <c r="V159" s="809"/>
      <c r="W159" s="816"/>
      <c r="X159" s="816"/>
      <c r="Y159" s="816"/>
    </row>
    <row r="160" spans="2:25" ht="17.25" thickBot="1">
      <c r="B160" s="820"/>
      <c r="C160" s="808"/>
      <c r="D160" s="808"/>
      <c r="E160" s="808"/>
      <c r="F160" s="808"/>
      <c r="G160" s="808"/>
      <c r="H160" s="808"/>
      <c r="I160" s="808"/>
      <c r="J160" s="808"/>
      <c r="K160" s="808"/>
      <c r="L160" s="808"/>
      <c r="M160" s="863"/>
      <c r="N160" s="583"/>
      <c r="O160" s="744"/>
      <c r="P160" s="59"/>
      <c r="Q160" s="744"/>
      <c r="R160" s="59"/>
      <c r="S160" s="59"/>
      <c r="T160" s="59"/>
      <c r="U160" s="59"/>
      <c r="V160" s="744"/>
      <c r="W160" s="59"/>
      <c r="X160" s="59"/>
      <c r="Y160" s="90"/>
    </row>
    <row r="161" spans="2:25" ht="16.5">
      <c r="B161" s="805"/>
      <c r="C161" s="1861"/>
      <c r="D161" s="1862"/>
      <c r="E161" s="1862"/>
      <c r="F161" s="1862"/>
      <c r="G161" s="1862"/>
      <c r="H161" s="1862"/>
      <c r="I161" s="1862"/>
      <c r="J161" s="1862"/>
      <c r="K161" s="1863"/>
      <c r="L161" s="1125"/>
      <c r="M161" s="1126"/>
      <c r="N161" s="1125"/>
      <c r="O161" s="1125"/>
      <c r="P161" s="1125"/>
      <c r="Q161" s="1125"/>
      <c r="R161" s="1125"/>
      <c r="S161" s="1125"/>
      <c r="T161" s="1125"/>
      <c r="U161" s="1125"/>
      <c r="V161" s="1125"/>
      <c r="W161" s="59"/>
      <c r="X161" s="59"/>
      <c r="Y161" s="90"/>
    </row>
    <row r="162" spans="2:25" ht="16.5">
      <c r="B162" s="805"/>
      <c r="C162" s="1864"/>
      <c r="D162" s="1865"/>
      <c r="E162" s="1865"/>
      <c r="F162" s="1865"/>
      <c r="G162" s="1865"/>
      <c r="H162" s="1865"/>
      <c r="I162" s="1865"/>
      <c r="J162" s="1865"/>
      <c r="K162" s="1866"/>
      <c r="L162" s="1125"/>
      <c r="M162" s="1126"/>
      <c r="N162" s="1125"/>
      <c r="O162" s="1125"/>
      <c r="P162" s="1125"/>
      <c r="Q162" s="1125"/>
      <c r="R162" s="1125"/>
      <c r="S162" s="1125"/>
      <c r="T162" s="1125"/>
      <c r="U162" s="1125"/>
      <c r="V162" s="1125"/>
      <c r="W162" s="59"/>
      <c r="X162" s="59"/>
      <c r="Y162" s="90"/>
    </row>
    <row r="163" spans="2:25" ht="16.5">
      <c r="B163" s="805"/>
      <c r="C163" s="1864"/>
      <c r="D163" s="1865"/>
      <c r="E163" s="1865"/>
      <c r="F163" s="1865"/>
      <c r="G163" s="1865"/>
      <c r="H163" s="1865"/>
      <c r="I163" s="1865"/>
      <c r="J163" s="1865"/>
      <c r="K163" s="1866"/>
      <c r="L163" s="1125"/>
      <c r="M163" s="1126"/>
      <c r="N163" s="1125"/>
      <c r="O163" s="1125"/>
      <c r="P163" s="1125"/>
      <c r="Q163" s="1125"/>
      <c r="R163" s="1125"/>
      <c r="S163" s="1125"/>
      <c r="T163" s="1125"/>
      <c r="U163" s="1125"/>
      <c r="V163" s="1125"/>
      <c r="W163" s="59"/>
      <c r="X163" s="59"/>
      <c r="Y163" s="90"/>
    </row>
    <row r="164" spans="2:25" ht="16.5">
      <c r="B164" s="805"/>
      <c r="C164" s="1864"/>
      <c r="D164" s="1865"/>
      <c r="E164" s="1865"/>
      <c r="F164" s="1865"/>
      <c r="G164" s="1865"/>
      <c r="H164" s="1865"/>
      <c r="I164" s="1865"/>
      <c r="J164" s="1865"/>
      <c r="K164" s="1866"/>
      <c r="L164" s="1125"/>
      <c r="M164" s="1126"/>
      <c r="N164" s="1125"/>
      <c r="O164" s="1125"/>
      <c r="P164" s="1125"/>
      <c r="Q164" s="1125"/>
      <c r="R164" s="1125"/>
      <c r="S164" s="1125"/>
      <c r="T164" s="1125"/>
      <c r="U164" s="1125"/>
      <c r="V164" s="1125"/>
      <c r="W164" s="59"/>
      <c r="X164" s="59"/>
      <c r="Y164" s="90"/>
    </row>
    <row r="165" spans="2:25" ht="16.5">
      <c r="B165" s="805"/>
      <c r="C165" s="1864"/>
      <c r="D165" s="1865"/>
      <c r="E165" s="1865"/>
      <c r="F165" s="1865"/>
      <c r="G165" s="1865"/>
      <c r="H165" s="1865"/>
      <c r="I165" s="1865"/>
      <c r="J165" s="1865"/>
      <c r="K165" s="1866"/>
      <c r="L165" s="1125"/>
      <c r="M165" s="1126"/>
      <c r="N165" s="1125"/>
      <c r="O165" s="1125"/>
      <c r="P165" s="1125"/>
      <c r="Q165" s="1125"/>
      <c r="R165" s="1125"/>
      <c r="S165" s="1125"/>
      <c r="T165" s="1125"/>
      <c r="U165" s="1125"/>
      <c r="V165" s="1125"/>
      <c r="W165" s="59"/>
      <c r="X165" s="59"/>
      <c r="Y165" s="90"/>
    </row>
    <row r="166" spans="2:25" ht="16.5">
      <c r="B166" s="805"/>
      <c r="C166" s="1864"/>
      <c r="D166" s="1865"/>
      <c r="E166" s="1865"/>
      <c r="F166" s="1865"/>
      <c r="G166" s="1865"/>
      <c r="H166" s="1865"/>
      <c r="I166" s="1865"/>
      <c r="J166" s="1865"/>
      <c r="K166" s="1866"/>
      <c r="L166" s="1125"/>
      <c r="M166" s="1126"/>
      <c r="N166" s="1125"/>
      <c r="O166" s="1125"/>
      <c r="P166" s="1125"/>
      <c r="Q166" s="1125"/>
      <c r="R166" s="1125"/>
      <c r="S166" s="1125"/>
      <c r="T166" s="1125"/>
      <c r="U166" s="1125"/>
      <c r="V166" s="1125"/>
      <c r="W166" s="59"/>
      <c r="X166" s="59"/>
      <c r="Y166" s="90"/>
    </row>
    <row r="167" spans="2:25" ht="16.5">
      <c r="B167" s="805"/>
      <c r="C167" s="1864"/>
      <c r="D167" s="1865"/>
      <c r="E167" s="1865"/>
      <c r="F167" s="1865"/>
      <c r="G167" s="1865"/>
      <c r="H167" s="1865"/>
      <c r="I167" s="1865"/>
      <c r="J167" s="1865"/>
      <c r="K167" s="1866"/>
      <c r="L167" s="1125"/>
      <c r="M167" s="1126"/>
      <c r="N167" s="1125"/>
      <c r="O167" s="1125"/>
      <c r="P167" s="1125"/>
      <c r="Q167" s="1125"/>
      <c r="R167" s="1125"/>
      <c r="S167" s="1125"/>
      <c r="T167" s="1125"/>
      <c r="U167" s="1125"/>
      <c r="V167" s="1125"/>
      <c r="W167" s="59"/>
      <c r="X167" s="59"/>
      <c r="Y167" s="90"/>
    </row>
    <row r="168" spans="2:25" ht="17.25" thickBot="1">
      <c r="B168" s="805"/>
      <c r="C168" s="1867"/>
      <c r="D168" s="1868"/>
      <c r="E168" s="1868"/>
      <c r="F168" s="1868"/>
      <c r="G168" s="1868"/>
      <c r="H168" s="1868"/>
      <c r="I168" s="1868"/>
      <c r="J168" s="1868"/>
      <c r="K168" s="1869"/>
      <c r="L168" s="1125"/>
      <c r="M168" s="1126"/>
      <c r="N168" s="1125"/>
      <c r="O168" s="1125"/>
      <c r="P168" s="1125"/>
      <c r="Q168" s="1125"/>
      <c r="R168" s="1125"/>
      <c r="S168" s="1125"/>
      <c r="T168" s="1125"/>
      <c r="U168" s="1125"/>
      <c r="V168" s="1125"/>
      <c r="W168" s="59"/>
      <c r="X168" s="59"/>
      <c r="Y168" s="90"/>
    </row>
    <row r="169" spans="2:25" ht="16.5">
      <c r="B169" s="820"/>
      <c r="C169" s="808"/>
      <c r="D169" s="808"/>
      <c r="E169" s="808"/>
      <c r="F169" s="808"/>
      <c r="G169" s="808"/>
      <c r="H169" s="808"/>
      <c r="I169" s="808"/>
      <c r="J169" s="808"/>
      <c r="K169" s="808"/>
      <c r="L169" s="808"/>
      <c r="M169" s="863"/>
      <c r="N169" s="583"/>
      <c r="O169" s="744"/>
      <c r="P169" s="59"/>
      <c r="Q169" s="744"/>
      <c r="R169" s="59"/>
      <c r="S169" s="59"/>
      <c r="T169" s="59"/>
      <c r="U169" s="59"/>
      <c r="V169" s="744"/>
      <c r="W169" s="59"/>
      <c r="X169" s="59"/>
      <c r="Y169" s="90"/>
    </row>
    <row r="170" spans="2:25" ht="15" customHeight="1">
      <c r="B170" s="830"/>
      <c r="C170" s="1870" t="s">
        <v>1249</v>
      </c>
      <c r="D170" s="1870"/>
      <c r="E170" s="1870"/>
      <c r="F170" s="1870"/>
      <c r="G170" s="1870"/>
      <c r="H170" s="1870"/>
      <c r="I170" s="1870"/>
      <c r="J170" s="1870"/>
      <c r="K170" s="1870"/>
      <c r="L170" s="1121"/>
      <c r="M170" s="837"/>
      <c r="N170" s="1121"/>
      <c r="O170" s="1121"/>
      <c r="P170" s="1121"/>
      <c r="Q170" s="1121"/>
      <c r="R170" s="1121"/>
      <c r="S170" s="1121"/>
      <c r="T170" s="1121"/>
      <c r="U170" s="1121"/>
      <c r="V170" s="1121"/>
      <c r="W170" s="816"/>
      <c r="X170" s="816"/>
      <c r="Y170" s="816"/>
    </row>
    <row r="171" spans="2:25" ht="17.25" thickBot="1">
      <c r="B171" s="820"/>
      <c r="C171" s="808"/>
      <c r="D171" s="808"/>
      <c r="E171" s="808"/>
      <c r="F171" s="808"/>
      <c r="G171" s="808"/>
      <c r="H171" s="808"/>
      <c r="I171" s="808"/>
      <c r="J171" s="808"/>
      <c r="K171" s="808"/>
      <c r="L171" s="808"/>
      <c r="M171" s="863"/>
      <c r="N171" s="583"/>
      <c r="O171" s="744"/>
      <c r="P171" s="59"/>
      <c r="Q171" s="744"/>
      <c r="R171" s="59"/>
      <c r="S171" s="59"/>
      <c r="T171" s="59"/>
      <c r="U171" s="59"/>
      <c r="V171" s="744"/>
      <c r="W171" s="59"/>
      <c r="X171" s="59"/>
      <c r="Y171" s="90"/>
    </row>
    <row r="172" spans="2:25" ht="16.5">
      <c r="B172" s="835"/>
      <c r="C172" s="1852"/>
      <c r="D172" s="1853"/>
      <c r="E172" s="1853"/>
      <c r="F172" s="1853"/>
      <c r="G172" s="1853"/>
      <c r="H172" s="1853"/>
      <c r="I172" s="1853"/>
      <c r="J172" s="1853"/>
      <c r="K172" s="1854"/>
      <c r="L172" s="806"/>
      <c r="M172" s="807"/>
      <c r="N172" s="806"/>
      <c r="O172" s="806"/>
      <c r="P172" s="806"/>
      <c r="Q172" s="806"/>
      <c r="R172" s="806"/>
      <c r="S172" s="806"/>
      <c r="T172" s="806"/>
      <c r="U172" s="806"/>
      <c r="V172" s="806"/>
      <c r="W172" s="59"/>
      <c r="X172" s="59"/>
      <c r="Y172" s="90"/>
    </row>
    <row r="173" spans="2:25" ht="16.5">
      <c r="B173" s="835"/>
      <c r="C173" s="1855"/>
      <c r="D173" s="1856"/>
      <c r="E173" s="1856"/>
      <c r="F173" s="1856"/>
      <c r="G173" s="1856"/>
      <c r="H173" s="1856"/>
      <c r="I173" s="1856"/>
      <c r="J173" s="1856"/>
      <c r="K173" s="1857"/>
      <c r="L173" s="806"/>
      <c r="M173" s="807"/>
      <c r="N173" s="806"/>
      <c r="O173" s="806"/>
      <c r="P173" s="806"/>
      <c r="Q173" s="806"/>
      <c r="R173" s="806"/>
      <c r="S173" s="806"/>
      <c r="T173" s="806"/>
      <c r="U173" s="806"/>
      <c r="V173" s="806"/>
      <c r="W173" s="59"/>
      <c r="X173" s="59"/>
      <c r="Y173" s="90"/>
    </row>
    <row r="174" spans="2:25" ht="16.5">
      <c r="B174" s="835"/>
      <c r="C174" s="1855"/>
      <c r="D174" s="1856"/>
      <c r="E174" s="1856"/>
      <c r="F174" s="1856"/>
      <c r="G174" s="1856"/>
      <c r="H174" s="1856"/>
      <c r="I174" s="1856"/>
      <c r="J174" s="1856"/>
      <c r="K174" s="1857"/>
      <c r="L174" s="806"/>
      <c r="M174" s="807"/>
      <c r="N174" s="806"/>
      <c r="O174" s="806"/>
      <c r="P174" s="806"/>
      <c r="Q174" s="806"/>
      <c r="R174" s="806"/>
      <c r="S174" s="806"/>
      <c r="T174" s="806"/>
      <c r="U174" s="806"/>
      <c r="V174" s="806"/>
      <c r="W174" s="59"/>
      <c r="X174" s="59"/>
      <c r="Y174" s="90"/>
    </row>
    <row r="175" spans="2:25" ht="16.5">
      <c r="B175" s="835"/>
      <c r="C175" s="1855"/>
      <c r="D175" s="1856"/>
      <c r="E175" s="1856"/>
      <c r="F175" s="1856"/>
      <c r="G175" s="1856"/>
      <c r="H175" s="1856"/>
      <c r="I175" s="1856"/>
      <c r="J175" s="1856"/>
      <c r="K175" s="1857"/>
      <c r="L175" s="806"/>
      <c r="M175" s="807"/>
      <c r="N175" s="806"/>
      <c r="O175" s="806"/>
      <c r="P175" s="806"/>
      <c r="Q175" s="806"/>
      <c r="R175" s="806"/>
      <c r="S175" s="806"/>
      <c r="T175" s="806"/>
      <c r="U175" s="806"/>
      <c r="V175" s="806"/>
      <c r="W175" s="59"/>
      <c r="X175" s="59"/>
      <c r="Y175" s="90"/>
    </row>
    <row r="176" spans="2:25" ht="16.5">
      <c r="B176" s="835"/>
      <c r="C176" s="1855"/>
      <c r="D176" s="1856"/>
      <c r="E176" s="1856"/>
      <c r="F176" s="1856"/>
      <c r="G176" s="1856"/>
      <c r="H176" s="1856"/>
      <c r="I176" s="1856"/>
      <c r="J176" s="1856"/>
      <c r="K176" s="1857"/>
      <c r="L176" s="806"/>
      <c r="M176" s="807"/>
      <c r="N176" s="806"/>
      <c r="O176" s="806"/>
      <c r="P176" s="806"/>
      <c r="Q176" s="806"/>
      <c r="R176" s="806"/>
      <c r="S176" s="806"/>
      <c r="T176" s="806"/>
      <c r="U176" s="806"/>
      <c r="V176" s="806"/>
      <c r="W176" s="59"/>
      <c r="X176" s="59"/>
      <c r="Y176" s="90"/>
    </row>
    <row r="177" spans="2:25" ht="16.5">
      <c r="B177" s="835"/>
      <c r="C177" s="1855"/>
      <c r="D177" s="1856"/>
      <c r="E177" s="1856"/>
      <c r="F177" s="1856"/>
      <c r="G177" s="1856"/>
      <c r="H177" s="1856"/>
      <c r="I177" s="1856"/>
      <c r="J177" s="1856"/>
      <c r="K177" s="1857"/>
      <c r="L177" s="806"/>
      <c r="M177" s="807"/>
      <c r="N177" s="806"/>
      <c r="O177" s="806"/>
      <c r="P177" s="806"/>
      <c r="Q177" s="806"/>
      <c r="R177" s="806"/>
      <c r="S177" s="806"/>
      <c r="T177" s="806"/>
      <c r="U177" s="806"/>
      <c r="V177" s="806"/>
      <c r="W177" s="59"/>
      <c r="X177" s="59"/>
      <c r="Y177" s="90"/>
    </row>
    <row r="178" spans="2:25" ht="16.5">
      <c r="B178" s="835"/>
      <c r="C178" s="1855"/>
      <c r="D178" s="1856"/>
      <c r="E178" s="1856"/>
      <c r="F178" s="1856"/>
      <c r="G178" s="1856"/>
      <c r="H178" s="1856"/>
      <c r="I178" s="1856"/>
      <c r="J178" s="1856"/>
      <c r="K178" s="1857"/>
      <c r="L178" s="806"/>
      <c r="M178" s="807"/>
      <c r="N178" s="806"/>
      <c r="O178" s="806"/>
      <c r="P178" s="806"/>
      <c r="Q178" s="806"/>
      <c r="R178" s="806"/>
      <c r="S178" s="806"/>
      <c r="T178" s="806"/>
      <c r="U178" s="806"/>
      <c r="V178" s="806"/>
      <c r="W178" s="59"/>
      <c r="X178" s="59"/>
      <c r="Y178" s="90"/>
    </row>
    <row r="179" spans="2:25" ht="17.25" thickBot="1">
      <c r="B179" s="835"/>
      <c r="C179" s="1858"/>
      <c r="D179" s="1859"/>
      <c r="E179" s="1859"/>
      <c r="F179" s="1859"/>
      <c r="G179" s="1859"/>
      <c r="H179" s="1859"/>
      <c r="I179" s="1859"/>
      <c r="J179" s="1859"/>
      <c r="K179" s="1860"/>
      <c r="L179" s="806"/>
      <c r="M179" s="807"/>
      <c r="N179" s="806"/>
      <c r="O179" s="806"/>
      <c r="P179" s="806"/>
      <c r="Q179" s="806"/>
      <c r="R179" s="806"/>
      <c r="S179" s="806"/>
      <c r="T179" s="806"/>
      <c r="U179" s="806"/>
      <c r="V179" s="806"/>
      <c r="W179" s="59"/>
      <c r="X179" s="59"/>
      <c r="Y179" s="90"/>
    </row>
    <row r="180" spans="2:25" ht="17.25" thickBot="1">
      <c r="B180" s="832"/>
      <c r="C180" s="833"/>
      <c r="D180" s="833"/>
      <c r="E180" s="833"/>
      <c r="F180" s="833"/>
      <c r="G180" s="833"/>
      <c r="H180" s="833"/>
      <c r="I180" s="833"/>
      <c r="J180" s="833"/>
      <c r="K180" s="833"/>
      <c r="L180" s="833"/>
      <c r="M180" s="864"/>
      <c r="N180" s="583"/>
      <c r="O180" s="744"/>
      <c r="P180" s="59"/>
      <c r="Q180" s="744"/>
      <c r="R180" s="59"/>
      <c r="S180" s="59"/>
      <c r="T180" s="59"/>
      <c r="U180" s="59"/>
      <c r="V180" s="744"/>
      <c r="W180" s="59"/>
      <c r="X180" s="59"/>
      <c r="Y180" s="90"/>
    </row>
  </sheetData>
  <sheetProtection selectLockedCells="1"/>
  <mergeCells count="87">
    <mergeCell ref="C150:K157"/>
    <mergeCell ref="C159:K159"/>
    <mergeCell ref="C161:K168"/>
    <mergeCell ref="C170:K170"/>
    <mergeCell ref="C172:K179"/>
    <mergeCell ref="C147:K148"/>
    <mergeCell ref="C123:J123"/>
    <mergeCell ref="C125:D125"/>
    <mergeCell ref="C126:J126"/>
    <mergeCell ref="C127:J127"/>
    <mergeCell ref="C128:J128"/>
    <mergeCell ref="C130:K130"/>
    <mergeCell ref="C131:J131"/>
    <mergeCell ref="C132:J132"/>
    <mergeCell ref="C133:J133"/>
    <mergeCell ref="C135:K135"/>
    <mergeCell ref="C137:K145"/>
    <mergeCell ref="C117:J117"/>
    <mergeCell ref="C118:J118"/>
    <mergeCell ref="C120:G120"/>
    <mergeCell ref="C121:J121"/>
    <mergeCell ref="C122:J122"/>
    <mergeCell ref="C112:J112"/>
    <mergeCell ref="C113:J113"/>
    <mergeCell ref="C114:J114"/>
    <mergeCell ref="C115:J115"/>
    <mergeCell ref="C116:J116"/>
    <mergeCell ref="C106:J106"/>
    <mergeCell ref="C107:J107"/>
    <mergeCell ref="C108:J108"/>
    <mergeCell ref="C110:E110"/>
    <mergeCell ref="C111:J111"/>
    <mergeCell ref="C99:J99"/>
    <mergeCell ref="C101:E101"/>
    <mergeCell ref="C102:J102"/>
    <mergeCell ref="C103:J103"/>
    <mergeCell ref="C105:E105"/>
    <mergeCell ref="C93:J93"/>
    <mergeCell ref="C95:F95"/>
    <mergeCell ref="C96:J96"/>
    <mergeCell ref="C97:J97"/>
    <mergeCell ref="C98:J98"/>
    <mergeCell ref="C88:J88"/>
    <mergeCell ref="C89:J89"/>
    <mergeCell ref="C90:J90"/>
    <mergeCell ref="C91:J91"/>
    <mergeCell ref="C92:J92"/>
    <mergeCell ref="C82:D82"/>
    <mergeCell ref="C83:J83"/>
    <mergeCell ref="C84:J84"/>
    <mergeCell ref="C85:J85"/>
    <mergeCell ref="C87:D87"/>
    <mergeCell ref="C75:J75"/>
    <mergeCell ref="C77:J77"/>
    <mergeCell ref="C78:J78"/>
    <mergeCell ref="C79:J79"/>
    <mergeCell ref="C80:J80"/>
    <mergeCell ref="C70:D70"/>
    <mergeCell ref="C71:J71"/>
    <mergeCell ref="C72:J72"/>
    <mergeCell ref="C73:J73"/>
    <mergeCell ref="C74:J74"/>
    <mergeCell ref="C52:C56"/>
    <mergeCell ref="D52:K56"/>
    <mergeCell ref="C57:L60"/>
    <mergeCell ref="C62:L65"/>
    <mergeCell ref="J67:K69"/>
    <mergeCell ref="P33:W49"/>
    <mergeCell ref="C34:K34"/>
    <mergeCell ref="C36:C43"/>
    <mergeCell ref="D36:K43"/>
    <mergeCell ref="C44:K44"/>
    <mergeCell ref="C46:C47"/>
    <mergeCell ref="D46:K47"/>
    <mergeCell ref="C49:C50"/>
    <mergeCell ref="D49:K50"/>
    <mergeCell ref="C25:L26"/>
    <mergeCell ref="D29:K29"/>
    <mergeCell ref="D31:G31"/>
    <mergeCell ref="H31:K31"/>
    <mergeCell ref="D33:G33"/>
    <mergeCell ref="H33:K33"/>
    <mergeCell ref="B2:M2"/>
    <mergeCell ref="B3:M3"/>
    <mergeCell ref="C5:L10"/>
    <mergeCell ref="C12:L19"/>
    <mergeCell ref="C21:L23"/>
  </mergeCells>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26.xml><?xml version="1.0" encoding="utf-8"?>
<worksheet xmlns="http://schemas.openxmlformats.org/spreadsheetml/2006/main" xmlns:r="http://schemas.openxmlformats.org/officeDocument/2006/relationships">
  <sheetPr codeName="Sheet5">
    <tabColor theme="1" tint="0.34998626667073579"/>
  </sheetPr>
  <dimension ref="C1:P21"/>
  <sheetViews>
    <sheetView zoomScaleSheetLayoutView="70" workbookViewId="0">
      <selection activeCell="Q14" sqref="Q14"/>
    </sheetView>
  </sheetViews>
  <sheetFormatPr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668" t="s">
        <v>1267</v>
      </c>
      <c r="D2" s="1669"/>
      <c r="E2" s="1669"/>
      <c r="F2" s="1669"/>
      <c r="G2" s="1669"/>
      <c r="H2" s="1669"/>
      <c r="I2" s="1669"/>
      <c r="J2" s="1669"/>
      <c r="K2" s="1669"/>
      <c r="L2" s="1669"/>
      <c r="M2" s="1669"/>
      <c r="N2" s="1669"/>
      <c r="O2" s="1669"/>
      <c r="P2" s="1670"/>
    </row>
    <row r="3" spans="3:16" ht="18.75" thickBot="1">
      <c r="C3" s="2182" t="s">
        <v>556</v>
      </c>
      <c r="D3" s="2183"/>
      <c r="E3" s="2183"/>
      <c r="F3" s="2184"/>
      <c r="G3" s="2184"/>
      <c r="H3" s="2184"/>
      <c r="I3" s="2184"/>
      <c r="J3" s="2184"/>
      <c r="K3" s="2184"/>
      <c r="L3" s="2184"/>
      <c r="M3" s="2184"/>
      <c r="N3" s="2184"/>
      <c r="O3" s="2184"/>
      <c r="P3" s="2185"/>
    </row>
    <row r="4" spans="3:16" ht="18">
      <c r="C4" s="331"/>
      <c r="D4" s="332"/>
      <c r="E4" s="332"/>
      <c r="F4" s="322"/>
      <c r="G4" s="322"/>
      <c r="H4" s="322"/>
      <c r="I4" s="322"/>
      <c r="J4" s="322"/>
      <c r="K4" s="322"/>
      <c r="L4" s="322"/>
      <c r="M4" s="322"/>
      <c r="N4" s="322"/>
      <c r="O4" s="322"/>
      <c r="P4" s="323"/>
    </row>
    <row r="5" spans="3:16" ht="13.5" customHeight="1">
      <c r="C5" s="2188" t="s">
        <v>367</v>
      </c>
      <c r="D5" s="2189"/>
      <c r="E5" s="2190" t="s">
        <v>557</v>
      </c>
      <c r="F5" s="2191"/>
      <c r="G5" s="2191"/>
      <c r="H5" s="2191"/>
      <c r="I5" s="2191"/>
      <c r="J5" s="2191"/>
      <c r="K5" s="2191"/>
      <c r="L5" s="2191"/>
      <c r="M5" s="2191"/>
      <c r="N5" s="2192"/>
      <c r="O5" s="1073"/>
      <c r="P5" s="29"/>
    </row>
    <row r="6" spans="3:16" ht="14.25" customHeight="1">
      <c r="C6" s="2188"/>
      <c r="D6" s="2189"/>
      <c r="E6" s="2193"/>
      <c r="F6" s="2194"/>
      <c r="G6" s="2194"/>
      <c r="H6" s="2194"/>
      <c r="I6" s="2194"/>
      <c r="J6" s="2194"/>
      <c r="K6" s="2194"/>
      <c r="L6" s="2194"/>
      <c r="M6" s="2194"/>
      <c r="N6" s="2195"/>
      <c r="O6" s="1073"/>
      <c r="P6" s="29"/>
    </row>
    <row r="7" spans="3:16" ht="12.75" customHeight="1">
      <c r="C7" s="2188"/>
      <c r="D7" s="2189"/>
      <c r="E7" s="2196"/>
      <c r="F7" s="2197"/>
      <c r="G7" s="2197"/>
      <c r="H7" s="2197"/>
      <c r="I7" s="2197"/>
      <c r="J7" s="2197"/>
      <c r="K7" s="2197"/>
      <c r="L7" s="2197"/>
      <c r="M7" s="2197"/>
      <c r="N7" s="2198"/>
      <c r="O7" s="1073"/>
      <c r="P7" s="29"/>
    </row>
    <row r="8" spans="3:16" ht="20.25">
      <c r="C8" s="336"/>
      <c r="D8" s="90"/>
      <c r="E8" s="90"/>
      <c r="F8" s="2186"/>
      <c r="G8" s="2186"/>
      <c r="H8" s="2186"/>
      <c r="I8" s="2186"/>
      <c r="J8" s="2186"/>
      <c r="K8" s="2186"/>
      <c r="L8" s="2186"/>
      <c r="M8" s="2186"/>
      <c r="N8" s="2186"/>
      <c r="O8" s="2186"/>
      <c r="P8" s="29"/>
    </row>
    <row r="9" spans="3:16">
      <c r="C9" s="336"/>
      <c r="D9" s="90"/>
      <c r="E9" s="90"/>
      <c r="F9" s="90"/>
      <c r="G9" s="90"/>
      <c r="H9" s="90"/>
      <c r="I9" s="90"/>
      <c r="J9" s="90"/>
      <c r="K9" s="90"/>
      <c r="L9" s="90"/>
      <c r="M9" s="90"/>
      <c r="N9" s="90"/>
      <c r="O9" s="90"/>
      <c r="P9" s="29"/>
    </row>
    <row r="10" spans="3:16">
      <c r="C10" s="336"/>
      <c r="D10" s="90"/>
      <c r="E10" s="90"/>
      <c r="F10" s="974"/>
      <c r="G10" s="974"/>
      <c r="H10" s="90"/>
      <c r="I10" s="90"/>
      <c r="J10" s="90"/>
      <c r="K10" s="90"/>
      <c r="L10" s="90"/>
      <c r="M10" s="90"/>
      <c r="N10" s="90"/>
      <c r="O10" s="90"/>
      <c r="P10" s="29"/>
    </row>
    <row r="11" spans="3:16">
      <c r="C11" s="336"/>
      <c r="D11" s="90"/>
      <c r="E11" s="1620"/>
      <c r="F11" s="90"/>
      <c r="G11" s="90"/>
      <c r="H11" s="90"/>
      <c r="I11" s="90"/>
      <c r="J11" s="90"/>
      <c r="K11" s="90"/>
      <c r="L11" s="90"/>
      <c r="M11" s="90"/>
      <c r="N11" s="90"/>
      <c r="O11" s="90"/>
      <c r="P11" s="29"/>
    </row>
    <row r="12" spans="3:16">
      <c r="C12" s="336"/>
      <c r="D12" s="90"/>
      <c r="E12" s="1620"/>
      <c r="F12" s="90"/>
      <c r="G12" s="90"/>
      <c r="H12" s="90"/>
      <c r="I12" s="90"/>
      <c r="J12" s="90"/>
      <c r="K12" s="90"/>
      <c r="L12" s="90"/>
      <c r="M12" s="90"/>
      <c r="N12" s="90"/>
      <c r="O12" s="90"/>
      <c r="P12" s="29"/>
    </row>
    <row r="13" spans="3:16">
      <c r="C13" s="336"/>
      <c r="D13" s="90"/>
      <c r="E13" s="90"/>
      <c r="F13" s="90"/>
      <c r="G13" s="90"/>
      <c r="H13" s="90"/>
      <c r="I13" s="90"/>
      <c r="J13" s="90"/>
      <c r="K13" s="90"/>
      <c r="L13" s="90"/>
      <c r="M13" s="90"/>
      <c r="N13" s="90"/>
      <c r="O13" s="90"/>
      <c r="P13" s="29"/>
    </row>
    <row r="14" spans="3:16" ht="20.25">
      <c r="C14" s="336"/>
      <c r="D14" s="90"/>
      <c r="E14" s="90"/>
      <c r="F14" s="975"/>
      <c r="G14" s="90"/>
      <c r="H14" s="90"/>
      <c r="I14" s="90"/>
      <c r="J14" s="90"/>
      <c r="K14" s="90"/>
      <c r="L14" s="976"/>
      <c r="M14" s="90"/>
      <c r="N14" s="90"/>
      <c r="O14" s="90"/>
      <c r="P14" s="29"/>
    </row>
    <row r="15" spans="3:16">
      <c r="C15" s="336"/>
      <c r="D15" s="90"/>
      <c r="E15" s="90"/>
      <c r="F15" s="90"/>
      <c r="G15" s="90"/>
      <c r="H15" s="90"/>
      <c r="I15" s="90"/>
      <c r="J15" s="90"/>
      <c r="K15" s="90"/>
      <c r="L15" s="90"/>
      <c r="M15" s="90"/>
      <c r="N15" s="90"/>
      <c r="O15" s="90"/>
      <c r="P15" s="29"/>
    </row>
    <row r="16" spans="3:16">
      <c r="C16" s="336"/>
      <c r="D16" s="90"/>
      <c r="E16" s="90"/>
      <c r="F16" s="90"/>
      <c r="G16" s="90"/>
      <c r="H16" s="90"/>
      <c r="I16" s="90"/>
      <c r="J16" s="90"/>
      <c r="K16" s="90"/>
      <c r="L16" s="90"/>
      <c r="M16" s="90"/>
      <c r="N16" s="90"/>
      <c r="O16" s="90"/>
      <c r="P16" s="29"/>
    </row>
    <row r="17" spans="3:16">
      <c r="C17" s="336"/>
      <c r="D17" s="90"/>
      <c r="E17" s="90"/>
      <c r="F17" s="90"/>
      <c r="G17" s="90"/>
      <c r="H17" s="90"/>
      <c r="I17" s="90"/>
      <c r="J17" s="90"/>
      <c r="K17" s="90"/>
      <c r="L17" s="90"/>
      <c r="M17" s="90"/>
      <c r="N17" s="90"/>
      <c r="O17" s="90"/>
      <c r="P17" s="29"/>
    </row>
    <row r="18" spans="3:16">
      <c r="C18" s="336"/>
      <c r="D18" s="90"/>
      <c r="E18" s="90"/>
      <c r="F18" s="90"/>
      <c r="G18" s="90"/>
      <c r="H18" s="90"/>
      <c r="I18" s="90"/>
      <c r="J18" s="90"/>
      <c r="K18" s="90"/>
      <c r="L18" s="90"/>
      <c r="M18" s="90"/>
      <c r="N18" s="90"/>
      <c r="O18" s="90"/>
      <c r="P18" s="29"/>
    </row>
    <row r="19" spans="3:16">
      <c r="C19" s="336"/>
      <c r="D19" s="90"/>
      <c r="E19" s="90"/>
      <c r="F19" s="90"/>
      <c r="G19" s="90"/>
      <c r="H19" s="90"/>
      <c r="I19" s="90"/>
      <c r="J19" s="90"/>
      <c r="K19" s="90"/>
      <c r="L19" s="90"/>
      <c r="M19" s="90"/>
      <c r="N19" s="90"/>
      <c r="O19" s="90"/>
      <c r="P19" s="29"/>
    </row>
    <row r="20" spans="3:16" ht="15.75">
      <c r="C20" s="336"/>
      <c r="D20" s="90"/>
      <c r="E20" s="90"/>
      <c r="F20" s="90"/>
      <c r="G20" s="90"/>
      <c r="H20" s="90"/>
      <c r="I20" s="90"/>
      <c r="J20" s="90"/>
      <c r="K20" s="90"/>
      <c r="L20" s="90"/>
      <c r="M20" s="2187"/>
      <c r="N20" s="2187"/>
      <c r="O20" s="2187"/>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r:id="rId1"/>
  <headerFooter>
    <oddFooter>&amp;CPC-2105</oddFooter>
  </headerFooter>
  <drawing r:id="rId2"/>
</worksheet>
</file>

<file path=xl/worksheets/sheet27.xml><?xml version="1.0" encoding="utf-8"?>
<worksheet xmlns="http://schemas.openxmlformats.org/spreadsheetml/2006/main" xmlns:r="http://schemas.openxmlformats.org/officeDocument/2006/relationships">
  <sheetPr codeName="Sheet7">
    <tabColor theme="1" tint="0.34998626667073579"/>
  </sheetPr>
  <dimension ref="C1:AG77"/>
  <sheetViews>
    <sheetView topLeftCell="A13" workbookViewId="0">
      <selection activeCell="D69" sqref="D69:F69"/>
    </sheetView>
  </sheetViews>
  <sheetFormatPr defaultRowHeight="12.75"/>
  <cols>
    <col min="1" max="1" width="2.85546875" style="20" customWidth="1"/>
    <col min="2" max="2" width="34.28515625" style="20" customWidth="1"/>
    <col min="3" max="3" width="1.42578125" style="20" customWidth="1"/>
    <col min="4" max="4" width="12.5703125" style="20" customWidth="1"/>
    <col min="5" max="5" width="12" style="20" customWidth="1"/>
    <col min="6"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140625" style="20" customWidth="1"/>
    <col min="18" max="16384" width="9.140625" style="20"/>
  </cols>
  <sheetData>
    <row r="1" spans="3:17" ht="13.5" thickBot="1"/>
    <row r="2" spans="3:17" ht="18.75" customHeight="1" thickBot="1">
      <c r="C2" s="645"/>
      <c r="D2" s="2209" t="s">
        <v>1267</v>
      </c>
      <c r="E2" s="2210"/>
      <c r="F2" s="2210"/>
      <c r="G2" s="2210"/>
      <c r="H2" s="2210"/>
      <c r="I2" s="2210"/>
      <c r="J2" s="2210"/>
      <c r="K2" s="2210"/>
      <c r="L2" s="2210"/>
      <c r="M2" s="2210"/>
      <c r="N2" s="2210"/>
      <c r="O2" s="2210"/>
      <c r="P2" s="977"/>
      <c r="Q2" s="323"/>
    </row>
    <row r="3" spans="3:17" ht="16.5" thickBot="1">
      <c r="C3" s="324"/>
      <c r="D3" s="2211" t="s">
        <v>555</v>
      </c>
      <c r="E3" s="2212"/>
      <c r="F3" s="2212"/>
      <c r="G3" s="2212"/>
      <c r="H3" s="2212"/>
      <c r="I3" s="2212"/>
      <c r="J3" s="2212"/>
      <c r="K3" s="2212"/>
      <c r="L3" s="2212"/>
      <c r="M3" s="2212"/>
      <c r="N3" s="2212"/>
      <c r="O3" s="2212"/>
      <c r="P3" s="978"/>
      <c r="Q3" s="29"/>
    </row>
    <row r="4" spans="3:17" ht="13.5" customHeight="1" thickBot="1">
      <c r="C4" s="324"/>
      <c r="D4" s="979"/>
      <c r="E4" s="979"/>
      <c r="F4" s="979"/>
      <c r="G4" s="979"/>
      <c r="H4" s="979"/>
      <c r="I4" s="979"/>
      <c r="J4" s="979"/>
      <c r="K4" s="979"/>
      <c r="L4" s="979"/>
      <c r="M4" s="979"/>
      <c r="N4" s="979"/>
      <c r="O4" s="90"/>
      <c r="P4" s="90"/>
      <c r="Q4" s="29"/>
    </row>
    <row r="5" spans="3:17" ht="62.25" customHeight="1" thickBot="1">
      <c r="C5" s="324"/>
      <c r="D5" s="980" t="s">
        <v>367</v>
      </c>
      <c r="E5" s="2215" t="s">
        <v>604</v>
      </c>
      <c r="F5" s="2216"/>
      <c r="G5" s="2216"/>
      <c r="H5" s="2216"/>
      <c r="I5" s="2216"/>
      <c r="J5" s="2216"/>
      <c r="K5" s="2216"/>
      <c r="L5" s="2216"/>
      <c r="M5" s="2216"/>
      <c r="N5" s="2217"/>
      <c r="O5" s="981"/>
      <c r="P5" s="981"/>
      <c r="Q5" s="29"/>
    </row>
    <row r="6" spans="3:17" ht="12" customHeight="1" thickBot="1">
      <c r="C6" s="324"/>
      <c r="D6" s="982"/>
      <c r="E6" s="982"/>
      <c r="F6" s="979"/>
      <c r="G6" s="979"/>
      <c r="H6" s="979"/>
      <c r="I6" s="979"/>
      <c r="J6" s="979"/>
      <c r="K6" s="979"/>
      <c r="L6" s="979"/>
      <c r="M6" s="979"/>
      <c r="N6" s="979"/>
      <c r="O6" s="90"/>
      <c r="P6" s="90"/>
      <c r="Q6" s="29"/>
    </row>
    <row r="7" spans="3:17" ht="31.5" customHeight="1" thickBot="1">
      <c r="C7" s="324"/>
      <c r="D7" s="2213" t="s">
        <v>190</v>
      </c>
      <c r="E7" s="2214"/>
      <c r="F7" s="2219" t="str">
        <f>IF(ISBLANK('1. Classification &amp; Budget'!H9),"",'1. Classification &amp; Budget'!H9)</f>
        <v xml:space="preserve">Cottage Model Housing Program </v>
      </c>
      <c r="G7" s="2220"/>
      <c r="H7" s="2221"/>
      <c r="I7" s="2213" t="s">
        <v>384</v>
      </c>
      <c r="J7" s="2218"/>
      <c r="K7" s="2218"/>
      <c r="L7" s="1101" t="str">
        <f>IF(ISBLANK(GrantChoice),"",GrantChoice)</f>
        <v>PP</v>
      </c>
      <c r="M7" s="1102" t="str">
        <f>IF(ISBLANK('1. Classification &amp; Budget'!R7),"",'1. Classification &amp; Budget'!R7)</f>
        <v>13</v>
      </c>
      <c r="N7" s="1103">
        <f>IF(ISBLANK('1. Classification &amp; Budget'!S7),"",'1. Classification &amp; Budget'!S7)</f>
        <v>492</v>
      </c>
      <c r="O7" s="1104" t="str">
        <f>IF(ISBLANK('1. Classification &amp; Budget'!T7),"",'1. Classification &amp; Budget'!T7)</f>
        <v/>
      </c>
      <c r="P7" s="983"/>
      <c r="Q7" s="29"/>
    </row>
    <row r="8" spans="3:17" ht="30" customHeight="1" thickBot="1">
      <c r="C8" s="324"/>
      <c r="D8" s="2213" t="s">
        <v>543</v>
      </c>
      <c r="E8" s="2214"/>
      <c r="F8" s="1100" t="str">
        <f>IF(ISBLANK('1. Classification &amp; Budget'!I23),"",'1. Classification &amp; Budget'!I23)</f>
        <v>Laurenia</v>
      </c>
      <c r="G8" s="2220" t="str">
        <f>IF(ISBLANK('1. Classification &amp; Budget'!F23),"",'1. Classification &amp; Budget'!F23)</f>
        <v>Mangum</v>
      </c>
      <c r="H8" s="2221"/>
      <c r="I8" s="2213" t="s">
        <v>821</v>
      </c>
      <c r="J8" s="2218"/>
      <c r="K8" s="2218"/>
      <c r="L8" s="2222" t="str">
        <f>IF(ISBLANK('1. Classification &amp; Budget'!H5),"",'1. Classification &amp; Budget'!H5)</f>
        <v>Philippines</v>
      </c>
      <c r="M8" s="2223"/>
      <c r="N8" s="2223"/>
      <c r="O8" s="2224"/>
      <c r="P8" s="1088"/>
      <c r="Q8" s="29"/>
    </row>
    <row r="9" spans="3:17" ht="48" customHeight="1" thickBot="1">
      <c r="C9" s="324"/>
      <c r="D9" s="2213" t="s">
        <v>826</v>
      </c>
      <c r="E9" s="2218"/>
      <c r="F9" s="2240" t="str">
        <f>IF(ISBLANK('1. Classification &amp; Budget'!H14),"YOU MUST ENTER A COMMUNITY GROUP NAME ON THE PROJECT CLASSIFICATION SCREEN",'1. Classification &amp; Budget'!H14)</f>
        <v xml:space="preserve">DSWD Region-V Haven for Women &amp; Girls </v>
      </c>
      <c r="G9" s="2241"/>
      <c r="H9" s="2242"/>
      <c r="I9" s="2213" t="s">
        <v>825</v>
      </c>
      <c r="J9" s="2218"/>
      <c r="K9" s="2218"/>
      <c r="L9" s="2237" t="str">
        <f>IF(ISBLANK('1. Classification &amp; Budget'!H15),"",'1. Classification &amp; Budget'!H15)</f>
        <v>Center Head - Lea Deat- Social Welfare Officer III</v>
      </c>
      <c r="M9" s="2238"/>
      <c r="N9" s="2238"/>
      <c r="O9" s="2239"/>
      <c r="P9" s="984"/>
      <c r="Q9" s="29"/>
    </row>
    <row r="10" spans="3:17" ht="17.25" customHeight="1" thickBot="1">
      <c r="C10" s="324"/>
      <c r="D10" s="2213" t="s">
        <v>827</v>
      </c>
      <c r="E10" s="2218"/>
      <c r="F10" s="2231" t="str">
        <f>IF(ISBLANK(GrantChoice),"",IF(GrantChoice="PP","Peace Corps Parntership",IF(GrantChoice="SP","SPA",IF(GrantChoice="VA","VAST",IF(GrantChoice="EC","ECPA",IF(GrantChoice="GEF","Global Education Framework",""))))))</f>
        <v>Peace Corps Parntership</v>
      </c>
      <c r="G10" s="2232"/>
      <c r="H10" s="2232"/>
      <c r="I10" s="2232"/>
      <c r="J10" s="2232"/>
      <c r="K10" s="2232"/>
      <c r="L10" s="2232"/>
      <c r="M10" s="2232"/>
      <c r="N10" s="2232"/>
      <c r="O10" s="2233"/>
      <c r="P10" s="1092"/>
      <c r="Q10" s="29"/>
    </row>
    <row r="11" spans="3:17" ht="17.25" customHeight="1" thickBot="1">
      <c r="C11" s="324"/>
      <c r="D11" s="2213" t="s">
        <v>1733</v>
      </c>
      <c r="E11" s="2218"/>
      <c r="F11" s="2234">
        <f>SUM('1. Classification &amp; Budget'!H50:I56)</f>
        <v>4313.022727272727</v>
      </c>
      <c r="G11" s="2235"/>
      <c r="H11" s="2236"/>
      <c r="I11" s="1092"/>
      <c r="J11" s="1092"/>
      <c r="K11" s="1092"/>
      <c r="L11" s="1092"/>
      <c r="M11" s="1092"/>
      <c r="N11" s="1092"/>
      <c r="O11" s="1092"/>
      <c r="P11" s="1092"/>
      <c r="Q11" s="29"/>
    </row>
    <row r="12" spans="3:17" ht="13.5" customHeight="1">
      <c r="C12" s="324"/>
      <c r="D12" s="985"/>
      <c r="E12" s="985"/>
      <c r="F12" s="985"/>
      <c r="G12" s="985"/>
      <c r="H12" s="985"/>
      <c r="I12" s="985"/>
      <c r="J12" s="986"/>
      <c r="K12" s="986"/>
      <c r="L12" s="986"/>
      <c r="M12" s="985"/>
      <c r="N12" s="985"/>
      <c r="O12" s="90"/>
      <c r="P12" s="90"/>
      <c r="Q12" s="29"/>
    </row>
    <row r="13" spans="3:17" ht="9" customHeight="1">
      <c r="C13" s="324"/>
      <c r="D13" s="2201" t="s">
        <v>1189</v>
      </c>
      <c r="E13" s="2201"/>
      <c r="F13" s="2201"/>
      <c r="G13" s="2201"/>
      <c r="H13" s="2201"/>
      <c r="I13" s="2201"/>
      <c r="J13" s="2201"/>
      <c r="K13" s="2201"/>
      <c r="L13" s="2201"/>
      <c r="M13" s="2201"/>
      <c r="N13" s="2201"/>
      <c r="O13" s="2201"/>
      <c r="P13" s="1091"/>
      <c r="Q13" s="29"/>
    </row>
    <row r="14" spans="3:17" ht="28.5" customHeight="1">
      <c r="C14" s="324"/>
      <c r="D14" s="2201"/>
      <c r="E14" s="2201"/>
      <c r="F14" s="2201"/>
      <c r="G14" s="2201"/>
      <c r="H14" s="2201"/>
      <c r="I14" s="2201"/>
      <c r="J14" s="2201"/>
      <c r="K14" s="2201"/>
      <c r="L14" s="2201"/>
      <c r="M14" s="2201"/>
      <c r="N14" s="2201"/>
      <c r="O14" s="2201"/>
      <c r="P14" s="1091"/>
      <c r="Q14" s="29"/>
    </row>
    <row r="15" spans="3:17" ht="15" customHeight="1">
      <c r="C15" s="324"/>
      <c r="D15" s="987"/>
      <c r="E15" s="987"/>
      <c r="F15" s="987"/>
      <c r="G15" s="987"/>
      <c r="H15" s="987"/>
      <c r="I15" s="987"/>
      <c r="J15" s="987"/>
      <c r="K15" s="987"/>
      <c r="L15" s="987"/>
      <c r="M15" s="987"/>
      <c r="N15" s="987"/>
      <c r="O15" s="987"/>
      <c r="P15" s="987"/>
      <c r="Q15" s="29"/>
    </row>
    <row r="16" spans="3:17" ht="15" customHeight="1">
      <c r="C16" s="324"/>
      <c r="D16" s="988" t="s">
        <v>1190</v>
      </c>
      <c r="E16" s="987"/>
      <c r="F16" s="987"/>
      <c r="G16" s="987"/>
      <c r="H16" s="987"/>
      <c r="I16" s="987"/>
      <c r="J16" s="987"/>
      <c r="K16" s="987"/>
      <c r="L16" s="987"/>
      <c r="M16" s="987"/>
      <c r="N16" s="987"/>
      <c r="O16" s="987"/>
      <c r="P16" s="987"/>
      <c r="Q16" s="29"/>
    </row>
    <row r="17" spans="3:21" ht="12.75" customHeight="1">
      <c r="C17" s="324"/>
      <c r="D17" s="90"/>
      <c r="E17" s="90"/>
      <c r="F17" s="90"/>
      <c r="G17" s="90"/>
      <c r="H17" s="90"/>
      <c r="I17" s="90"/>
      <c r="J17" s="90"/>
      <c r="K17" s="90"/>
      <c r="L17" s="90"/>
      <c r="M17" s="90"/>
      <c r="N17" s="90"/>
      <c r="O17" s="90"/>
      <c r="P17" s="90"/>
      <c r="Q17" s="29"/>
    </row>
    <row r="18" spans="3:21" ht="19.5" customHeight="1">
      <c r="C18" s="324"/>
      <c r="D18" s="2228" t="s">
        <v>1191</v>
      </c>
      <c r="E18" s="2228"/>
      <c r="F18" s="2228"/>
      <c r="G18" s="2228"/>
      <c r="H18" s="2228"/>
      <c r="I18" s="2228"/>
      <c r="J18" s="2228"/>
      <c r="K18" s="2228"/>
      <c r="L18" s="2228"/>
      <c r="M18" s="2228"/>
      <c r="N18" s="2228"/>
      <c r="O18" s="2228"/>
      <c r="P18" s="1090"/>
      <c r="Q18" s="29"/>
      <c r="U18" s="804"/>
    </row>
    <row r="19" spans="3:21" ht="19.5" customHeight="1">
      <c r="C19" s="324"/>
      <c r="D19" s="1090"/>
      <c r="E19" s="1090"/>
      <c r="F19" s="1090"/>
      <c r="G19" s="1090"/>
      <c r="H19" s="1090"/>
      <c r="I19" s="1090"/>
      <c r="J19" s="1090"/>
      <c r="K19" s="1090"/>
      <c r="L19" s="1090"/>
      <c r="M19" s="1090"/>
      <c r="N19" s="1090"/>
      <c r="O19" s="1090"/>
      <c r="P19" s="1090"/>
      <c r="Q19" s="29"/>
      <c r="U19" s="804"/>
    </row>
    <row r="20" spans="3:21" ht="15.75" customHeight="1">
      <c r="C20" s="324"/>
      <c r="D20" s="2204" t="s">
        <v>1192</v>
      </c>
      <c r="E20" s="2204"/>
      <c r="F20" s="2204"/>
      <c r="G20" s="2204"/>
      <c r="H20" s="2204"/>
      <c r="I20" s="2204"/>
      <c r="J20" s="2204"/>
      <c r="K20" s="2204"/>
      <c r="L20" s="2204"/>
      <c r="M20" s="2204"/>
      <c r="N20" s="2204"/>
      <c r="O20" s="2204"/>
      <c r="P20" s="1089"/>
      <c r="Q20" s="29"/>
      <c r="U20" s="804"/>
    </row>
    <row r="21" spans="3:21" ht="21" customHeight="1">
      <c r="C21" s="324"/>
      <c r="D21" s="2204"/>
      <c r="E21" s="2204"/>
      <c r="F21" s="2204"/>
      <c r="G21" s="2204"/>
      <c r="H21" s="2204"/>
      <c r="I21" s="2204"/>
      <c r="J21" s="2204"/>
      <c r="K21" s="2204"/>
      <c r="L21" s="2204"/>
      <c r="M21" s="2204"/>
      <c r="N21" s="2204"/>
      <c r="O21" s="2204"/>
      <c r="P21" s="1089"/>
      <c r="Q21" s="29"/>
    </row>
    <row r="22" spans="3:21" ht="12.75" customHeight="1">
      <c r="C22" s="324"/>
      <c r="D22" s="1089"/>
      <c r="E22" s="1089"/>
      <c r="F22" s="1089"/>
      <c r="G22" s="1089"/>
      <c r="H22" s="1089"/>
      <c r="I22" s="1089"/>
      <c r="J22" s="1089"/>
      <c r="K22" s="1089"/>
      <c r="L22" s="1089"/>
      <c r="M22" s="1089"/>
      <c r="N22" s="1089"/>
      <c r="O22" s="1089"/>
      <c r="P22" s="1089"/>
      <c r="Q22" s="29"/>
    </row>
    <row r="23" spans="3:21" ht="15" customHeight="1">
      <c r="C23" s="324"/>
      <c r="D23" s="2204" t="s">
        <v>1326</v>
      </c>
      <c r="E23" s="2204"/>
      <c r="F23" s="2204"/>
      <c r="G23" s="2204"/>
      <c r="H23" s="2204"/>
      <c r="I23" s="2204"/>
      <c r="J23" s="2204"/>
      <c r="K23" s="2204"/>
      <c r="L23" s="2204"/>
      <c r="M23" s="2204"/>
      <c r="N23" s="2204"/>
      <c r="O23" s="2204"/>
      <c r="P23" s="1089"/>
      <c r="Q23" s="29"/>
    </row>
    <row r="24" spans="3:21" ht="15.75" customHeight="1">
      <c r="C24" s="324"/>
      <c r="D24" s="2204"/>
      <c r="E24" s="2204"/>
      <c r="F24" s="2204"/>
      <c r="G24" s="2204"/>
      <c r="H24" s="2204"/>
      <c r="I24" s="2204"/>
      <c r="J24" s="2204"/>
      <c r="K24" s="2204"/>
      <c r="L24" s="2204"/>
      <c r="M24" s="2204"/>
      <c r="N24" s="2204"/>
      <c r="O24" s="2204"/>
      <c r="P24" s="1089"/>
      <c r="Q24" s="29"/>
    </row>
    <row r="25" spans="3:21" ht="15.75" customHeight="1">
      <c r="C25" s="324"/>
      <c r="D25" s="2204"/>
      <c r="E25" s="2204"/>
      <c r="F25" s="2204"/>
      <c r="G25" s="2204"/>
      <c r="H25" s="2204"/>
      <c r="I25" s="2204"/>
      <c r="J25" s="2204"/>
      <c r="K25" s="2204"/>
      <c r="L25" s="2204"/>
      <c r="M25" s="2204"/>
      <c r="N25" s="2204"/>
      <c r="O25" s="2204"/>
      <c r="P25" s="1089"/>
      <c r="Q25" s="29"/>
    </row>
    <row r="26" spans="3:21" ht="30" customHeight="1">
      <c r="C26" s="324"/>
      <c r="D26" s="2204"/>
      <c r="E26" s="2204"/>
      <c r="F26" s="2204"/>
      <c r="G26" s="2204"/>
      <c r="H26" s="2204"/>
      <c r="I26" s="2204"/>
      <c r="J26" s="2204"/>
      <c r="K26" s="2204"/>
      <c r="L26" s="2204"/>
      <c r="M26" s="2204"/>
      <c r="N26" s="2204"/>
      <c r="O26" s="2204"/>
      <c r="P26" s="1089"/>
      <c r="Q26" s="29"/>
    </row>
    <row r="27" spans="3:21" ht="11.25" customHeight="1">
      <c r="C27" s="324"/>
      <c r="D27" s="1089"/>
      <c r="E27" s="1089"/>
      <c r="F27" s="1089"/>
      <c r="G27" s="1089"/>
      <c r="H27" s="1089"/>
      <c r="I27" s="1089"/>
      <c r="J27" s="1089"/>
      <c r="K27" s="1089"/>
      <c r="L27" s="1089"/>
      <c r="M27" s="1089"/>
      <c r="N27" s="1089"/>
      <c r="O27" s="1089"/>
      <c r="P27" s="1089"/>
      <c r="Q27" s="29"/>
    </row>
    <row r="28" spans="3:21" ht="15.75" customHeight="1">
      <c r="C28" s="324"/>
      <c r="D28" s="2204" t="s">
        <v>1193</v>
      </c>
      <c r="E28" s="2204"/>
      <c r="F28" s="2204"/>
      <c r="G28" s="2204"/>
      <c r="H28" s="2204"/>
      <c r="I28" s="2204"/>
      <c r="J28" s="2204"/>
      <c r="K28" s="2204"/>
      <c r="L28" s="2204"/>
      <c r="M28" s="2204"/>
      <c r="N28" s="2204"/>
      <c r="O28" s="2204"/>
      <c r="P28" s="1089"/>
      <c r="Q28" s="29"/>
    </row>
    <row r="29" spans="3:21" ht="15.75" customHeight="1">
      <c r="C29" s="324"/>
      <c r="D29" s="2204"/>
      <c r="E29" s="2204"/>
      <c r="F29" s="2204"/>
      <c r="G29" s="2204"/>
      <c r="H29" s="2204"/>
      <c r="I29" s="2204"/>
      <c r="J29" s="2204"/>
      <c r="K29" s="2204"/>
      <c r="L29" s="2204"/>
      <c r="M29" s="2204"/>
      <c r="N29" s="2204"/>
      <c r="O29" s="2204"/>
      <c r="P29" s="1089"/>
      <c r="Q29" s="29"/>
    </row>
    <row r="30" spans="3:21" ht="12" customHeight="1">
      <c r="C30" s="324"/>
      <c r="D30" s="1089"/>
      <c r="E30" s="1089"/>
      <c r="F30" s="1089"/>
      <c r="G30" s="1089"/>
      <c r="H30" s="1089"/>
      <c r="I30" s="1089"/>
      <c r="J30" s="1089"/>
      <c r="K30" s="1089"/>
      <c r="L30" s="1089"/>
      <c r="M30" s="1089"/>
      <c r="N30" s="1089"/>
      <c r="O30" s="1089"/>
      <c r="P30" s="1089"/>
      <c r="Q30" s="29"/>
    </row>
    <row r="31" spans="3:21" ht="15.75" customHeight="1">
      <c r="C31" s="324"/>
      <c r="D31" s="2204" t="s">
        <v>1327</v>
      </c>
      <c r="E31" s="2204"/>
      <c r="F31" s="2204"/>
      <c r="G31" s="2204"/>
      <c r="H31" s="2204"/>
      <c r="I31" s="2204"/>
      <c r="J31" s="2204"/>
      <c r="K31" s="2204"/>
      <c r="L31" s="2204"/>
      <c r="M31" s="2204"/>
      <c r="N31" s="2204"/>
      <c r="O31" s="2204"/>
      <c r="P31" s="1089"/>
      <c r="Q31" s="29"/>
    </row>
    <row r="32" spans="3:21" ht="15.75" customHeight="1">
      <c r="C32" s="324"/>
      <c r="D32" s="2204"/>
      <c r="E32" s="2204"/>
      <c r="F32" s="2204"/>
      <c r="G32" s="2204"/>
      <c r="H32" s="2204"/>
      <c r="I32" s="2204"/>
      <c r="J32" s="2204"/>
      <c r="K32" s="2204"/>
      <c r="L32" s="2204"/>
      <c r="M32" s="2204"/>
      <c r="N32" s="2204"/>
      <c r="O32" s="2204"/>
      <c r="P32" s="1089"/>
      <c r="Q32" s="29"/>
    </row>
    <row r="33" spans="3:33" ht="15.75" customHeight="1">
      <c r="C33" s="324"/>
      <c r="D33" s="2204"/>
      <c r="E33" s="2204"/>
      <c r="F33" s="2204"/>
      <c r="G33" s="2204"/>
      <c r="H33" s="2204"/>
      <c r="I33" s="2204"/>
      <c r="J33" s="2204"/>
      <c r="K33" s="2204"/>
      <c r="L33" s="2204"/>
      <c r="M33" s="2204"/>
      <c r="N33" s="2204"/>
      <c r="O33" s="2204"/>
      <c r="P33" s="1089"/>
      <c r="Q33" s="29"/>
    </row>
    <row r="34" spans="3:33" ht="9" customHeight="1">
      <c r="C34" s="324"/>
      <c r="D34" s="1089"/>
      <c r="E34" s="1089"/>
      <c r="F34" s="1089"/>
      <c r="G34" s="1089"/>
      <c r="H34" s="1089"/>
      <c r="I34" s="1089"/>
      <c r="J34" s="1089"/>
      <c r="K34" s="1089"/>
      <c r="L34" s="1089"/>
      <c r="M34" s="1089"/>
      <c r="N34" s="1089"/>
      <c r="O34" s="1089"/>
      <c r="P34" s="1089"/>
      <c r="Q34" s="29"/>
    </row>
    <row r="35" spans="3:33" ht="15.75" customHeight="1">
      <c r="C35" s="324"/>
      <c r="D35" s="2204" t="s">
        <v>1194</v>
      </c>
      <c r="E35" s="2204"/>
      <c r="F35" s="2204"/>
      <c r="G35" s="2204"/>
      <c r="H35" s="2204"/>
      <c r="I35" s="2204"/>
      <c r="J35" s="2204"/>
      <c r="K35" s="2204"/>
      <c r="L35" s="2204"/>
      <c r="M35" s="2204"/>
      <c r="N35" s="2204"/>
      <c r="O35" s="2204"/>
      <c r="P35" s="1089"/>
      <c r="Q35" s="29"/>
    </row>
    <row r="36" spans="3:33" ht="29.25" customHeight="1">
      <c r="C36" s="324"/>
      <c r="D36" s="2204"/>
      <c r="E36" s="2204"/>
      <c r="F36" s="2204"/>
      <c r="G36" s="2204"/>
      <c r="H36" s="2204"/>
      <c r="I36" s="2204"/>
      <c r="J36" s="2204"/>
      <c r="K36" s="2204"/>
      <c r="L36" s="2204"/>
      <c r="M36" s="2204"/>
      <c r="N36" s="2204"/>
      <c r="O36" s="2204"/>
      <c r="P36" s="1089"/>
      <c r="Q36" s="29"/>
    </row>
    <row r="37" spans="3:33" ht="9.75" customHeight="1">
      <c r="C37" s="324"/>
      <c r="D37" s="1089"/>
      <c r="E37" s="1089"/>
      <c r="F37" s="1089"/>
      <c r="G37" s="1089"/>
      <c r="H37" s="1089"/>
      <c r="I37" s="1089"/>
      <c r="J37" s="1089"/>
      <c r="K37" s="1089"/>
      <c r="L37" s="1089"/>
      <c r="M37" s="1089"/>
      <c r="N37" s="1089"/>
      <c r="O37" s="1089"/>
      <c r="P37" s="1089"/>
      <c r="Q37" s="29"/>
    </row>
    <row r="38" spans="3:33" ht="17.25" customHeight="1">
      <c r="C38" s="324"/>
      <c r="D38" s="2204" t="s">
        <v>1328</v>
      </c>
      <c r="E38" s="2204"/>
      <c r="F38" s="2204"/>
      <c r="G38" s="2204"/>
      <c r="H38" s="2204"/>
      <c r="I38" s="2204"/>
      <c r="J38" s="2204"/>
      <c r="K38" s="2204"/>
      <c r="L38" s="2204"/>
      <c r="M38" s="2204"/>
      <c r="N38" s="2204"/>
      <c r="O38" s="2204"/>
      <c r="P38" s="1089"/>
      <c r="Q38" s="29"/>
    </row>
    <row r="39" spans="3:33" ht="10.5" customHeight="1">
      <c r="C39" s="324"/>
      <c r="D39" s="1089"/>
      <c r="E39" s="1089"/>
      <c r="F39" s="1089"/>
      <c r="G39" s="1089"/>
      <c r="H39" s="1089"/>
      <c r="I39" s="1089"/>
      <c r="J39" s="1089"/>
      <c r="K39" s="1089"/>
      <c r="L39" s="1089"/>
      <c r="M39" s="1089"/>
      <c r="N39" s="1089"/>
      <c r="O39" s="1089"/>
      <c r="P39" s="1089"/>
      <c r="Q39" s="29"/>
    </row>
    <row r="40" spans="3:33" ht="31.5" customHeight="1">
      <c r="C40" s="324"/>
      <c r="D40" s="2204" t="s">
        <v>1329</v>
      </c>
      <c r="E40" s="2204"/>
      <c r="F40" s="2204"/>
      <c r="G40" s="2204"/>
      <c r="H40" s="2204"/>
      <c r="I40" s="2204"/>
      <c r="J40" s="2204"/>
      <c r="K40" s="2204"/>
      <c r="L40" s="2204"/>
      <c r="M40" s="2204"/>
      <c r="N40" s="2204"/>
      <c r="O40" s="2204"/>
      <c r="P40" s="1089"/>
      <c r="Q40" s="29"/>
      <c r="V40" s="803"/>
      <c r="W40" s="803"/>
      <c r="X40" s="803"/>
      <c r="Y40" s="803"/>
      <c r="Z40" s="803"/>
      <c r="AA40" s="803"/>
      <c r="AB40" s="803"/>
      <c r="AC40" s="803"/>
      <c r="AD40" s="803"/>
      <c r="AE40" s="803"/>
      <c r="AF40" s="803"/>
      <c r="AG40" s="803"/>
    </row>
    <row r="41" spans="3:33" ht="18" customHeight="1">
      <c r="C41" s="324"/>
      <c r="D41" s="1089"/>
      <c r="E41" s="1089"/>
      <c r="F41" s="1089"/>
      <c r="G41" s="1089"/>
      <c r="H41" s="1089"/>
      <c r="I41" s="1089"/>
      <c r="J41" s="1089"/>
      <c r="K41" s="1089"/>
      <c r="L41" s="1089"/>
      <c r="M41" s="1089"/>
      <c r="N41" s="1089"/>
      <c r="O41" s="1089"/>
      <c r="P41" s="1089"/>
      <c r="Q41" s="29"/>
      <c r="V41" s="803"/>
      <c r="W41" s="803"/>
      <c r="X41" s="803"/>
      <c r="Y41" s="803"/>
      <c r="Z41" s="803"/>
      <c r="AA41" s="803"/>
      <c r="AB41" s="803"/>
      <c r="AC41" s="803"/>
      <c r="AD41" s="803"/>
      <c r="AE41" s="803"/>
      <c r="AF41" s="803"/>
      <c r="AG41" s="803"/>
    </row>
    <row r="42" spans="3:33" ht="18" customHeight="1">
      <c r="C42" s="324"/>
      <c r="D42" s="979"/>
      <c r="E42" s="979"/>
      <c r="F42" s="979"/>
      <c r="G42" s="979"/>
      <c r="H42" s="979"/>
      <c r="I42" s="979"/>
      <c r="J42" s="979"/>
      <c r="K42" s="979"/>
      <c r="L42" s="979"/>
      <c r="M42" s="979"/>
      <c r="N42" s="979"/>
      <c r="O42" s="979"/>
      <c r="P42" s="979"/>
      <c r="Q42" s="29"/>
      <c r="V42" s="803"/>
      <c r="W42" s="803"/>
      <c r="X42" s="803"/>
      <c r="Y42" s="803"/>
      <c r="Z42" s="803"/>
      <c r="AA42" s="803"/>
      <c r="AB42" s="803"/>
      <c r="AC42" s="803"/>
      <c r="AD42" s="803"/>
      <c r="AE42" s="803"/>
      <c r="AF42" s="803"/>
      <c r="AG42" s="803"/>
    </row>
    <row r="43" spans="3:33" ht="18" customHeight="1" thickBot="1">
      <c r="C43" s="324"/>
      <c r="D43" s="2230"/>
      <c r="E43" s="2230"/>
      <c r="F43" s="2230"/>
      <c r="G43" s="979"/>
      <c r="H43" s="2229"/>
      <c r="I43" s="2229"/>
      <c r="J43" s="2229"/>
      <c r="K43" s="2229"/>
      <c r="L43" s="979"/>
      <c r="M43" s="2229"/>
      <c r="N43" s="2229"/>
      <c r="O43" s="979"/>
      <c r="P43" s="979"/>
      <c r="Q43" s="29"/>
      <c r="V43" s="803"/>
      <c r="W43" s="803"/>
      <c r="X43" s="803"/>
      <c r="Y43" s="803"/>
      <c r="Z43" s="803"/>
      <c r="AA43" s="803"/>
      <c r="AB43" s="803"/>
      <c r="AC43" s="803"/>
      <c r="AD43" s="803"/>
      <c r="AE43" s="803"/>
      <c r="AF43" s="803"/>
      <c r="AG43" s="803"/>
    </row>
    <row r="44" spans="3:33" ht="36.75" customHeight="1">
      <c r="C44" s="324"/>
      <c r="D44" s="2207" t="s">
        <v>1195</v>
      </c>
      <c r="E44" s="2207"/>
      <c r="F44" s="2207"/>
      <c r="G44" s="979"/>
      <c r="H44" s="2226" t="s">
        <v>829</v>
      </c>
      <c r="I44" s="2226"/>
      <c r="J44" s="2226"/>
      <c r="K44" s="2226"/>
      <c r="L44" s="989"/>
      <c r="M44" s="2207" t="s">
        <v>271</v>
      </c>
      <c r="N44" s="2207"/>
      <c r="O44" s="989"/>
      <c r="P44" s="989"/>
      <c r="Q44" s="29"/>
      <c r="V44" s="803"/>
      <c r="W44" s="803"/>
      <c r="X44" s="803"/>
      <c r="Y44" s="803"/>
      <c r="Z44" s="803"/>
      <c r="AA44" s="803"/>
      <c r="AB44" s="803"/>
      <c r="AC44" s="803"/>
      <c r="AD44" s="803"/>
      <c r="AE44" s="803"/>
      <c r="AF44" s="803"/>
      <c r="AG44" s="803"/>
    </row>
    <row r="45" spans="3:33" ht="51.75" customHeight="1">
      <c r="C45" s="324"/>
      <c r="D45" s="979"/>
      <c r="E45" s="979"/>
      <c r="F45" s="979"/>
      <c r="G45" s="979"/>
      <c r="H45" s="979"/>
      <c r="I45" s="979"/>
      <c r="J45" s="2227" t="s">
        <v>1731</v>
      </c>
      <c r="K45" s="2227"/>
      <c r="L45" s="2227"/>
      <c r="M45" s="2227"/>
      <c r="N45" s="2227"/>
      <c r="O45" s="2227"/>
      <c r="P45" s="979"/>
      <c r="Q45" s="29"/>
      <c r="V45" s="803"/>
      <c r="W45" s="803"/>
      <c r="X45" s="803"/>
      <c r="Y45" s="803"/>
      <c r="Z45" s="803"/>
      <c r="AA45" s="803"/>
      <c r="AB45" s="803"/>
      <c r="AC45" s="803"/>
      <c r="AD45" s="803"/>
      <c r="AE45" s="803"/>
      <c r="AF45" s="803"/>
      <c r="AG45" s="803"/>
    </row>
    <row r="46" spans="3:33" ht="16.5" customHeight="1">
      <c r="C46" s="324"/>
      <c r="D46" s="2208" t="s">
        <v>1196</v>
      </c>
      <c r="E46" s="2208"/>
      <c r="F46" s="2208"/>
      <c r="G46" s="2208"/>
      <c r="H46" s="2208"/>
      <c r="I46" s="2208"/>
      <c r="J46" s="2208"/>
      <c r="K46" s="2208"/>
      <c r="L46" s="2208"/>
      <c r="M46" s="2208"/>
      <c r="N46" s="2208"/>
      <c r="O46" s="2208"/>
      <c r="P46" s="990"/>
      <c r="Q46" s="29"/>
      <c r="V46" s="803"/>
      <c r="W46" s="803"/>
      <c r="X46" s="803"/>
      <c r="Y46" s="803"/>
      <c r="Z46" s="803"/>
      <c r="AA46" s="803"/>
      <c r="AB46" s="803"/>
      <c r="AC46" s="803"/>
      <c r="AD46" s="803"/>
      <c r="AE46" s="803"/>
      <c r="AF46" s="803"/>
      <c r="AG46" s="803"/>
    </row>
    <row r="47" spans="3:33" ht="16.5" customHeight="1">
      <c r="C47" s="324"/>
      <c r="D47" s="90"/>
      <c r="E47" s="90"/>
      <c r="F47" s="90"/>
      <c r="G47" s="90"/>
      <c r="H47" s="90"/>
      <c r="I47" s="90"/>
      <c r="J47" s="90"/>
      <c r="K47" s="90"/>
      <c r="L47" s="90"/>
      <c r="M47" s="90"/>
      <c r="N47" s="90"/>
      <c r="O47" s="90"/>
      <c r="P47" s="90"/>
      <c r="Q47" s="29"/>
      <c r="T47" s="2225"/>
      <c r="U47" s="2225"/>
      <c r="V47" s="2225"/>
      <c r="W47" s="2225"/>
      <c r="X47" s="2225"/>
      <c r="Y47" s="2225"/>
      <c r="Z47" s="2225"/>
      <c r="AA47" s="2225"/>
      <c r="AB47" s="2225"/>
      <c r="AC47" s="2225"/>
      <c r="AD47" s="2225"/>
      <c r="AE47" s="2225"/>
      <c r="AF47" s="803"/>
      <c r="AG47" s="803"/>
    </row>
    <row r="48" spans="3:33" ht="18" customHeight="1">
      <c r="C48" s="324"/>
      <c r="D48" s="2206" t="s">
        <v>1330</v>
      </c>
      <c r="E48" s="2206"/>
      <c r="F48" s="2206"/>
      <c r="G48" s="2206"/>
      <c r="H48" s="2206"/>
      <c r="I48" s="2206"/>
      <c r="J48" s="2206"/>
      <c r="K48" s="2206"/>
      <c r="L48" s="2206"/>
      <c r="M48" s="2206"/>
      <c r="N48" s="2206"/>
      <c r="O48" s="2206"/>
      <c r="P48" s="1089"/>
      <c r="Q48" s="29"/>
      <c r="T48" s="2225"/>
      <c r="U48" s="2225"/>
      <c r="V48" s="2225"/>
      <c r="W48" s="2225"/>
      <c r="X48" s="2225"/>
      <c r="Y48" s="2225"/>
      <c r="Z48" s="2225"/>
      <c r="AA48" s="2225"/>
      <c r="AB48" s="2225"/>
      <c r="AC48" s="2225"/>
      <c r="AD48" s="2225"/>
      <c r="AE48" s="2225"/>
      <c r="AF48" s="803"/>
      <c r="AG48" s="803"/>
    </row>
    <row r="49" spans="3:33" ht="13.5" customHeight="1">
      <c r="C49" s="324"/>
      <c r="D49" s="90"/>
      <c r="E49" s="90"/>
      <c r="F49" s="90"/>
      <c r="G49" s="90"/>
      <c r="H49" s="90"/>
      <c r="I49" s="90"/>
      <c r="J49" s="90"/>
      <c r="K49" s="90"/>
      <c r="L49" s="90"/>
      <c r="M49" s="90"/>
      <c r="N49" s="90"/>
      <c r="O49" s="90"/>
      <c r="P49" s="90"/>
      <c r="Q49" s="29"/>
      <c r="T49" s="2225"/>
      <c r="U49" s="2225"/>
      <c r="V49" s="2225"/>
      <c r="W49" s="2225"/>
      <c r="X49" s="2225"/>
      <c r="Y49" s="2225"/>
      <c r="Z49" s="2225"/>
      <c r="AA49" s="2225"/>
      <c r="AB49" s="2225"/>
      <c r="AC49" s="2225"/>
      <c r="AD49" s="2225"/>
      <c r="AE49" s="2225"/>
      <c r="AF49" s="803"/>
      <c r="AG49" s="803"/>
    </row>
    <row r="50" spans="3:33" ht="17.25" customHeight="1">
      <c r="C50" s="324"/>
      <c r="D50" s="2206" t="s">
        <v>1331</v>
      </c>
      <c r="E50" s="2206"/>
      <c r="F50" s="2206"/>
      <c r="G50" s="2206"/>
      <c r="H50" s="2206"/>
      <c r="I50" s="2206"/>
      <c r="J50" s="2206"/>
      <c r="K50" s="2206"/>
      <c r="L50" s="2206"/>
      <c r="M50" s="2206"/>
      <c r="N50" s="2206"/>
      <c r="O50" s="2206"/>
      <c r="P50" s="1089"/>
      <c r="Q50" s="29"/>
      <c r="T50" s="2225"/>
      <c r="U50" s="2225"/>
      <c r="V50" s="2225"/>
      <c r="W50" s="2225"/>
      <c r="X50" s="2225"/>
      <c r="Y50" s="2225"/>
      <c r="Z50" s="2225"/>
      <c r="AA50" s="2225"/>
      <c r="AB50" s="2225"/>
      <c r="AC50" s="2225"/>
      <c r="AD50" s="2225"/>
      <c r="AE50" s="2225"/>
      <c r="AF50" s="803"/>
      <c r="AG50" s="803"/>
    </row>
    <row r="51" spans="3:33" ht="17.25" customHeight="1">
      <c r="C51" s="324"/>
      <c r="D51" s="2206"/>
      <c r="E51" s="2206"/>
      <c r="F51" s="2206"/>
      <c r="G51" s="2206"/>
      <c r="H51" s="2206"/>
      <c r="I51" s="2206"/>
      <c r="J51" s="2206"/>
      <c r="K51" s="2206"/>
      <c r="L51" s="2206"/>
      <c r="M51" s="2206"/>
      <c r="N51" s="2206"/>
      <c r="O51" s="2206"/>
      <c r="P51" s="1089"/>
      <c r="Q51" s="29"/>
      <c r="T51" s="2225"/>
      <c r="U51" s="2225"/>
      <c r="V51" s="2225"/>
      <c r="W51" s="2225"/>
      <c r="X51" s="2225"/>
      <c r="Y51" s="2225"/>
      <c r="Z51" s="2225"/>
      <c r="AA51" s="2225"/>
      <c r="AB51" s="2225"/>
      <c r="AC51" s="2225"/>
      <c r="AD51" s="2225"/>
      <c r="AE51" s="2225"/>
      <c r="AF51" s="803"/>
      <c r="AG51" s="803"/>
    </row>
    <row r="52" spans="3:33" ht="11.25" customHeight="1">
      <c r="C52" s="324"/>
      <c r="D52" s="90"/>
      <c r="E52" s="90"/>
      <c r="F52" s="90"/>
      <c r="G52" s="90"/>
      <c r="H52" s="90"/>
      <c r="I52" s="90"/>
      <c r="J52" s="90"/>
      <c r="K52" s="90"/>
      <c r="L52" s="90"/>
      <c r="M52" s="90"/>
      <c r="N52" s="90"/>
      <c r="O52" s="90"/>
      <c r="P52" s="90"/>
      <c r="Q52" s="29"/>
      <c r="T52" s="2225"/>
      <c r="U52" s="2225"/>
      <c r="V52" s="2225"/>
      <c r="W52" s="2225"/>
      <c r="X52" s="2225"/>
      <c r="Y52" s="2225"/>
      <c r="Z52" s="2225"/>
      <c r="AA52" s="2225"/>
      <c r="AB52" s="2225"/>
      <c r="AC52" s="2225"/>
      <c r="AD52" s="2225"/>
      <c r="AE52" s="2225"/>
      <c r="AF52" s="803"/>
      <c r="AG52" s="803"/>
    </row>
    <row r="53" spans="3:33" ht="20.25" customHeight="1">
      <c r="C53" s="324"/>
      <c r="D53" s="2206" t="s">
        <v>1197</v>
      </c>
      <c r="E53" s="2206"/>
      <c r="F53" s="2206"/>
      <c r="G53" s="2206"/>
      <c r="H53" s="2206"/>
      <c r="I53" s="2206"/>
      <c r="J53" s="2206"/>
      <c r="K53" s="2206"/>
      <c r="L53" s="2206"/>
      <c r="M53" s="2206"/>
      <c r="N53" s="2206"/>
      <c r="O53" s="2206"/>
      <c r="P53" s="1089"/>
      <c r="Q53" s="29"/>
      <c r="T53" s="2225"/>
      <c r="U53" s="2225"/>
      <c r="V53" s="2225"/>
      <c r="W53" s="2225"/>
      <c r="X53" s="2225"/>
      <c r="Y53" s="2225"/>
      <c r="Z53" s="2225"/>
      <c r="AA53" s="2225"/>
      <c r="AB53" s="2225"/>
      <c r="AC53" s="2225"/>
      <c r="AD53" s="2225"/>
      <c r="AE53" s="2225"/>
      <c r="AF53" s="803"/>
      <c r="AG53" s="803"/>
    </row>
    <row r="54" spans="3:33" ht="12.75" customHeight="1">
      <c r="C54" s="324"/>
      <c r="D54" s="90"/>
      <c r="E54" s="90"/>
      <c r="F54" s="90"/>
      <c r="G54" s="90"/>
      <c r="H54" s="90"/>
      <c r="I54" s="90"/>
      <c r="J54" s="90"/>
      <c r="K54" s="90"/>
      <c r="L54" s="90"/>
      <c r="M54" s="90"/>
      <c r="N54" s="90"/>
      <c r="O54" s="90"/>
      <c r="P54" s="90"/>
      <c r="Q54" s="29"/>
      <c r="T54" s="2225"/>
      <c r="U54" s="2225"/>
      <c r="V54" s="2225"/>
      <c r="W54" s="2225"/>
      <c r="X54" s="2225"/>
      <c r="Y54" s="2225"/>
      <c r="Z54" s="2225"/>
      <c r="AA54" s="2225"/>
      <c r="AB54" s="2225"/>
      <c r="AC54" s="2225"/>
      <c r="AD54" s="2225"/>
      <c r="AE54" s="2225"/>
      <c r="AF54" s="803"/>
      <c r="AG54" s="803"/>
    </row>
    <row r="55" spans="3:33" ht="15">
      <c r="C55" s="324"/>
      <c r="D55" s="2206" t="s">
        <v>1332</v>
      </c>
      <c r="E55" s="2206"/>
      <c r="F55" s="2206"/>
      <c r="G55" s="2206"/>
      <c r="H55" s="2206"/>
      <c r="I55" s="2206"/>
      <c r="J55" s="2206"/>
      <c r="K55" s="2206"/>
      <c r="L55" s="2206"/>
      <c r="M55" s="2206"/>
      <c r="N55" s="2206"/>
      <c r="O55" s="2206"/>
      <c r="P55" s="1089"/>
      <c r="Q55" s="29"/>
      <c r="T55" s="2225"/>
      <c r="U55" s="2225"/>
      <c r="V55" s="2225"/>
      <c r="W55" s="2225"/>
      <c r="X55" s="2225"/>
      <c r="Y55" s="2225"/>
      <c r="Z55" s="2225"/>
      <c r="AA55" s="2225"/>
      <c r="AB55" s="2225"/>
      <c r="AC55" s="2225"/>
      <c r="AD55" s="2225"/>
      <c r="AE55" s="2225"/>
      <c r="AF55" s="803"/>
      <c r="AG55" s="803"/>
    </row>
    <row r="56" spans="3:33" ht="33" customHeight="1">
      <c r="C56" s="324"/>
      <c r="D56" s="2206"/>
      <c r="E56" s="2206"/>
      <c r="F56" s="2206"/>
      <c r="G56" s="2206"/>
      <c r="H56" s="2206"/>
      <c r="I56" s="2206"/>
      <c r="J56" s="2206"/>
      <c r="K56" s="2206"/>
      <c r="L56" s="2206"/>
      <c r="M56" s="2206"/>
      <c r="N56" s="2206"/>
      <c r="O56" s="2206"/>
      <c r="P56" s="1089"/>
      <c r="Q56" s="29"/>
      <c r="V56" s="803"/>
      <c r="W56" s="803"/>
      <c r="X56" s="803"/>
      <c r="Y56" s="803"/>
      <c r="Z56" s="803"/>
      <c r="AA56" s="803"/>
      <c r="AB56" s="803"/>
      <c r="AC56" s="803"/>
      <c r="AD56" s="803"/>
      <c r="AE56" s="803"/>
      <c r="AF56" s="803"/>
      <c r="AG56" s="803"/>
    </row>
    <row r="57" spans="3:33" ht="13.5" customHeight="1">
      <c r="C57" s="324"/>
      <c r="D57" s="1089"/>
      <c r="E57" s="1089"/>
      <c r="F57" s="1089"/>
      <c r="G57" s="1089"/>
      <c r="H57" s="1089"/>
      <c r="I57" s="1089"/>
      <c r="J57" s="1089"/>
      <c r="K57" s="1089"/>
      <c r="L57" s="1089"/>
      <c r="M57" s="1089"/>
      <c r="N57" s="1089"/>
      <c r="O57" s="1089"/>
      <c r="P57" s="1089"/>
      <c r="Q57" s="29"/>
      <c r="V57" s="803"/>
      <c r="W57" s="803"/>
      <c r="X57" s="803"/>
      <c r="Y57" s="803"/>
      <c r="Z57" s="803"/>
      <c r="AA57" s="803"/>
      <c r="AB57" s="803"/>
      <c r="AC57" s="803"/>
      <c r="AD57" s="803"/>
      <c r="AE57" s="803"/>
      <c r="AF57" s="803"/>
      <c r="AG57" s="803"/>
    </row>
    <row r="58" spans="3:33" ht="30.75" customHeight="1">
      <c r="C58" s="324"/>
      <c r="D58" s="2206" t="s">
        <v>1198</v>
      </c>
      <c r="E58" s="2206"/>
      <c r="F58" s="2206"/>
      <c r="G58" s="2206"/>
      <c r="H58" s="2206"/>
      <c r="I58" s="2206"/>
      <c r="J58" s="2206"/>
      <c r="K58" s="2206"/>
      <c r="L58" s="2206"/>
      <c r="M58" s="2206"/>
      <c r="N58" s="2206"/>
      <c r="O58" s="2206"/>
      <c r="P58" s="1089"/>
      <c r="Q58" s="29"/>
      <c r="V58" s="803"/>
      <c r="W58" s="803"/>
      <c r="X58" s="803"/>
      <c r="Y58" s="803"/>
      <c r="Z58" s="803"/>
      <c r="AA58" s="803"/>
      <c r="AB58" s="803"/>
      <c r="AC58" s="803"/>
      <c r="AD58" s="803"/>
      <c r="AE58" s="803"/>
      <c r="AF58" s="803"/>
      <c r="AG58" s="803"/>
    </row>
    <row r="59" spans="3:33" ht="22.5" customHeight="1" thickBot="1">
      <c r="C59" s="324"/>
      <c r="D59" s="1086" t="str">
        <f>IF(ISBLANK('1. Classification &amp; Budget'!I23),"",'1. Classification &amp; Budget'!I23)</f>
        <v>Laurenia</v>
      </c>
      <c r="E59" s="1087" t="str">
        <f>IF(ISBLANK('1. Classification &amp; Budget'!F23),"",'1. Classification &amp; Budget'!F23)</f>
        <v>Mangum</v>
      </c>
      <c r="F59" s="1087"/>
      <c r="G59" s="985"/>
      <c r="H59" s="2199"/>
      <c r="I59" s="2199"/>
      <c r="J59" s="2199"/>
      <c r="K59" s="2199"/>
      <c r="L59" s="985"/>
      <c r="M59" s="2199"/>
      <c r="N59" s="2199"/>
      <c r="O59" s="985"/>
      <c r="P59" s="985"/>
      <c r="Q59" s="29"/>
      <c r="V59" s="2225"/>
      <c r="W59" s="2225"/>
      <c r="X59" s="2225"/>
      <c r="Y59" s="2225"/>
      <c r="Z59" s="2225"/>
      <c r="AA59" s="2225"/>
      <c r="AB59" s="2225"/>
      <c r="AC59" s="2225"/>
      <c r="AD59" s="2225"/>
      <c r="AE59" s="2225"/>
      <c r="AF59" s="2225"/>
      <c r="AG59" s="2225"/>
    </row>
    <row r="60" spans="3:33" ht="38.25" customHeight="1">
      <c r="C60" s="324"/>
      <c r="D60" s="2207" t="s">
        <v>1333</v>
      </c>
      <c r="E60" s="2207"/>
      <c r="F60" s="2207"/>
      <c r="G60" s="985"/>
      <c r="H60" s="2226" t="s">
        <v>824</v>
      </c>
      <c r="I60" s="2226"/>
      <c r="J60" s="2226"/>
      <c r="K60" s="2226"/>
      <c r="L60" s="989"/>
      <c r="M60" s="2207" t="s">
        <v>271</v>
      </c>
      <c r="N60" s="2207"/>
      <c r="O60" s="989"/>
      <c r="P60" s="989"/>
      <c r="Q60" s="29"/>
      <c r="V60" s="2225"/>
      <c r="W60" s="2225"/>
      <c r="X60" s="2225"/>
      <c r="Y60" s="2225"/>
      <c r="Z60" s="2225"/>
      <c r="AA60" s="2225"/>
      <c r="AB60" s="2225"/>
      <c r="AC60" s="2225"/>
      <c r="AD60" s="2225"/>
      <c r="AE60" s="2225"/>
      <c r="AF60" s="2225"/>
      <c r="AG60" s="2225"/>
    </row>
    <row r="61" spans="3:33">
      <c r="C61" s="324"/>
      <c r="D61" s="985"/>
      <c r="E61" s="985"/>
      <c r="F61" s="985"/>
      <c r="G61" s="985"/>
      <c r="H61" s="985"/>
      <c r="I61" s="985"/>
      <c r="J61" s="985"/>
      <c r="K61" s="985"/>
      <c r="L61" s="985"/>
      <c r="M61" s="985"/>
      <c r="N61" s="985"/>
      <c r="O61" s="90"/>
      <c r="P61" s="90"/>
      <c r="Q61" s="29"/>
      <c r="V61" s="2225"/>
      <c r="W61" s="2225"/>
      <c r="X61" s="2225"/>
      <c r="Y61" s="2225"/>
      <c r="Z61" s="2225"/>
      <c r="AA61" s="2225"/>
      <c r="AB61" s="2225"/>
      <c r="AC61" s="2225"/>
      <c r="AD61" s="2225"/>
      <c r="AE61" s="2225"/>
      <c r="AF61" s="2225"/>
      <c r="AG61" s="2225"/>
    </row>
    <row r="62" spans="3:33" ht="15" customHeight="1">
      <c r="C62" s="324"/>
      <c r="D62" s="2205" t="s">
        <v>1199</v>
      </c>
      <c r="E62" s="2205"/>
      <c r="F62" s="2205"/>
      <c r="G62" s="2205"/>
      <c r="H62" s="2205"/>
      <c r="I62" s="2205"/>
      <c r="J62" s="2205"/>
      <c r="K62" s="2205"/>
      <c r="L62" s="2205"/>
      <c r="M62" s="2205"/>
      <c r="N62" s="2205"/>
      <c r="O62" s="2205"/>
      <c r="P62" s="1092"/>
      <c r="Q62" s="29"/>
      <c r="V62" s="2225"/>
      <c r="W62" s="2225"/>
      <c r="X62" s="2225"/>
      <c r="Y62" s="2225"/>
      <c r="Z62" s="2225"/>
      <c r="AA62" s="2225"/>
      <c r="AB62" s="2225"/>
      <c r="AC62" s="2225"/>
      <c r="AD62" s="2225"/>
      <c r="AE62" s="2225"/>
      <c r="AF62" s="2225"/>
      <c r="AG62" s="2225"/>
    </row>
    <row r="63" spans="3:33" ht="18" customHeight="1">
      <c r="C63" s="324"/>
      <c r="D63" s="979" t="s">
        <v>1269</v>
      </c>
      <c r="E63" s="979"/>
      <c r="F63" s="979"/>
      <c r="G63" s="979"/>
      <c r="H63" s="979"/>
      <c r="I63" s="979"/>
      <c r="J63" s="979"/>
      <c r="K63" s="979"/>
      <c r="L63" s="979"/>
      <c r="M63" s="979"/>
      <c r="N63" s="979"/>
      <c r="O63" s="979"/>
      <c r="P63" s="979"/>
      <c r="Q63" s="29"/>
      <c r="V63" s="2225"/>
      <c r="W63" s="2225"/>
      <c r="X63" s="2225"/>
      <c r="Y63" s="2225"/>
      <c r="Z63" s="2225"/>
      <c r="AA63" s="2225"/>
      <c r="AB63" s="2225"/>
      <c r="AC63" s="2225"/>
      <c r="AD63" s="2225"/>
      <c r="AE63" s="2225"/>
      <c r="AF63" s="2225"/>
      <c r="AG63" s="2225"/>
    </row>
    <row r="64" spans="3:33" ht="12.75" customHeight="1">
      <c r="C64" s="324"/>
      <c r="D64" s="2204" t="s">
        <v>1334</v>
      </c>
      <c r="E64" s="2204"/>
      <c r="F64" s="2204"/>
      <c r="G64" s="2204"/>
      <c r="H64" s="2204"/>
      <c r="I64" s="2204"/>
      <c r="J64" s="2204"/>
      <c r="K64" s="2204"/>
      <c r="L64" s="2204"/>
      <c r="M64" s="2204"/>
      <c r="N64" s="2204"/>
      <c r="O64" s="2204"/>
      <c r="P64" s="1089"/>
      <c r="Q64" s="29"/>
      <c r="V64" s="2225"/>
      <c r="W64" s="2225"/>
      <c r="X64" s="2225"/>
      <c r="Y64" s="2225"/>
      <c r="Z64" s="2225"/>
      <c r="AA64" s="2225"/>
      <c r="AB64" s="2225"/>
      <c r="AC64" s="2225"/>
      <c r="AD64" s="2225"/>
      <c r="AE64" s="2225"/>
      <c r="AF64" s="2225"/>
      <c r="AG64" s="2225"/>
    </row>
    <row r="65" spans="3:17" ht="36" customHeight="1">
      <c r="C65" s="324"/>
      <c r="D65" s="2204"/>
      <c r="E65" s="2204"/>
      <c r="F65" s="2204"/>
      <c r="G65" s="2204"/>
      <c r="H65" s="2204"/>
      <c r="I65" s="2204"/>
      <c r="J65" s="2204"/>
      <c r="K65" s="2204"/>
      <c r="L65" s="2204"/>
      <c r="M65" s="2204"/>
      <c r="N65" s="2204"/>
      <c r="O65" s="2204"/>
      <c r="P65" s="1089"/>
      <c r="Q65" s="29"/>
    </row>
    <row r="66" spans="3:17" ht="15" customHeight="1">
      <c r="C66" s="324"/>
      <c r="D66" s="985"/>
      <c r="E66" s="985"/>
      <c r="F66" s="985"/>
      <c r="G66" s="985"/>
      <c r="H66" s="985"/>
      <c r="I66" s="985"/>
      <c r="J66" s="985"/>
      <c r="K66" s="985"/>
      <c r="L66" s="985"/>
      <c r="M66" s="985"/>
      <c r="N66" s="985"/>
      <c r="O66" s="90"/>
      <c r="P66" s="90"/>
      <c r="Q66" s="29"/>
    </row>
    <row r="67" spans="3:17" ht="17.25" customHeight="1">
      <c r="C67" s="324"/>
      <c r="D67" s="985"/>
      <c r="E67" s="985"/>
      <c r="F67" s="985"/>
      <c r="G67" s="985"/>
      <c r="H67" s="985"/>
      <c r="I67" s="985"/>
      <c r="J67" s="985"/>
      <c r="K67" s="985"/>
      <c r="L67" s="985"/>
      <c r="M67" s="985"/>
      <c r="N67" s="985"/>
      <c r="O67" s="90"/>
      <c r="P67" s="90"/>
      <c r="Q67" s="29"/>
    </row>
    <row r="68" spans="3:17" ht="17.25" customHeight="1">
      <c r="C68" s="324"/>
      <c r="D68" s="985"/>
      <c r="E68" s="985"/>
      <c r="F68" s="985"/>
      <c r="G68" s="985"/>
      <c r="H68" s="985"/>
      <c r="I68" s="985"/>
      <c r="J68" s="985"/>
      <c r="K68" s="985"/>
      <c r="L68" s="985"/>
      <c r="M68" s="985"/>
      <c r="N68" s="985"/>
      <c r="O68" s="90"/>
      <c r="P68" s="90"/>
      <c r="Q68" s="29"/>
    </row>
    <row r="69" spans="3:17" ht="17.25" customHeight="1" thickBot="1">
      <c r="C69" s="324"/>
      <c r="D69" s="2200"/>
      <c r="E69" s="2200"/>
      <c r="F69" s="2200"/>
      <c r="G69" s="991"/>
      <c r="H69" s="2199"/>
      <c r="I69" s="2199"/>
      <c r="J69" s="2199"/>
      <c r="K69" s="2199"/>
      <c r="L69" s="985"/>
      <c r="M69" s="2199"/>
      <c r="N69" s="2199"/>
      <c r="O69" s="985"/>
      <c r="P69" s="985"/>
      <c r="Q69" s="29"/>
    </row>
    <row r="70" spans="3:17" ht="32.25" customHeight="1" thickBot="1">
      <c r="C70" s="325"/>
      <c r="D70" s="2202" t="s">
        <v>822</v>
      </c>
      <c r="E70" s="2203"/>
      <c r="F70" s="2203"/>
      <c r="G70" s="1095"/>
      <c r="H70" s="2202" t="s">
        <v>823</v>
      </c>
      <c r="I70" s="2202"/>
      <c r="J70" s="2202"/>
      <c r="K70" s="2202"/>
      <c r="L70" s="1096"/>
      <c r="M70" s="2202" t="s">
        <v>271</v>
      </c>
      <c r="N70" s="2202"/>
      <c r="O70" s="1096"/>
      <c r="P70" s="1096"/>
      <c r="Q70" s="327"/>
    </row>
    <row r="71" spans="3:17" ht="16.5" customHeight="1">
      <c r="N71" s="20"/>
      <c r="O71" s="20"/>
      <c r="P71" s="20"/>
    </row>
    <row r="72" spans="3:17" ht="16.5" customHeight="1">
      <c r="N72" s="20"/>
      <c r="O72" s="20"/>
      <c r="P72" s="20"/>
    </row>
    <row r="73" spans="3:17" ht="19.5" customHeight="1">
      <c r="N73" s="20"/>
      <c r="O73" s="20"/>
      <c r="P73" s="20"/>
    </row>
    <row r="74" spans="3:17">
      <c r="N74" s="20"/>
      <c r="O74" s="20"/>
      <c r="P74" s="20"/>
    </row>
    <row r="75" spans="3:17">
      <c r="N75" s="20"/>
      <c r="O75" s="20"/>
      <c r="P75" s="20"/>
    </row>
    <row r="77" spans="3:17" ht="14.25" customHeight="1"/>
  </sheetData>
  <sheetProtection password="D69D" sheet="1" selectLockedCells="1"/>
  <mergeCells count="55">
    <mergeCell ref="D10:E10"/>
    <mergeCell ref="D9:E9"/>
    <mergeCell ref="F10:O10"/>
    <mergeCell ref="D11:E11"/>
    <mergeCell ref="F11:H11"/>
    <mergeCell ref="I9:K9"/>
    <mergeCell ref="L9:O9"/>
    <mergeCell ref="F9:H9"/>
    <mergeCell ref="J45:O45"/>
    <mergeCell ref="D31:O33"/>
    <mergeCell ref="D35:O36"/>
    <mergeCell ref="D38:O38"/>
    <mergeCell ref="D18:O18"/>
    <mergeCell ref="M43:N43"/>
    <mergeCell ref="H44:K44"/>
    <mergeCell ref="D43:F43"/>
    <mergeCell ref="H43:K43"/>
    <mergeCell ref="D20:O21"/>
    <mergeCell ref="D23:O26"/>
    <mergeCell ref="D28:O29"/>
    <mergeCell ref="V59:AG64"/>
    <mergeCell ref="H59:K59"/>
    <mergeCell ref="H60:K60"/>
    <mergeCell ref="T47:AE55"/>
    <mergeCell ref="M59:N59"/>
    <mergeCell ref="D48:O48"/>
    <mergeCell ref="D53:O53"/>
    <mergeCell ref="D58:O58"/>
    <mergeCell ref="D50:O51"/>
    <mergeCell ref="D2:O2"/>
    <mergeCell ref="D3:O3"/>
    <mergeCell ref="D8:E8"/>
    <mergeCell ref="E5:N5"/>
    <mergeCell ref="I7:K7"/>
    <mergeCell ref="F7:H7"/>
    <mergeCell ref="D7:E7"/>
    <mergeCell ref="G8:H8"/>
    <mergeCell ref="I8:K8"/>
    <mergeCell ref="L8:O8"/>
    <mergeCell ref="H69:K69"/>
    <mergeCell ref="D69:F69"/>
    <mergeCell ref="D13:O14"/>
    <mergeCell ref="D70:F70"/>
    <mergeCell ref="D40:O40"/>
    <mergeCell ref="H70:K70"/>
    <mergeCell ref="D62:O62"/>
    <mergeCell ref="D64:O65"/>
    <mergeCell ref="M70:N70"/>
    <mergeCell ref="D55:O56"/>
    <mergeCell ref="M69:N69"/>
    <mergeCell ref="M60:N60"/>
    <mergeCell ref="D60:F60"/>
    <mergeCell ref="D44:F44"/>
    <mergeCell ref="D46:O46"/>
    <mergeCell ref="M44:N44"/>
  </mergeCells>
  <printOptions horizontalCentered="1"/>
  <pageMargins left="0.43" right="0.32" top="0.5" bottom="0.5" header="0.3" footer="0.3"/>
  <pageSetup paperSize="256" scale="80" fitToHeight="0" orientation="portrait" r:id="rId1"/>
  <headerFooter>
    <oddFooter>&amp;CPC-2105</oddFooter>
  </headerFooter>
  <rowBreaks count="1" manualBreakCount="1">
    <brk id="45" min="3" max="14" man="1"/>
  </rowBreaks>
  <colBreaks count="1" manualBreakCount="1">
    <brk id="18" max="1048575" man="1"/>
  </colBreaks>
  <drawing r:id="rId2"/>
</worksheet>
</file>

<file path=xl/worksheets/sheet28.xml><?xml version="1.0" encoding="utf-8"?>
<worksheet xmlns="http://schemas.openxmlformats.org/spreadsheetml/2006/main" xmlns:r="http://schemas.openxmlformats.org/officeDocument/2006/relationships">
  <sheetPr codeName="Sheet8">
    <tabColor theme="1" tint="0.34998626667073579"/>
  </sheetPr>
  <dimension ref="B1:Z55"/>
  <sheetViews>
    <sheetView tabSelected="1" workbookViewId="0">
      <selection activeCell="G23" sqref="G23:K23"/>
    </sheetView>
  </sheetViews>
  <sheetFormatPr defaultRowHeight="12.75"/>
  <cols>
    <col min="1" max="1" width="2.85546875" style="20" customWidth="1"/>
    <col min="2" max="2" width="29.42578125" style="20" customWidth="1"/>
    <col min="3" max="3" width="1.85546875" style="20" customWidth="1"/>
    <col min="4" max="4" width="17.7109375" style="20" customWidth="1"/>
    <col min="5" max="5" width="5" style="20" customWidth="1"/>
    <col min="6" max="6" width="5.28515625" style="20" customWidth="1"/>
    <col min="7" max="7" width="16.7109375" style="20" customWidth="1"/>
    <col min="8" max="8" width="10.5703125" style="20" customWidth="1"/>
    <col min="9" max="9" width="9.140625" style="20"/>
    <col min="10" max="10" width="18.42578125" style="20" customWidth="1"/>
    <col min="11" max="11" width="13.42578125" style="20" customWidth="1"/>
    <col min="12" max="12" width="1.85546875" style="20" customWidth="1"/>
    <col min="13" max="13" width="3.7109375" style="20" customWidth="1"/>
    <col min="14" max="16384" width="9.140625" style="20"/>
  </cols>
  <sheetData>
    <row r="1" spans="2:17" ht="13.5" thickBot="1"/>
    <row r="2" spans="2:17" ht="18.75" thickBot="1">
      <c r="C2" s="2272" t="s">
        <v>1267</v>
      </c>
      <c r="D2" s="2273"/>
      <c r="E2" s="2273"/>
      <c r="F2" s="2273"/>
      <c r="G2" s="2273"/>
      <c r="H2" s="2273"/>
      <c r="I2" s="2273"/>
      <c r="J2" s="2273"/>
      <c r="K2" s="2273"/>
      <c r="L2" s="2274"/>
      <c r="N2" s="2247" t="s">
        <v>1730</v>
      </c>
      <c r="O2" s="2248"/>
      <c r="P2" s="2248"/>
      <c r="Q2" s="2249"/>
    </row>
    <row r="3" spans="2:17" ht="24" customHeight="1" thickBot="1">
      <c r="B3" s="890" t="str">
        <f>IF(ISBLANK('1. Classification &amp; Budget'!H5),"",'1. Classification &amp; Budget'!H5)</f>
        <v>Philippines</v>
      </c>
      <c r="C3" s="1524" t="s">
        <v>561</v>
      </c>
      <c r="D3" s="1525"/>
      <c r="E3" s="1525"/>
      <c r="F3" s="1525"/>
      <c r="G3" s="1525"/>
      <c r="H3" s="1525"/>
      <c r="I3" s="1525"/>
      <c r="J3" s="1525"/>
      <c r="K3" s="1525"/>
      <c r="L3" s="1526"/>
      <c r="N3" s="2250"/>
      <c r="O3" s="2251"/>
      <c r="P3" s="2251"/>
      <c r="Q3" s="2252"/>
    </row>
    <row r="4" spans="2:17" ht="15.75" customHeight="1">
      <c r="C4" s="336"/>
      <c r="D4" s="90"/>
      <c r="E4" s="90"/>
      <c r="F4" s="90"/>
      <c r="G4" s="90"/>
      <c r="H4" s="90"/>
      <c r="I4" s="90"/>
      <c r="J4" s="90"/>
      <c r="K4" s="90"/>
      <c r="L4" s="96"/>
      <c r="N4" s="2253"/>
      <c r="O4" s="2254"/>
      <c r="P4" s="2254"/>
      <c r="Q4" s="2255"/>
    </row>
    <row r="5" spans="2:17" ht="15.75">
      <c r="C5" s="336"/>
      <c r="D5" s="329" t="s">
        <v>553</v>
      </c>
      <c r="E5" s="2264" t="str">
        <f>IF(ISBLANK('1. Classification &amp; Budget'!H5),"",'1. Classification &amp; Budget'!H5)</f>
        <v>Philippines</v>
      </c>
      <c r="F5" s="2264"/>
      <c r="G5" s="2264"/>
      <c r="H5" s="329"/>
      <c r="I5" s="329"/>
      <c r="J5" s="329"/>
      <c r="K5" s="329"/>
      <c r="L5" s="96"/>
    </row>
    <row r="6" spans="2:17" ht="15.75" customHeight="1">
      <c r="C6" s="336"/>
      <c r="D6" s="1094" t="str">
        <f>IF(ISBLANK(GrantChoice),"",IF(GrantChoice="PP","Peace Corps Partnership",IF(GrantChoice="SP","SPA",IF(GrantChoice="VA","VAST",IF(GrantChoice="EC","ECPA",IF(GrantChoice="FF","FTF",""))))))</f>
        <v>Peace Corps Partnership</v>
      </c>
      <c r="E6" s="623"/>
      <c r="F6" s="623" t="s">
        <v>554</v>
      </c>
      <c r="G6" s="623"/>
      <c r="H6" s="623"/>
      <c r="I6" s="623"/>
      <c r="J6" s="623"/>
      <c r="K6" s="623"/>
      <c r="L6" s="96"/>
    </row>
    <row r="7" spans="2:17" ht="15.75">
      <c r="C7" s="336"/>
      <c r="D7" s="79"/>
      <c r="E7" s="79"/>
      <c r="F7" s="79"/>
      <c r="G7" s="79"/>
      <c r="H7" s="79"/>
      <c r="I7" s="79"/>
      <c r="J7" s="211"/>
      <c r="K7" s="79"/>
      <c r="L7" s="96"/>
    </row>
    <row r="8" spans="2:17" ht="16.5">
      <c r="C8" s="336"/>
      <c r="D8" s="2243" t="s">
        <v>542</v>
      </c>
      <c r="E8" s="2243"/>
      <c r="F8" s="2243"/>
      <c r="G8" s="2244" t="str">
        <f>IF(ISBLANK('1. Classification &amp; Budget'!H14),"",'1. Classification &amp; Budget'!H14)</f>
        <v xml:space="preserve">DSWD Region-V Haven for Women &amp; Girls </v>
      </c>
      <c r="H8" s="2244"/>
      <c r="I8" s="2244"/>
      <c r="J8" s="2244"/>
      <c r="K8" s="2244"/>
      <c r="L8" s="96"/>
    </row>
    <row r="9" spans="2:17" ht="16.5">
      <c r="C9" s="336"/>
      <c r="D9" s="2261" t="s">
        <v>384</v>
      </c>
      <c r="E9" s="2262"/>
      <c r="F9" s="2262"/>
      <c r="G9" s="1097" t="str">
        <f>IF(ISBLANK(GrantChoice),"",GrantChoice)</f>
        <v>PP</v>
      </c>
      <c r="H9" s="1097" t="str">
        <f>IF(ISBLANK('1. Classification &amp; Budget'!R7),"",'1. Classification &amp; Budget'!R7)</f>
        <v>13</v>
      </c>
      <c r="I9" s="1098">
        <f>IF(ISBLANK('1. Classification &amp; Budget'!S7),"",'1. Classification &amp; Budget'!S7)</f>
        <v>492</v>
      </c>
      <c r="J9" s="1098" t="str">
        <f>IF(ISBLANK('1. Classification &amp; Budget'!T7),"",'1. Classification &amp; Budget'!T7)</f>
        <v/>
      </c>
      <c r="K9" s="1099"/>
      <c r="L9" s="96"/>
    </row>
    <row r="10" spans="2:17" ht="16.5">
      <c r="C10" s="336"/>
      <c r="D10" s="2243" t="s">
        <v>543</v>
      </c>
      <c r="E10" s="2243"/>
      <c r="F10" s="2243"/>
      <c r="G10" s="2277" t="str">
        <f>IF(ISBLANK('1. Classification &amp; Budget'!I23),"",'1. Classification &amp; Budget'!I23)</f>
        <v>Laurenia</v>
      </c>
      <c r="H10" s="2278"/>
      <c r="I10" s="2278" t="str">
        <f>IF(ISBLANK('1. Classification &amp; Budget'!F23),"",'1. Classification &amp; Budget'!F23)</f>
        <v>Mangum</v>
      </c>
      <c r="J10" s="2278"/>
      <c r="K10" s="2279"/>
      <c r="L10" s="96"/>
    </row>
    <row r="11" spans="2:17" ht="16.5">
      <c r="C11" s="336"/>
      <c r="D11" s="2243" t="s">
        <v>14</v>
      </c>
      <c r="E11" s="2243"/>
      <c r="F11" s="2243"/>
      <c r="G11" s="2260">
        <f>IF(ISBLANK('1. Classification &amp; Budget'!P23),"",'1. Classification &amp; Budget'!P23)</f>
        <v>41902</v>
      </c>
      <c r="H11" s="2260"/>
      <c r="I11" s="2260"/>
      <c r="J11" s="2260"/>
      <c r="K11" s="2260"/>
      <c r="L11" s="96"/>
    </row>
    <row r="12" spans="2:17" ht="16.5">
      <c r="C12" s="336"/>
      <c r="D12" s="1093"/>
      <c r="E12" s="1093"/>
      <c r="F12" s="1093"/>
      <c r="G12" s="328"/>
      <c r="H12" s="328"/>
      <c r="I12" s="328"/>
      <c r="J12" s="328"/>
      <c r="K12" s="328"/>
      <c r="L12" s="96"/>
    </row>
    <row r="13" spans="2:17" ht="16.5">
      <c r="C13" s="336"/>
      <c r="D13" s="2280" t="s">
        <v>544</v>
      </c>
      <c r="E13" s="2280"/>
      <c r="F13" s="2280"/>
      <c r="G13" s="2280"/>
      <c r="H13" s="2280"/>
      <c r="I13" s="2280"/>
      <c r="J13" s="2280"/>
      <c r="K13" s="2280"/>
      <c r="L13" s="96"/>
    </row>
    <row r="14" spans="2:17" ht="16.5">
      <c r="C14" s="336"/>
      <c r="D14" s="2243" t="s">
        <v>545</v>
      </c>
      <c r="E14" s="2243"/>
      <c r="F14" s="2243"/>
      <c r="G14" s="2260">
        <f>IF(ISBLANK('1. Classification &amp; Budget'!H18),"",'1. Classification &amp; Budget'!H18)</f>
        <v>41609</v>
      </c>
      <c r="H14" s="2260"/>
      <c r="I14" s="2260"/>
      <c r="J14" s="2260"/>
      <c r="K14" s="2260"/>
      <c r="L14" s="96"/>
    </row>
    <row r="15" spans="2:17" ht="16.5">
      <c r="C15" s="336"/>
      <c r="D15" s="2261" t="s">
        <v>546</v>
      </c>
      <c r="E15" s="2262"/>
      <c r="F15" s="2263"/>
      <c r="G15" s="2260">
        <f>IF(ISBLANK('1. Classification &amp; Budget'!N18),"",'1. Classification &amp; Budget'!N18)</f>
        <v>41759</v>
      </c>
      <c r="H15" s="2260"/>
      <c r="I15" s="2260"/>
      <c r="J15" s="2260"/>
      <c r="K15" s="2260"/>
      <c r="L15" s="96"/>
    </row>
    <row r="16" spans="2:17">
      <c r="C16" s="336"/>
      <c r="D16" s="79"/>
      <c r="E16" s="79"/>
      <c r="F16" s="79"/>
      <c r="G16" s="79"/>
      <c r="H16" s="79"/>
      <c r="I16" s="79"/>
      <c r="J16" s="79"/>
      <c r="K16" s="79"/>
      <c r="L16" s="96"/>
    </row>
    <row r="17" spans="3:26" ht="16.5">
      <c r="C17" s="336"/>
      <c r="D17" s="1105" t="s">
        <v>547</v>
      </c>
      <c r="E17" s="1105"/>
      <c r="F17" s="1105"/>
      <c r="G17" s="1105"/>
      <c r="H17" s="1105"/>
      <c r="I17" s="1105"/>
      <c r="J17" s="1105"/>
      <c r="K17" s="1105"/>
      <c r="L17" s="96"/>
    </row>
    <row r="18" spans="3:26" ht="33.75" customHeight="1">
      <c r="C18" s="336"/>
      <c r="D18" s="1106" t="s">
        <v>548</v>
      </c>
      <c r="E18" s="1107"/>
      <c r="F18" s="1116"/>
      <c r="G18" s="1114">
        <f>SUM('1. Classification &amp; Budget'!J50:M56)</f>
        <v>1920.4545454545455</v>
      </c>
      <c r="H18" s="1108" t="s">
        <v>552</v>
      </c>
      <c r="I18" s="1109">
        <f>'6. Detailed Budget'!G$21</f>
        <v>44</v>
      </c>
      <c r="J18" s="1110">
        <f>I18*G18</f>
        <v>84500</v>
      </c>
      <c r="K18" s="1117">
        <f>IF(ISERROR(G18/G21),"",G18/G21)</f>
        <v>0.30808719779198102</v>
      </c>
      <c r="L18" s="96"/>
    </row>
    <row r="19" spans="3:26" ht="38.25" customHeight="1" thickBot="1">
      <c r="C19" s="336"/>
      <c r="D19" s="1106" t="s">
        <v>197</v>
      </c>
      <c r="E19" s="1107"/>
      <c r="F19" s="1116"/>
      <c r="G19" s="1114">
        <f>SUM('1. Classification &amp; Budget'!H50:I56)</f>
        <v>4313.022727272727</v>
      </c>
      <c r="H19" s="1108" t="s">
        <v>552</v>
      </c>
      <c r="I19" s="1109">
        <f>'6. Detailed Budget'!G$21</f>
        <v>44</v>
      </c>
      <c r="J19" s="1110">
        <f>I19*G19</f>
        <v>189773</v>
      </c>
      <c r="K19" s="1118">
        <f>IF(ISERROR(G19/G21),"",G19/G21)</f>
        <v>0.6919128022080191</v>
      </c>
      <c r="L19" s="96"/>
    </row>
    <row r="20" spans="3:26" ht="33.75" thickBot="1">
      <c r="C20" s="336"/>
      <c r="D20" s="1106" t="s">
        <v>549</v>
      </c>
      <c r="E20" s="1107"/>
      <c r="F20" s="1116"/>
      <c r="G20" s="1114">
        <f>SUM('1. Classification &amp; Budget'!N50:Q56)</f>
        <v>0</v>
      </c>
      <c r="H20" s="1108" t="s">
        <v>552</v>
      </c>
      <c r="I20" s="1109">
        <f>'6. Detailed Budget'!G$21</f>
        <v>44</v>
      </c>
      <c r="J20" s="1110">
        <f>I20*G20</f>
        <v>0</v>
      </c>
      <c r="K20" s="1118">
        <f>IF(ISERROR(G20/G21),"",G20/G21)</f>
        <v>0</v>
      </c>
      <c r="L20" s="96"/>
    </row>
    <row r="21" spans="3:26" ht="33">
      <c r="C21" s="336"/>
      <c r="D21" s="1106" t="s">
        <v>550</v>
      </c>
      <c r="E21" s="1107"/>
      <c r="F21" s="1116"/>
      <c r="G21" s="1115">
        <f>SUM(G18:G20)</f>
        <v>6233.4772727272721</v>
      </c>
      <c r="H21" s="1111" t="s">
        <v>552</v>
      </c>
      <c r="I21" s="1112">
        <f>'6. Detailed Budget'!G$21</f>
        <v>44</v>
      </c>
      <c r="J21" s="1113">
        <f>SUM(J18:J20)</f>
        <v>274273</v>
      </c>
      <c r="K21" s="1119">
        <f>SUM(K18:K20)</f>
        <v>1</v>
      </c>
      <c r="L21" s="96"/>
    </row>
    <row r="22" spans="3:26" ht="17.25" customHeight="1">
      <c r="C22" s="336"/>
      <c r="D22" s="2245" t="s">
        <v>1734</v>
      </c>
      <c r="E22" s="2245"/>
      <c r="F22" s="2245"/>
      <c r="G22" s="2246"/>
      <c r="H22" s="2246"/>
      <c r="I22" s="2246"/>
      <c r="J22" s="2246"/>
      <c r="K22" s="2246"/>
      <c r="L22" s="96"/>
    </row>
    <row r="23" spans="3:26" ht="17.25" customHeight="1">
      <c r="C23" s="336"/>
      <c r="D23" s="2285" t="str">
        <f>IF('1. Classification &amp; Budget'!H6="Small Project Assistance (SPA)","SPA Program Element","")</f>
        <v/>
      </c>
      <c r="E23" s="2285"/>
      <c r="F23" s="2285"/>
      <c r="G23" s="2286"/>
      <c r="H23" s="2286"/>
      <c r="I23" s="2286"/>
      <c r="J23" s="2286"/>
      <c r="K23" s="2286"/>
      <c r="L23" s="96"/>
      <c r="N23" s="28"/>
      <c r="O23" s="28"/>
      <c r="P23" s="28"/>
      <c r="Q23" s="28"/>
      <c r="R23" s="28"/>
      <c r="S23" s="28"/>
      <c r="T23" s="28"/>
      <c r="U23" s="28"/>
      <c r="V23" s="28"/>
      <c r="W23" s="28"/>
      <c r="X23" s="28"/>
    </row>
    <row r="24" spans="3:26" ht="13.5" thickBot="1">
      <c r="C24" s="336"/>
      <c r="D24" s="79"/>
      <c r="E24" s="79"/>
      <c r="F24" s="79"/>
      <c r="G24" s="79"/>
      <c r="H24" s="79"/>
      <c r="I24" s="79"/>
      <c r="J24" s="79"/>
      <c r="K24" s="79"/>
      <c r="L24" s="96"/>
      <c r="N24" s="583"/>
      <c r="O24" s="28"/>
      <c r="P24" s="28"/>
      <c r="Q24" s="28"/>
      <c r="R24" s="28"/>
      <c r="S24" s="28"/>
      <c r="T24" s="28"/>
      <c r="U24" s="28"/>
      <c r="V24" s="28"/>
      <c r="W24" s="28"/>
      <c r="X24" s="28"/>
    </row>
    <row r="25" spans="3:26" ht="45.75" customHeight="1" thickBot="1">
      <c r="C25" s="336"/>
      <c r="D25" s="2268"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269"/>
      <c r="F25" s="2269"/>
      <c r="G25" s="2269"/>
      <c r="H25" s="2269"/>
      <c r="I25" s="2269"/>
      <c r="J25" s="2269"/>
      <c r="K25" s="2270"/>
      <c r="L25" s="96"/>
      <c r="N25" s="582"/>
      <c r="O25" s="582"/>
      <c r="P25" s="582"/>
      <c r="Q25" s="582"/>
      <c r="R25" s="582"/>
      <c r="S25" s="582"/>
      <c r="T25" s="582"/>
      <c r="U25" s="582"/>
      <c r="V25" s="582"/>
      <c r="W25" s="582"/>
      <c r="X25" s="582"/>
    </row>
    <row r="26" spans="3:26" ht="20.25" customHeight="1" thickBot="1">
      <c r="C26" s="336"/>
      <c r="D26" s="581"/>
      <c r="E26" s="581"/>
      <c r="F26" s="581"/>
      <c r="G26" s="581"/>
      <c r="H26" s="581"/>
      <c r="I26" s="581"/>
      <c r="J26" s="581"/>
      <c r="K26" s="581"/>
      <c r="L26" s="96"/>
      <c r="N26" s="582"/>
      <c r="O26" s="582"/>
      <c r="P26" s="582"/>
      <c r="Q26" s="582"/>
      <c r="R26" s="582"/>
      <c r="S26" s="582"/>
      <c r="T26" s="582"/>
      <c r="U26" s="582"/>
      <c r="V26" s="582"/>
      <c r="W26" s="582"/>
      <c r="X26" s="582"/>
    </row>
    <row r="27" spans="3:26" ht="27" customHeight="1">
      <c r="C27" s="336"/>
      <c r="D27" s="2287" t="s">
        <v>1634</v>
      </c>
      <c r="E27" s="2288"/>
      <c r="F27" s="2288"/>
      <c r="G27" s="2288"/>
      <c r="H27" s="2288"/>
      <c r="I27" s="2288"/>
      <c r="J27" s="2288"/>
      <c r="K27" s="2289"/>
      <c r="L27" s="96"/>
      <c r="N27" s="2256"/>
      <c r="O27" s="2256"/>
      <c r="P27" s="2256"/>
      <c r="Q27" s="2256"/>
      <c r="R27" s="2256"/>
      <c r="S27" s="2256"/>
      <c r="T27" s="2256"/>
      <c r="U27" s="2256"/>
      <c r="V27" s="2256"/>
      <c r="W27" s="2256"/>
      <c r="X27" s="2256"/>
      <c r="Y27" s="2256"/>
      <c r="Z27" s="2256"/>
    </row>
    <row r="28" spans="3:26" ht="35.25" customHeight="1">
      <c r="C28" s="336"/>
      <c r="D28" s="2258"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76"/>
      <c r="F28" s="1276"/>
      <c r="G28" s="1276"/>
      <c r="H28" s="1276"/>
      <c r="I28" s="1276"/>
      <c r="J28" s="1276"/>
      <c r="K28" s="2259"/>
      <c r="L28" s="96"/>
      <c r="N28" s="2256"/>
      <c r="O28" s="2256"/>
      <c r="P28" s="2256"/>
      <c r="Q28" s="2256"/>
      <c r="R28" s="2256"/>
      <c r="S28" s="2256"/>
      <c r="T28" s="2256"/>
      <c r="U28" s="2256"/>
      <c r="V28" s="2256"/>
      <c r="W28" s="2256"/>
      <c r="X28" s="2256"/>
      <c r="Y28" s="2256"/>
      <c r="Z28" s="2256"/>
    </row>
    <row r="29" spans="3:26" ht="51.75" customHeight="1" thickBot="1">
      <c r="C29" s="336"/>
      <c r="D29" s="2265" t="s">
        <v>1633</v>
      </c>
      <c r="E29" s="2266"/>
      <c r="F29" s="2266"/>
      <c r="G29" s="2266"/>
      <c r="H29" s="2266"/>
      <c r="I29" s="2266"/>
      <c r="J29" s="2266"/>
      <c r="K29" s="2267"/>
      <c r="L29" s="96"/>
      <c r="N29" s="2256"/>
      <c r="O29" s="2256"/>
      <c r="P29" s="2256"/>
      <c r="Q29" s="2256"/>
      <c r="R29" s="2256"/>
      <c r="S29" s="2256"/>
      <c r="T29" s="2256"/>
      <c r="U29" s="2256"/>
      <c r="V29" s="2256"/>
      <c r="W29" s="2256"/>
      <c r="X29" s="2256"/>
      <c r="Y29" s="2256"/>
      <c r="Z29" s="2256"/>
    </row>
    <row r="30" spans="3:26" ht="27" customHeight="1">
      <c r="C30" s="336"/>
      <c r="D30" s="885"/>
      <c r="E30" s="885"/>
      <c r="F30" s="885"/>
      <c r="G30" s="885"/>
      <c r="H30" s="885"/>
      <c r="I30" s="885"/>
      <c r="J30" s="885"/>
      <c r="K30" s="885"/>
      <c r="L30" s="96"/>
      <c r="N30" s="888"/>
      <c r="O30" s="888"/>
      <c r="P30" s="888"/>
      <c r="Q30" s="888"/>
      <c r="R30" s="888"/>
      <c r="S30" s="888"/>
      <c r="T30" s="888"/>
      <c r="U30" s="888"/>
      <c r="V30" s="888"/>
      <c r="W30" s="888"/>
      <c r="X30" s="888"/>
      <c r="Y30" s="888"/>
      <c r="Z30" s="888"/>
    </row>
    <row r="31" spans="3:26" ht="23.25" customHeight="1" thickBot="1">
      <c r="C31" s="336"/>
      <c r="D31" s="2257"/>
      <c r="E31" s="2257"/>
      <c r="F31" s="2257"/>
      <c r="G31" s="2257"/>
      <c r="H31" s="1083"/>
      <c r="I31" s="2271"/>
      <c r="J31" s="2271"/>
      <c r="K31" s="2271"/>
      <c r="L31" s="96"/>
      <c r="N31" s="582"/>
      <c r="O31" s="582"/>
      <c r="P31" s="582"/>
      <c r="Q31" s="582"/>
      <c r="R31" s="582"/>
      <c r="S31" s="582"/>
      <c r="T31" s="582"/>
      <c r="U31" s="582"/>
      <c r="V31" s="582"/>
      <c r="W31" s="582"/>
      <c r="X31" s="582"/>
    </row>
    <row r="32" spans="3:26" ht="16.5">
      <c r="C32" s="336"/>
      <c r="D32" s="2275" t="s">
        <v>1728</v>
      </c>
      <c r="E32" s="2275"/>
      <c r="F32" s="2275"/>
      <c r="G32" s="376"/>
      <c r="H32" s="1084"/>
      <c r="I32" s="2275" t="s">
        <v>1729</v>
      </c>
      <c r="J32" s="2275"/>
      <c r="K32" s="2275"/>
      <c r="L32" s="96"/>
      <c r="N32" s="582"/>
      <c r="O32" s="582"/>
      <c r="P32" s="582"/>
      <c r="Q32" s="582"/>
      <c r="R32" s="582"/>
      <c r="S32" s="582"/>
      <c r="T32" s="582"/>
      <c r="U32" s="582"/>
      <c r="V32" s="582"/>
      <c r="W32" s="582"/>
      <c r="X32" s="582"/>
    </row>
    <row r="33" spans="3:24" ht="16.5" customHeight="1">
      <c r="C33" s="336"/>
      <c r="G33" s="992" t="s">
        <v>551</v>
      </c>
      <c r="K33" s="1085" t="s">
        <v>551</v>
      </c>
      <c r="L33" s="96"/>
      <c r="N33" s="582"/>
      <c r="O33" s="582"/>
      <c r="P33" s="582"/>
      <c r="Q33" s="582"/>
      <c r="R33" s="582"/>
      <c r="S33" s="582"/>
      <c r="T33" s="582"/>
      <c r="U33" s="582"/>
      <c r="V33" s="582"/>
      <c r="W33" s="582"/>
      <c r="X33" s="582"/>
    </row>
    <row r="34" spans="3:24" ht="18.75" customHeight="1">
      <c r="C34" s="336"/>
      <c r="D34" s="2283"/>
      <c r="E34" s="2283"/>
      <c r="G34" s="376"/>
      <c r="H34" s="2284"/>
      <c r="I34" s="2284"/>
      <c r="J34" s="2284"/>
      <c r="L34" s="96"/>
    </row>
    <row r="35" spans="3:24" ht="38.25" customHeight="1" thickBot="1">
      <c r="C35" s="336"/>
      <c r="D35" s="2282"/>
      <c r="E35" s="2282"/>
      <c r="F35" s="2282"/>
      <c r="G35" s="2282"/>
      <c r="H35" s="1083"/>
      <c r="I35" s="2257"/>
      <c r="J35" s="2257"/>
      <c r="K35" s="2257"/>
      <c r="L35" s="96"/>
      <c r="N35" s="28"/>
      <c r="O35" s="28"/>
      <c r="P35" s="28"/>
      <c r="Q35" s="28"/>
      <c r="R35" s="28"/>
      <c r="S35" s="28"/>
      <c r="T35" s="28"/>
      <c r="U35" s="28"/>
      <c r="V35" s="28"/>
      <c r="W35" s="28"/>
    </row>
    <row r="36" spans="3:24" ht="16.5" customHeight="1">
      <c r="C36" s="336"/>
      <c r="D36" s="2281" t="s">
        <v>824</v>
      </c>
      <c r="E36" s="2281"/>
      <c r="F36" s="2281"/>
      <c r="G36" s="2281"/>
      <c r="I36" s="2276" t="s">
        <v>1732</v>
      </c>
      <c r="J36" s="2276"/>
      <c r="K36" s="2276"/>
      <c r="L36" s="96"/>
      <c r="N36" s="28"/>
      <c r="O36" s="28"/>
      <c r="P36" s="28"/>
      <c r="Q36" s="28"/>
      <c r="R36" s="28"/>
      <c r="S36" s="28"/>
      <c r="T36" s="28"/>
      <c r="U36" s="28"/>
      <c r="V36" s="28"/>
      <c r="W36" s="28"/>
    </row>
    <row r="37" spans="3:24">
      <c r="C37" s="336"/>
      <c r="D37" s="93"/>
      <c r="E37" s="93"/>
      <c r="G37" s="992" t="s">
        <v>551</v>
      </c>
      <c r="K37" s="1085" t="s">
        <v>551</v>
      </c>
      <c r="L37" s="96"/>
      <c r="N37" s="28"/>
      <c r="O37" s="28"/>
      <c r="P37" s="28"/>
      <c r="Q37" s="28"/>
      <c r="R37" s="28"/>
      <c r="S37" s="28"/>
      <c r="T37" s="28"/>
      <c r="U37" s="28"/>
      <c r="V37" s="28"/>
      <c r="W37" s="28"/>
    </row>
    <row r="38" spans="3:24" ht="13.5" thickBot="1">
      <c r="C38" s="335"/>
      <c r="D38" s="334"/>
      <c r="E38" s="334"/>
      <c r="F38" s="334"/>
      <c r="G38" s="334"/>
      <c r="H38" s="334"/>
      <c r="I38" s="334"/>
      <c r="J38" s="334"/>
      <c r="K38" s="334"/>
      <c r="L38" s="333"/>
      <c r="N38" s="583"/>
      <c r="O38" s="28"/>
      <c r="P38" s="28"/>
      <c r="Q38" s="28"/>
      <c r="R38" s="28"/>
      <c r="S38" s="28"/>
      <c r="T38" s="28"/>
      <c r="U38" s="28"/>
      <c r="V38" s="28"/>
      <c r="W38" s="28"/>
    </row>
    <row r="39" spans="3:24" ht="12.75" customHeight="1">
      <c r="N39" s="582"/>
      <c r="O39" s="584"/>
      <c r="P39" s="584"/>
      <c r="Q39" s="584"/>
      <c r="R39" s="584"/>
      <c r="S39" s="584"/>
      <c r="T39" s="584"/>
      <c r="U39" s="584"/>
      <c r="V39" s="584"/>
      <c r="W39" s="584"/>
    </row>
    <row r="40" spans="3:24">
      <c r="N40" s="584"/>
      <c r="O40" s="584"/>
      <c r="P40" s="584"/>
      <c r="Q40" s="584"/>
      <c r="R40" s="584"/>
      <c r="S40" s="584"/>
      <c r="T40" s="584"/>
      <c r="U40" s="584"/>
      <c r="V40" s="584"/>
      <c r="W40" s="584"/>
    </row>
    <row r="41" spans="3:24">
      <c r="C41" s="28"/>
      <c r="D41" s="28"/>
      <c r="E41" s="28"/>
      <c r="F41" s="28"/>
      <c r="G41" s="28"/>
      <c r="H41" s="28"/>
      <c r="I41" s="28"/>
      <c r="J41" s="28"/>
      <c r="K41" s="28"/>
      <c r="N41" s="584"/>
      <c r="O41" s="584"/>
      <c r="P41" s="584"/>
      <c r="Q41" s="584"/>
      <c r="R41" s="584"/>
      <c r="S41" s="584"/>
      <c r="T41" s="584"/>
      <c r="U41" s="584"/>
      <c r="V41" s="584"/>
      <c r="W41" s="584"/>
    </row>
    <row r="42" spans="3:24">
      <c r="C42" s="28"/>
      <c r="D42" s="28"/>
      <c r="E42" s="28"/>
      <c r="F42" s="28"/>
      <c r="G42" s="28"/>
      <c r="H42" s="28"/>
      <c r="I42" s="28"/>
      <c r="J42" s="28"/>
      <c r="K42" s="28"/>
      <c r="N42" s="584"/>
      <c r="O42" s="584"/>
      <c r="P42" s="584"/>
      <c r="Q42" s="584"/>
      <c r="R42" s="584"/>
      <c r="S42" s="584"/>
      <c r="T42" s="584"/>
      <c r="U42" s="584"/>
      <c r="V42" s="584"/>
      <c r="W42" s="584"/>
    </row>
    <row r="43" spans="3:24">
      <c r="C43" s="582"/>
      <c r="D43" s="584"/>
      <c r="E43" s="584"/>
      <c r="F43" s="584"/>
      <c r="G43" s="584"/>
      <c r="H43" s="584"/>
      <c r="I43" s="584"/>
      <c r="J43" s="584"/>
      <c r="K43" s="584"/>
      <c r="N43" s="584"/>
      <c r="O43" s="584"/>
      <c r="P43" s="584"/>
      <c r="Q43" s="584"/>
      <c r="R43" s="584"/>
      <c r="S43" s="584"/>
      <c r="T43" s="584"/>
      <c r="U43" s="584"/>
      <c r="V43" s="584"/>
      <c r="W43" s="584"/>
    </row>
    <row r="44" spans="3:24">
      <c r="C44" s="584"/>
      <c r="D44" s="584"/>
      <c r="E44" s="584"/>
      <c r="F44" s="584"/>
      <c r="G44" s="584"/>
      <c r="H44" s="584"/>
      <c r="I44" s="584"/>
      <c r="J44" s="584"/>
      <c r="K44" s="584"/>
      <c r="N44" s="584"/>
      <c r="O44" s="584"/>
      <c r="P44" s="584"/>
      <c r="Q44" s="584"/>
      <c r="R44" s="584"/>
      <c r="S44" s="584"/>
      <c r="T44" s="584"/>
      <c r="U44" s="584"/>
      <c r="V44" s="584"/>
      <c r="W44" s="584"/>
    </row>
    <row r="45" spans="3:24">
      <c r="C45" s="584"/>
      <c r="D45" s="584"/>
      <c r="E45" s="584"/>
      <c r="F45" s="584"/>
      <c r="G45" s="584"/>
      <c r="H45" s="584"/>
      <c r="I45" s="584"/>
      <c r="J45" s="584"/>
      <c r="K45" s="584"/>
      <c r="N45" s="584"/>
      <c r="O45" s="584"/>
      <c r="P45" s="584"/>
      <c r="Q45" s="584"/>
      <c r="R45" s="584"/>
      <c r="S45" s="584"/>
      <c r="T45" s="584"/>
      <c r="U45" s="584"/>
      <c r="V45" s="584"/>
      <c r="W45" s="584"/>
    </row>
    <row r="46" spans="3:24">
      <c r="C46" s="584"/>
      <c r="D46" s="584"/>
      <c r="E46" s="584"/>
      <c r="F46" s="584"/>
      <c r="G46" s="584"/>
      <c r="H46" s="584"/>
      <c r="I46" s="584"/>
      <c r="J46" s="584"/>
      <c r="K46" s="584"/>
      <c r="N46" s="584"/>
      <c r="O46" s="584"/>
      <c r="P46" s="584"/>
      <c r="Q46" s="584"/>
      <c r="R46" s="584"/>
      <c r="S46" s="584"/>
      <c r="T46" s="584"/>
      <c r="U46" s="584"/>
      <c r="V46" s="584"/>
      <c r="W46" s="584"/>
    </row>
    <row r="47" spans="3:24">
      <c r="C47" s="584"/>
      <c r="D47" s="584"/>
      <c r="E47" s="584"/>
      <c r="F47" s="584"/>
      <c r="G47" s="584"/>
      <c r="H47" s="584"/>
      <c r="I47" s="584"/>
      <c r="J47" s="584"/>
      <c r="K47" s="584"/>
      <c r="N47" s="584"/>
      <c r="O47" s="584"/>
      <c r="P47" s="584"/>
      <c r="Q47" s="584"/>
      <c r="R47" s="584"/>
      <c r="S47" s="584"/>
      <c r="T47" s="584"/>
      <c r="U47" s="584"/>
      <c r="V47" s="584"/>
      <c r="W47" s="584"/>
    </row>
    <row r="48" spans="3:24">
      <c r="C48" s="584"/>
      <c r="D48" s="584"/>
      <c r="E48" s="584"/>
      <c r="F48" s="584"/>
      <c r="G48" s="584"/>
      <c r="H48" s="584"/>
      <c r="I48" s="584"/>
      <c r="J48" s="584"/>
      <c r="K48" s="584"/>
      <c r="N48" s="584"/>
      <c r="O48" s="584"/>
      <c r="P48" s="584"/>
      <c r="Q48" s="584"/>
      <c r="R48" s="584"/>
      <c r="S48" s="584"/>
      <c r="T48" s="584"/>
      <c r="U48" s="584"/>
      <c r="V48" s="584"/>
      <c r="W48" s="584"/>
    </row>
    <row r="49" spans="3:23">
      <c r="C49" s="584"/>
      <c r="D49" s="584"/>
      <c r="E49" s="584"/>
      <c r="F49" s="584"/>
      <c r="G49" s="584"/>
      <c r="H49" s="584"/>
      <c r="I49" s="584"/>
      <c r="J49" s="584"/>
      <c r="K49" s="584"/>
      <c r="N49" s="584"/>
      <c r="O49" s="584"/>
      <c r="P49" s="584"/>
      <c r="Q49" s="584"/>
      <c r="R49" s="584"/>
      <c r="S49" s="584"/>
      <c r="T49" s="584"/>
      <c r="U49" s="584"/>
      <c r="V49" s="584"/>
      <c r="W49" s="584"/>
    </row>
    <row r="50" spans="3:23">
      <c r="C50" s="584"/>
      <c r="D50" s="584"/>
      <c r="E50" s="584"/>
      <c r="F50" s="584"/>
      <c r="G50" s="584"/>
      <c r="H50" s="584"/>
      <c r="I50" s="584"/>
      <c r="J50" s="584"/>
      <c r="K50" s="584"/>
    </row>
    <row r="51" spans="3:23">
      <c r="C51" s="28"/>
      <c r="D51" s="28"/>
      <c r="E51" s="28"/>
      <c r="F51" s="28"/>
      <c r="G51" s="28"/>
      <c r="H51" s="28"/>
      <c r="I51" s="28"/>
      <c r="J51" s="28"/>
      <c r="K51" s="28"/>
    </row>
    <row r="52" spans="3:23">
      <c r="C52" s="28"/>
      <c r="D52" s="28"/>
      <c r="E52" s="28"/>
      <c r="F52" s="28"/>
      <c r="G52" s="585"/>
      <c r="H52" s="583"/>
      <c r="I52" s="583"/>
      <c r="J52" s="28"/>
      <c r="K52" s="28"/>
    </row>
    <row r="53" spans="3:23">
      <c r="C53" s="28"/>
      <c r="D53" s="28"/>
      <c r="E53" s="28"/>
      <c r="F53" s="28"/>
      <c r="G53" s="28"/>
      <c r="H53" s="28"/>
      <c r="I53" s="28"/>
      <c r="J53" s="28"/>
      <c r="K53" s="28"/>
    </row>
    <row r="54" spans="3:23">
      <c r="C54" s="28"/>
      <c r="D54" s="28"/>
      <c r="E54" s="28"/>
      <c r="F54" s="28"/>
      <c r="G54" s="28"/>
      <c r="H54" s="28"/>
      <c r="I54" s="28"/>
      <c r="J54" s="28"/>
      <c r="K54" s="28"/>
    </row>
    <row r="55" spans="3:23">
      <c r="C55" s="28"/>
      <c r="D55" s="28"/>
      <c r="E55" s="28"/>
      <c r="F55" s="28"/>
      <c r="G55" s="28"/>
      <c r="H55" s="28"/>
      <c r="I55" s="28"/>
      <c r="J55" s="28"/>
      <c r="K55" s="28"/>
    </row>
  </sheetData>
  <sheetProtection password="D69D" sheet="1" selectLockedCells="1"/>
  <mergeCells count="36">
    <mergeCell ref="I35:K35"/>
    <mergeCell ref="I32:K32"/>
    <mergeCell ref="I36:K36"/>
    <mergeCell ref="D9:F9"/>
    <mergeCell ref="G10:H10"/>
    <mergeCell ref="I10:K10"/>
    <mergeCell ref="D13:K13"/>
    <mergeCell ref="D36:G36"/>
    <mergeCell ref="D35:G35"/>
    <mergeCell ref="D34:E34"/>
    <mergeCell ref="H34:J34"/>
    <mergeCell ref="D32:F32"/>
    <mergeCell ref="D23:F23"/>
    <mergeCell ref="G23:K23"/>
    <mergeCell ref="D27:K27"/>
    <mergeCell ref="N2:Q4"/>
    <mergeCell ref="N27:Z29"/>
    <mergeCell ref="D31:G31"/>
    <mergeCell ref="D28:K28"/>
    <mergeCell ref="G14:K14"/>
    <mergeCell ref="D15:F15"/>
    <mergeCell ref="G11:K11"/>
    <mergeCell ref="D11:F11"/>
    <mergeCell ref="D14:F14"/>
    <mergeCell ref="G15:K15"/>
    <mergeCell ref="E5:G5"/>
    <mergeCell ref="D29:K29"/>
    <mergeCell ref="D25:K25"/>
    <mergeCell ref="I31:K31"/>
    <mergeCell ref="C2:L2"/>
    <mergeCell ref="C3:L3"/>
    <mergeCell ref="D8:F8"/>
    <mergeCell ref="G8:K8"/>
    <mergeCell ref="D10:F10"/>
    <mergeCell ref="D22:F22"/>
    <mergeCell ref="G22:K22"/>
  </mergeCells>
  <conditionalFormatting sqref="D32:F32 G14:K15 G8:K11">
    <cfRule type="cellIs" dxfId="3" priority="10" stopIfTrue="1" operator="equal">
      <formula>0</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sheetPr codeName="Sheet25">
    <tabColor theme="1" tint="0.34998626667073579"/>
    <pageSetUpPr autoPageBreaks="0"/>
  </sheetPr>
  <dimension ref="B1:T19"/>
  <sheetViews>
    <sheetView topLeftCell="A7" zoomScaleSheetLayoutView="80" workbookViewId="0">
      <selection activeCell="Q14" sqref="Q14"/>
    </sheetView>
  </sheetViews>
  <sheetFormatPr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272" t="s">
        <v>1267</v>
      </c>
      <c r="D2" s="2273"/>
      <c r="E2" s="2273"/>
      <c r="F2" s="2273"/>
      <c r="G2" s="2273"/>
      <c r="H2" s="2273"/>
      <c r="I2" s="2274"/>
      <c r="J2" s="91"/>
      <c r="K2" s="91"/>
      <c r="L2" s="91"/>
      <c r="M2" s="91"/>
      <c r="N2" s="91"/>
      <c r="O2" s="91"/>
      <c r="P2" s="91"/>
      <c r="Q2" s="91"/>
      <c r="R2" s="91"/>
      <c r="S2" s="91"/>
      <c r="T2" s="97"/>
    </row>
    <row r="3" spans="2:20" ht="21" customHeight="1" thickBot="1">
      <c r="B3" s="90"/>
      <c r="C3" s="1524" t="s">
        <v>562</v>
      </c>
      <c r="D3" s="1525"/>
      <c r="E3" s="1525"/>
      <c r="F3" s="1525"/>
      <c r="G3" s="1525"/>
      <c r="H3" s="1525"/>
      <c r="I3" s="1526"/>
      <c r="J3" s="337"/>
      <c r="K3" s="337"/>
      <c r="L3" s="337"/>
      <c r="M3" s="337"/>
      <c r="N3" s="337"/>
      <c r="O3" s="337"/>
      <c r="P3" s="337"/>
      <c r="Q3" s="337"/>
      <c r="R3" s="337"/>
      <c r="S3" s="90"/>
      <c r="T3" s="97"/>
    </row>
    <row r="4" spans="2:20" ht="69" customHeight="1">
      <c r="C4" s="336"/>
      <c r="D4" s="2291" t="s">
        <v>1335</v>
      </c>
      <c r="E4" s="2291"/>
      <c r="F4" s="2291"/>
      <c r="G4" s="2291"/>
      <c r="H4" s="2291"/>
      <c r="I4" s="96"/>
    </row>
    <row r="5" spans="2:20">
      <c r="C5" s="336"/>
      <c r="D5" s="90"/>
      <c r="E5" s="90"/>
      <c r="F5" s="90"/>
      <c r="G5" s="90"/>
      <c r="H5" s="90"/>
      <c r="I5" s="96"/>
    </row>
    <row r="6" spans="2:20" ht="85.5" customHeight="1">
      <c r="C6" s="336"/>
      <c r="D6" s="2291" t="s">
        <v>1339</v>
      </c>
      <c r="E6" s="2291"/>
      <c r="F6" s="2291"/>
      <c r="G6" s="2291"/>
      <c r="H6" s="2291"/>
      <c r="I6" s="96"/>
    </row>
    <row r="7" spans="2:20">
      <c r="C7" s="336"/>
      <c r="D7" s="90"/>
      <c r="E7" s="90"/>
      <c r="F7" s="90"/>
      <c r="G7" s="90"/>
      <c r="H7" s="90"/>
      <c r="I7" s="96"/>
    </row>
    <row r="8" spans="2:20" ht="192" customHeight="1">
      <c r="C8" s="336"/>
      <c r="D8" s="2292" t="s">
        <v>1696</v>
      </c>
      <c r="E8" s="2293"/>
      <c r="F8" s="2293"/>
      <c r="G8" s="2293"/>
      <c r="H8" s="2293"/>
      <c r="I8" s="96"/>
    </row>
    <row r="9" spans="2:20">
      <c r="C9" s="336"/>
      <c r="D9" s="90"/>
      <c r="E9" s="90"/>
      <c r="F9" s="90"/>
      <c r="G9" s="90"/>
      <c r="H9" s="90"/>
      <c r="I9" s="96"/>
    </row>
    <row r="10" spans="2:20">
      <c r="C10" s="336"/>
      <c r="D10" s="90"/>
      <c r="E10" s="90"/>
      <c r="F10" s="90"/>
      <c r="G10" s="90"/>
      <c r="H10" s="90"/>
      <c r="I10" s="96"/>
    </row>
    <row r="11" spans="2:20" ht="16.5">
      <c r="C11" s="336"/>
      <c r="D11" s="1031" t="str">
        <f>IF(ISBLANK('1. Classification &amp; Budget'!I23),"",'1. Classification &amp; Budget'!I23)</f>
        <v>Laurenia</v>
      </c>
      <c r="E11" s="1031" t="str">
        <f>IF(ISBLANK('1. Classification &amp; Budget'!F23),"",'1. Classification &amp; Budget'!F23)</f>
        <v>Mangum</v>
      </c>
      <c r="F11" s="90"/>
      <c r="G11" s="2294"/>
      <c r="H11" s="2294"/>
      <c r="I11" s="96"/>
    </row>
    <row r="12" spans="2:20">
      <c r="C12" s="336"/>
      <c r="D12" s="1016" t="s">
        <v>560</v>
      </c>
      <c r="E12" s="90"/>
      <c r="F12" s="90"/>
      <c r="G12" s="1016"/>
      <c r="H12" s="1015"/>
      <c r="I12" s="96"/>
    </row>
    <row r="13" spans="2:20">
      <c r="C13" s="336"/>
      <c r="D13" s="90"/>
      <c r="E13" s="90"/>
      <c r="F13" s="90"/>
      <c r="G13" s="90"/>
      <c r="H13" s="1015"/>
      <c r="I13" s="96"/>
    </row>
    <row r="14" spans="2:20" ht="16.5">
      <c r="C14" s="336"/>
      <c r="D14" s="2295"/>
      <c r="E14" s="2295"/>
      <c r="F14" s="90"/>
      <c r="G14" s="2294"/>
      <c r="H14" s="2294"/>
      <c r="I14" s="96"/>
    </row>
    <row r="15" spans="2:20">
      <c r="C15" s="336"/>
      <c r="D15" s="1016" t="s">
        <v>559</v>
      </c>
      <c r="E15" s="90"/>
      <c r="F15" s="90"/>
      <c r="G15" s="1016"/>
      <c r="H15" s="90"/>
      <c r="I15" s="96"/>
    </row>
    <row r="16" spans="2:20">
      <c r="C16" s="336"/>
      <c r="D16" s="90"/>
      <c r="E16" s="90"/>
      <c r="F16" s="90"/>
      <c r="G16" s="90"/>
      <c r="H16" s="90"/>
      <c r="I16" s="96"/>
    </row>
    <row r="17" spans="3:9" ht="16.5">
      <c r="C17" s="336"/>
      <c r="D17" s="2290"/>
      <c r="E17" s="2290"/>
      <c r="F17" s="90"/>
      <c r="G17" s="90"/>
      <c r="H17" s="90"/>
      <c r="I17" s="96"/>
    </row>
    <row r="18" spans="3:9">
      <c r="C18" s="336"/>
      <c r="D18" s="1016" t="s">
        <v>271</v>
      </c>
      <c r="E18" s="90"/>
      <c r="F18" s="90"/>
      <c r="G18" s="90"/>
      <c r="H18" s="90"/>
      <c r="I18" s="96"/>
    </row>
    <row r="19" spans="3:9" ht="13.5" thickBot="1">
      <c r="C19" s="335"/>
      <c r="D19" s="334"/>
      <c r="E19" s="334"/>
      <c r="F19" s="334"/>
      <c r="G19" s="334"/>
      <c r="H19" s="334"/>
      <c r="I19" s="33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0.xml><?xml version="1.0" encoding="utf-8"?>
<worksheet xmlns="http://schemas.openxmlformats.org/spreadsheetml/2006/main" xmlns:r="http://schemas.openxmlformats.org/officeDocument/2006/relationships">
  <sheetPr codeName="Sheet26">
    <tabColor theme="1" tint="0.14999847407452621"/>
  </sheetPr>
  <dimension ref="B4:M29"/>
  <sheetViews>
    <sheetView showGridLines="0" showRowColHeaders="0" workbookViewId="0">
      <selection activeCell="H23" sqref="H23:L23"/>
    </sheetView>
  </sheetViews>
  <sheetFormatPr defaultRowHeight="12.75"/>
  <cols>
    <col min="7" max="7" width="10.85546875" customWidth="1"/>
  </cols>
  <sheetData>
    <row r="4" spans="2:13" ht="13.5" thickBot="1"/>
    <row r="5" spans="2:13" ht="15.75" customHeight="1" thickBot="1">
      <c r="B5" s="993"/>
      <c r="C5" s="994"/>
      <c r="D5" s="994"/>
      <c r="E5" s="994"/>
      <c r="F5" s="994"/>
      <c r="G5" s="994"/>
      <c r="H5" s="994"/>
      <c r="I5" s="994"/>
      <c r="J5" s="994"/>
      <c r="K5" s="994"/>
      <c r="L5" s="994"/>
      <c r="M5" s="995"/>
    </row>
    <row r="6" spans="2:13" ht="38.25" customHeight="1" thickBot="1">
      <c r="B6" s="996"/>
      <c r="C6" s="2296" t="s">
        <v>375</v>
      </c>
      <c r="D6" s="2297"/>
      <c r="E6" s="2297"/>
      <c r="F6" s="2297"/>
      <c r="G6" s="2297"/>
      <c r="H6" s="2297"/>
      <c r="I6" s="2297"/>
      <c r="J6" s="2297"/>
      <c r="K6" s="2297"/>
      <c r="L6" s="2298"/>
      <c r="M6" s="997"/>
    </row>
    <row r="7" spans="2:13">
      <c r="B7" s="996"/>
      <c r="C7" s="372"/>
      <c r="D7" s="372"/>
      <c r="E7" s="372"/>
      <c r="F7" s="372"/>
      <c r="G7" s="372"/>
      <c r="H7" s="372"/>
      <c r="I7" s="372"/>
      <c r="J7" s="372"/>
      <c r="K7" s="372"/>
      <c r="L7" s="372"/>
      <c r="M7" s="997"/>
    </row>
    <row r="8" spans="2:13">
      <c r="B8" s="996"/>
      <c r="C8" s="372"/>
      <c r="D8" s="372"/>
      <c r="E8" s="372"/>
      <c r="F8" s="998"/>
      <c r="G8" s="998"/>
      <c r="H8" s="998"/>
      <c r="I8" s="998"/>
      <c r="J8" s="372"/>
      <c r="K8" s="372"/>
      <c r="L8" s="372"/>
      <c r="M8" s="997"/>
    </row>
    <row r="9" spans="2:13">
      <c r="B9" s="996"/>
      <c r="C9" s="372"/>
      <c r="D9" s="372"/>
      <c r="E9" s="372"/>
      <c r="F9" s="998"/>
      <c r="G9" s="998"/>
      <c r="H9" s="998"/>
      <c r="I9" s="998"/>
      <c r="J9" s="372"/>
      <c r="K9" s="372"/>
      <c r="L9" s="372"/>
      <c r="M9" s="997"/>
    </row>
    <row r="10" spans="2:13">
      <c r="B10" s="996"/>
      <c r="C10" s="372"/>
      <c r="D10" s="372"/>
      <c r="E10" s="372"/>
      <c r="F10" s="998"/>
      <c r="G10" s="998"/>
      <c r="H10" s="998"/>
      <c r="I10" s="998"/>
      <c r="J10" s="372"/>
      <c r="K10" s="372"/>
      <c r="L10" s="372"/>
      <c r="M10" s="997"/>
    </row>
    <row r="11" spans="2:13">
      <c r="B11" s="996"/>
      <c r="C11" s="372"/>
      <c r="D11" s="372"/>
      <c r="E11" s="372"/>
      <c r="F11" s="998"/>
      <c r="G11" s="998"/>
      <c r="H11" s="998"/>
      <c r="I11" s="998"/>
      <c r="J11" s="372"/>
      <c r="K11" s="372"/>
      <c r="L11" s="372"/>
      <c r="M11" s="997"/>
    </row>
    <row r="12" spans="2:13">
      <c r="B12" s="996"/>
      <c r="C12" s="372"/>
      <c r="D12" s="372"/>
      <c r="E12" s="372"/>
      <c r="F12" s="998"/>
      <c r="G12" s="998"/>
      <c r="H12" s="998"/>
      <c r="I12" s="998"/>
      <c r="J12" s="372"/>
      <c r="K12" s="372"/>
      <c r="L12" s="372"/>
      <c r="M12" s="997"/>
    </row>
    <row r="13" spans="2:13">
      <c r="B13" s="996"/>
      <c r="C13" s="372"/>
      <c r="D13" s="372"/>
      <c r="E13" s="372"/>
      <c r="F13" s="998"/>
      <c r="G13" s="998"/>
      <c r="H13" s="998"/>
      <c r="I13" s="998"/>
      <c r="J13" s="372"/>
      <c r="K13" s="372"/>
      <c r="L13" s="372"/>
      <c r="M13" s="997"/>
    </row>
    <row r="14" spans="2:13">
      <c r="B14" s="996"/>
      <c r="C14" s="372"/>
      <c r="D14" s="372"/>
      <c r="E14" s="372"/>
      <c r="F14" s="998"/>
      <c r="G14" s="998"/>
      <c r="H14" s="998"/>
      <c r="I14" s="998"/>
      <c r="J14" s="372"/>
      <c r="K14" s="372"/>
      <c r="L14" s="372"/>
      <c r="M14" s="997"/>
    </row>
    <row r="15" spans="2:13">
      <c r="B15" s="996"/>
      <c r="C15" s="372"/>
      <c r="D15" s="372"/>
      <c r="E15" s="372"/>
      <c r="F15" s="998"/>
      <c r="G15" s="998"/>
      <c r="H15" s="998"/>
      <c r="I15" s="998"/>
      <c r="J15" s="372"/>
      <c r="K15" s="372"/>
      <c r="L15" s="372"/>
      <c r="M15" s="997"/>
    </row>
    <row r="16" spans="2:13">
      <c r="B16" s="996"/>
      <c r="C16" s="372"/>
      <c r="D16" s="372"/>
      <c r="E16" s="372"/>
      <c r="F16" s="998"/>
      <c r="G16" s="998"/>
      <c r="H16" s="998"/>
      <c r="I16" s="998"/>
      <c r="J16" s="372"/>
      <c r="K16" s="372"/>
      <c r="L16" s="372"/>
      <c r="M16" s="997"/>
    </row>
    <row r="17" spans="2:13">
      <c r="B17" s="996"/>
      <c r="C17" s="372"/>
      <c r="D17" s="372"/>
      <c r="E17" s="372"/>
      <c r="F17" s="998"/>
      <c r="G17" s="998"/>
      <c r="H17" s="998"/>
      <c r="I17" s="998"/>
      <c r="J17" s="372"/>
      <c r="K17" s="372"/>
      <c r="L17" s="372"/>
      <c r="M17" s="997"/>
    </row>
    <row r="18" spans="2:13">
      <c r="B18" s="996"/>
      <c r="C18" s="372"/>
      <c r="D18" s="372"/>
      <c r="E18" s="372"/>
      <c r="F18" s="998"/>
      <c r="G18" s="998"/>
      <c r="H18" s="998"/>
      <c r="I18" s="998"/>
      <c r="J18" s="372"/>
      <c r="K18" s="372"/>
      <c r="L18" s="372"/>
      <c r="M18" s="997"/>
    </row>
    <row r="19" spans="2:13">
      <c r="B19" s="996"/>
      <c r="C19" s="372"/>
      <c r="D19" s="372"/>
      <c r="E19" s="372"/>
      <c r="F19" s="998"/>
      <c r="G19" s="998"/>
      <c r="H19" s="998"/>
      <c r="I19" s="998"/>
      <c r="J19" s="372"/>
      <c r="K19" s="372"/>
      <c r="L19" s="372"/>
      <c r="M19" s="997"/>
    </row>
    <row r="20" spans="2:13">
      <c r="B20" s="996"/>
      <c r="C20" s="372"/>
      <c r="D20" s="372"/>
      <c r="E20" s="372"/>
      <c r="F20" s="998"/>
      <c r="G20" s="998"/>
      <c r="H20" s="998"/>
      <c r="I20" s="998"/>
      <c r="J20" s="372"/>
      <c r="K20" s="372"/>
      <c r="L20" s="372"/>
      <c r="M20" s="997"/>
    </row>
    <row r="21" spans="2:13">
      <c r="B21" s="1008"/>
      <c r="C21" s="1009"/>
      <c r="D21" s="1009"/>
      <c r="E21" s="1009"/>
      <c r="F21" s="1010"/>
      <c r="G21" s="1010"/>
      <c r="H21" s="1010"/>
      <c r="I21" s="1010"/>
      <c r="J21" s="1009"/>
      <c r="K21" s="1009"/>
      <c r="L21" s="1009"/>
      <c r="M21" s="1011"/>
    </row>
    <row r="22" spans="2:13" ht="13.5" thickBot="1">
      <c r="B22" s="1008"/>
      <c r="C22" s="1009"/>
      <c r="D22" s="1009"/>
      <c r="E22" s="1009"/>
      <c r="F22" s="1010"/>
      <c r="G22" s="1009"/>
      <c r="H22" s="1009"/>
      <c r="I22" s="1009"/>
      <c r="J22" s="1009"/>
      <c r="K22" s="1009"/>
      <c r="L22" s="1009"/>
      <c r="M22" s="1011"/>
    </row>
    <row r="23" spans="2:13" ht="27.75" customHeight="1" thickBot="1">
      <c r="B23" s="1008"/>
      <c r="C23" s="2299" t="s">
        <v>376</v>
      </c>
      <c r="D23" s="2300"/>
      <c r="E23" s="2300"/>
      <c r="F23" s="2300"/>
      <c r="G23" s="2301"/>
      <c r="H23" s="2299" t="s">
        <v>370</v>
      </c>
      <c r="I23" s="2300"/>
      <c r="J23" s="2300"/>
      <c r="K23" s="2300"/>
      <c r="L23" s="2301"/>
      <c r="M23" s="1011"/>
    </row>
    <row r="24" spans="2:13" ht="13.5" thickBot="1">
      <c r="B24" s="1012"/>
      <c r="C24" s="1013"/>
      <c r="D24" s="1013"/>
      <c r="E24" s="1013"/>
      <c r="F24" s="1013"/>
      <c r="G24" s="1013"/>
      <c r="H24" s="1013"/>
      <c r="I24" s="1013"/>
      <c r="J24" s="1013"/>
      <c r="K24" s="1013"/>
      <c r="L24" s="1013"/>
      <c r="M24" s="101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1.xml><?xml version="1.0" encoding="utf-8"?>
<worksheet xmlns="http://schemas.openxmlformats.org/spreadsheetml/2006/main" xmlns:r="http://schemas.openxmlformats.org/officeDocument/2006/relationships">
  <sheetPr codeName="Sheet9"/>
  <dimension ref="A1:S109"/>
  <sheetViews>
    <sheetView workbookViewId="0">
      <selection activeCell="M6" sqref="M6"/>
    </sheetView>
  </sheetViews>
  <sheetFormatPr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806</v>
      </c>
      <c r="G1" s="2" t="str">
        <f>IF(COUNTIF('1. Classification &amp; Budget'!E31:Q37,"XX")&gt;=1,"","XX")</f>
        <v/>
      </c>
      <c r="H1" s="3" t="s">
        <v>81</v>
      </c>
      <c r="I1" s="1" t="s">
        <v>24</v>
      </c>
      <c r="J1" s="1"/>
      <c r="K1" s="1"/>
      <c r="L1" s="20" t="s">
        <v>165</v>
      </c>
      <c r="M1" s="20" t="s">
        <v>293</v>
      </c>
      <c r="N1" s="1" t="s">
        <v>2</v>
      </c>
      <c r="O1" s="1" t="s">
        <v>812</v>
      </c>
      <c r="R1" s="16"/>
      <c r="S1" t="s">
        <v>799</v>
      </c>
    </row>
    <row r="2" spans="1:19">
      <c r="A2" s="2" t="s">
        <v>67</v>
      </c>
      <c r="B2" s="36" t="s">
        <v>1</v>
      </c>
      <c r="C2" s="36">
        <v>3</v>
      </c>
      <c r="D2" s="1" t="s">
        <v>5</v>
      </c>
      <c r="E2" s="1">
        <v>305</v>
      </c>
      <c r="F2" s="1" t="s">
        <v>806</v>
      </c>
      <c r="G2" s="2" t="s">
        <v>3</v>
      </c>
      <c r="H2" s="1" t="s">
        <v>82</v>
      </c>
      <c r="I2" s="1" t="s">
        <v>151</v>
      </c>
      <c r="J2" s="1"/>
      <c r="K2" s="1"/>
      <c r="L2" s="19" t="s">
        <v>191</v>
      </c>
      <c r="M2" s="20" t="s">
        <v>294</v>
      </c>
      <c r="N2" s="1" t="s">
        <v>5</v>
      </c>
      <c r="O2" s="1" t="s">
        <v>812</v>
      </c>
      <c r="R2" s="16"/>
      <c r="S2" s="572" t="s">
        <v>1632</v>
      </c>
    </row>
    <row r="3" spans="1:19">
      <c r="A3" s="2" t="s">
        <v>68</v>
      </c>
      <c r="B3" s="35" t="s">
        <v>221</v>
      </c>
      <c r="C3" s="35">
        <v>4</v>
      </c>
      <c r="D3" s="1" t="s">
        <v>7</v>
      </c>
      <c r="E3" s="1">
        <v>314</v>
      </c>
      <c r="F3" s="1" t="s">
        <v>806</v>
      </c>
      <c r="G3" s="1"/>
      <c r="H3" s="1" t="s">
        <v>80</v>
      </c>
      <c r="I3" s="1" t="s">
        <v>30</v>
      </c>
      <c r="J3" s="1"/>
      <c r="K3" s="1"/>
      <c r="L3" s="21" t="s">
        <v>192</v>
      </c>
      <c r="M3" s="20" t="s">
        <v>295</v>
      </c>
      <c r="N3" s="1" t="s">
        <v>7</v>
      </c>
      <c r="O3" s="1" t="s">
        <v>812</v>
      </c>
      <c r="S3" t="s">
        <v>800</v>
      </c>
    </row>
    <row r="4" spans="1:19">
      <c r="A4" s="36" t="s">
        <v>69</v>
      </c>
      <c r="B4" s="36" t="s">
        <v>223</v>
      </c>
      <c r="C4" s="36">
        <v>5</v>
      </c>
      <c r="D4" s="1" t="s">
        <v>164</v>
      </c>
      <c r="E4" s="1">
        <v>535</v>
      </c>
      <c r="F4" s="1" t="s">
        <v>807</v>
      </c>
      <c r="G4" s="1"/>
      <c r="H4" s="1"/>
      <c r="I4" s="1" t="s">
        <v>34</v>
      </c>
      <c r="J4" s="1"/>
      <c r="K4" s="1"/>
      <c r="L4" s="143" t="s">
        <v>193</v>
      </c>
      <c r="M4" s="20" t="s">
        <v>296</v>
      </c>
      <c r="N4" s="1" t="s">
        <v>8</v>
      </c>
      <c r="O4" s="1" t="s">
        <v>808</v>
      </c>
      <c r="S4" s="572"/>
    </row>
    <row r="5" spans="1:19">
      <c r="A5" s="36" t="s">
        <v>635</v>
      </c>
      <c r="B5" s="1" t="s">
        <v>4</v>
      </c>
      <c r="C5" s="1">
        <v>6</v>
      </c>
      <c r="D5" s="1" t="s">
        <v>8</v>
      </c>
      <c r="E5" s="1">
        <v>680</v>
      </c>
      <c r="F5" s="1" t="s">
        <v>808</v>
      </c>
      <c r="G5" s="1"/>
      <c r="H5" s="1"/>
      <c r="I5" s="1" t="s">
        <v>105</v>
      </c>
      <c r="J5" s="1"/>
      <c r="K5" s="1"/>
      <c r="L5" s="143" t="s">
        <v>1626</v>
      </c>
      <c r="M5" s="20" t="s">
        <v>1625</v>
      </c>
      <c r="N5" s="1" t="s">
        <v>153</v>
      </c>
      <c r="O5" s="1" t="s">
        <v>808</v>
      </c>
    </row>
    <row r="6" spans="1:19">
      <c r="A6" s="2" t="s">
        <v>70</v>
      </c>
      <c r="B6" s="36" t="s">
        <v>6</v>
      </c>
      <c r="C6" s="36">
        <v>7</v>
      </c>
      <c r="D6" s="1" t="s">
        <v>10</v>
      </c>
      <c r="E6" s="1">
        <v>511</v>
      </c>
      <c r="F6" s="1" t="s">
        <v>807</v>
      </c>
      <c r="G6" s="1"/>
      <c r="H6" s="1"/>
      <c r="I6" s="1" t="s">
        <v>150</v>
      </c>
      <c r="J6" s="1"/>
      <c r="K6" s="1"/>
      <c r="L6" s="143" t="s">
        <v>1703</v>
      </c>
      <c r="M6" s="20" t="s">
        <v>1702</v>
      </c>
      <c r="N6" s="1" t="s">
        <v>13</v>
      </c>
      <c r="O6" s="1" t="s">
        <v>813</v>
      </c>
      <c r="S6" s="572" t="s">
        <v>1628</v>
      </c>
    </row>
    <row r="7" spans="1:19">
      <c r="A7" s="2" t="s">
        <v>147</v>
      </c>
      <c r="B7" s="36" t="s">
        <v>9</v>
      </c>
      <c r="C7" s="36">
        <v>9</v>
      </c>
      <c r="D7" s="1" t="s">
        <v>201</v>
      </c>
      <c r="E7" s="1">
        <v>637</v>
      </c>
      <c r="F7" s="1" t="s">
        <v>808</v>
      </c>
      <c r="G7" s="1"/>
      <c r="H7" s="1"/>
      <c r="I7" s="1"/>
      <c r="J7" s="1"/>
      <c r="K7" s="1"/>
      <c r="N7" s="1" t="s">
        <v>155</v>
      </c>
      <c r="O7" s="1" t="s">
        <v>808</v>
      </c>
    </row>
    <row r="8" spans="1:19">
      <c r="A8">
        <v>2010</v>
      </c>
      <c r="B8" s="36" t="s">
        <v>179</v>
      </c>
      <c r="C8" s="36">
        <v>10</v>
      </c>
      <c r="D8" s="1" t="s">
        <v>11</v>
      </c>
      <c r="E8" s="1">
        <v>313</v>
      </c>
      <c r="F8" s="1" t="s">
        <v>806</v>
      </c>
      <c r="G8" s="1"/>
      <c r="H8" s="1"/>
      <c r="I8" s="1"/>
      <c r="J8" s="1"/>
      <c r="K8" s="1"/>
      <c r="N8" s="1" t="s">
        <v>157</v>
      </c>
      <c r="O8" s="1" t="s">
        <v>808</v>
      </c>
      <c r="S8" t="s">
        <v>1635</v>
      </c>
    </row>
    <row r="9" spans="1:19">
      <c r="A9">
        <v>2011</v>
      </c>
      <c r="B9" s="1" t="s">
        <v>12</v>
      </c>
      <c r="C9" s="1">
        <v>11</v>
      </c>
      <c r="D9" s="1" t="s">
        <v>153</v>
      </c>
      <c r="E9" s="1">
        <v>686</v>
      </c>
      <c r="F9" s="1" t="s">
        <v>808</v>
      </c>
      <c r="G9" s="1"/>
      <c r="H9" s="1"/>
      <c r="I9" s="1"/>
      <c r="J9" s="1"/>
      <c r="K9" s="1"/>
      <c r="N9" s="1" t="s">
        <v>198</v>
      </c>
      <c r="O9" s="1" t="s">
        <v>814</v>
      </c>
    </row>
    <row r="10" spans="1:19">
      <c r="A10">
        <v>2012</v>
      </c>
      <c r="B10" s="1" t="s">
        <v>15</v>
      </c>
      <c r="C10" s="1">
        <v>12</v>
      </c>
      <c r="D10" s="1" t="s">
        <v>13</v>
      </c>
      <c r="E10" s="1">
        <v>303</v>
      </c>
      <c r="F10" s="1" t="s">
        <v>806</v>
      </c>
      <c r="G10" s="1"/>
      <c r="H10" s="1"/>
      <c r="I10" s="1"/>
      <c r="J10" s="1"/>
      <c r="K10" s="1"/>
      <c r="N10" s="1" t="s">
        <v>163</v>
      </c>
      <c r="O10" s="1" t="s">
        <v>814</v>
      </c>
    </row>
    <row r="11" spans="1:19">
      <c r="A11">
        <v>2013</v>
      </c>
      <c r="B11" s="36" t="s">
        <v>185</v>
      </c>
      <c r="C11" s="36">
        <v>13</v>
      </c>
      <c r="D11" s="1" t="s">
        <v>155</v>
      </c>
      <c r="E11" s="1">
        <v>694</v>
      </c>
      <c r="F11" s="1" t="s">
        <v>808</v>
      </c>
      <c r="G11" s="1"/>
      <c r="H11" s="1"/>
      <c r="I11" s="1"/>
      <c r="J11" s="1"/>
      <c r="K11" s="1"/>
      <c r="N11" s="1" t="s">
        <v>16</v>
      </c>
      <c r="O11" s="1" t="s">
        <v>814</v>
      </c>
    </row>
    <row r="12" spans="1:19">
      <c r="A12">
        <v>2014</v>
      </c>
      <c r="B12" s="36" t="s">
        <v>17</v>
      </c>
      <c r="C12" s="36">
        <v>14</v>
      </c>
      <c r="D12" s="1" t="s">
        <v>157</v>
      </c>
      <c r="E12" s="1">
        <v>655</v>
      </c>
      <c r="F12" s="1" t="s">
        <v>808</v>
      </c>
      <c r="G12" s="3"/>
      <c r="H12" s="3"/>
      <c r="I12" s="3"/>
      <c r="J12" s="3"/>
      <c r="K12" s="3"/>
      <c r="N12" s="1" t="s">
        <v>18</v>
      </c>
      <c r="O12" s="1" t="s">
        <v>814</v>
      </c>
    </row>
    <row r="13" spans="1:19">
      <c r="A13">
        <v>2015</v>
      </c>
      <c r="B13" s="36" t="s">
        <v>186</v>
      </c>
      <c r="C13" s="36">
        <v>15</v>
      </c>
      <c r="D13" s="1" t="s">
        <v>208</v>
      </c>
      <c r="E13" s="1">
        <v>366</v>
      </c>
      <c r="F13" s="1" t="s">
        <v>806</v>
      </c>
      <c r="G13" s="3"/>
      <c r="H13" s="3"/>
      <c r="I13" s="3"/>
      <c r="J13" s="3"/>
      <c r="K13" s="3"/>
      <c r="N13" s="1" t="s">
        <v>20</v>
      </c>
      <c r="O13" s="143" t="s">
        <v>814</v>
      </c>
    </row>
    <row r="14" spans="1:19">
      <c r="A14">
        <v>2016</v>
      </c>
      <c r="B14" s="36" t="s">
        <v>218</v>
      </c>
      <c r="C14" s="36">
        <v>16</v>
      </c>
      <c r="D14" s="1" t="s">
        <v>198</v>
      </c>
      <c r="E14" s="1">
        <v>514</v>
      </c>
      <c r="F14" s="1" t="s">
        <v>807</v>
      </c>
      <c r="G14" s="3"/>
      <c r="H14" s="3"/>
      <c r="I14" s="3"/>
      <c r="J14" s="3"/>
      <c r="K14" s="3"/>
      <c r="N14" s="1" t="s">
        <v>21</v>
      </c>
      <c r="O14" s="143" t="s">
        <v>814</v>
      </c>
    </row>
    <row r="15" spans="1:19">
      <c r="B15" s="36" t="s">
        <v>187</v>
      </c>
      <c r="C15" s="36">
        <v>17</v>
      </c>
      <c r="D15" s="1" t="s">
        <v>163</v>
      </c>
      <c r="E15" s="1">
        <v>515</v>
      </c>
      <c r="F15" s="1" t="s">
        <v>807</v>
      </c>
      <c r="G15" s="3"/>
      <c r="H15" s="3"/>
      <c r="I15" s="3"/>
      <c r="J15" s="3"/>
      <c r="K15" s="3"/>
      <c r="N15" s="1" t="s">
        <v>202</v>
      </c>
      <c r="O15" s="143" t="s">
        <v>808</v>
      </c>
    </row>
    <row r="16" spans="1:19">
      <c r="B16" s="36" t="s">
        <v>188</v>
      </c>
      <c r="C16" s="36">
        <v>18</v>
      </c>
      <c r="D16" s="1" t="s">
        <v>16</v>
      </c>
      <c r="E16" s="1">
        <v>517</v>
      </c>
      <c r="F16" s="1" t="s">
        <v>807</v>
      </c>
      <c r="G16" s="3"/>
      <c r="H16" s="3"/>
      <c r="I16" s="3"/>
      <c r="J16" s="3"/>
      <c r="K16" s="3"/>
      <c r="N16" s="1" t="s">
        <v>211</v>
      </c>
      <c r="O16" s="143" t="s">
        <v>815</v>
      </c>
    </row>
    <row r="17" spans="1:19">
      <c r="B17" s="36" t="s">
        <v>181</v>
      </c>
      <c r="C17" s="36">
        <v>19</v>
      </c>
      <c r="D17" s="1" t="s">
        <v>18</v>
      </c>
      <c r="E17" s="1">
        <v>538</v>
      </c>
      <c r="F17" s="1" t="s">
        <v>807</v>
      </c>
      <c r="G17" s="3"/>
      <c r="H17" s="3"/>
      <c r="I17" s="3"/>
      <c r="J17" s="3"/>
      <c r="K17" s="3"/>
      <c r="N17" s="1" t="s">
        <v>23</v>
      </c>
      <c r="O17" s="143" t="s">
        <v>812</v>
      </c>
    </row>
    <row r="18" spans="1:19">
      <c r="B18" s="36" t="s">
        <v>219</v>
      </c>
      <c r="C18" s="36">
        <v>20</v>
      </c>
      <c r="D18" s="1" t="s">
        <v>20</v>
      </c>
      <c r="E18" s="1">
        <v>518</v>
      </c>
      <c r="F18" s="1" t="s">
        <v>807</v>
      </c>
      <c r="G18" s="3"/>
      <c r="H18" s="3"/>
      <c r="I18" s="3"/>
      <c r="J18" s="3"/>
      <c r="K18" s="3"/>
      <c r="N18" s="1" t="s">
        <v>27</v>
      </c>
      <c r="O18" s="143" t="s">
        <v>808</v>
      </c>
    </row>
    <row r="19" spans="1:19">
      <c r="B19" s="36" t="s">
        <v>182</v>
      </c>
      <c r="C19" s="36">
        <v>21</v>
      </c>
      <c r="D19" s="1" t="s">
        <v>21</v>
      </c>
      <c r="E19" s="1">
        <v>519</v>
      </c>
      <c r="F19" s="1" t="s">
        <v>807</v>
      </c>
      <c r="G19" s="3"/>
      <c r="H19" s="3"/>
      <c r="I19" s="3"/>
      <c r="J19" s="3"/>
      <c r="K19" s="3"/>
      <c r="N19" s="1" t="s">
        <v>29</v>
      </c>
      <c r="O19" s="143" t="s">
        <v>807</v>
      </c>
    </row>
    <row r="20" spans="1:19">
      <c r="B20" s="36" t="s">
        <v>1067</v>
      </c>
      <c r="C20" s="36">
        <v>22</v>
      </c>
      <c r="D20" s="1" t="s">
        <v>202</v>
      </c>
      <c r="E20" s="1">
        <v>663</v>
      </c>
      <c r="F20" s="1" t="s">
        <v>808</v>
      </c>
      <c r="G20" s="1"/>
      <c r="H20" s="1"/>
      <c r="I20" s="1"/>
      <c r="J20" s="1"/>
      <c r="K20" s="1"/>
      <c r="N20" s="1" t="s">
        <v>32</v>
      </c>
      <c r="O20" s="143" t="s">
        <v>808</v>
      </c>
      <c r="S20" t="s">
        <v>801</v>
      </c>
    </row>
    <row r="21" spans="1:19">
      <c r="B21" s="36" t="s">
        <v>19</v>
      </c>
      <c r="C21" s="36">
        <v>23</v>
      </c>
      <c r="D21" s="1" t="s">
        <v>211</v>
      </c>
      <c r="E21" s="1">
        <v>411</v>
      </c>
      <c r="F21" s="1" t="s">
        <v>807</v>
      </c>
      <c r="G21" s="1"/>
      <c r="H21" s="1"/>
      <c r="I21" s="1"/>
      <c r="J21" s="1"/>
      <c r="K21" s="1"/>
      <c r="N21" s="1" t="s">
        <v>33</v>
      </c>
      <c r="O21" s="143" t="s">
        <v>814</v>
      </c>
      <c r="S21" t="s">
        <v>1629</v>
      </c>
    </row>
    <row r="22" spans="1:19">
      <c r="B22" s="36" t="s">
        <v>183</v>
      </c>
      <c r="C22" s="36">
        <v>24</v>
      </c>
      <c r="D22" s="37" t="s">
        <v>383</v>
      </c>
      <c r="E22" s="3">
        <v>635</v>
      </c>
      <c r="F22" s="3" t="s">
        <v>808</v>
      </c>
      <c r="G22" s="1"/>
      <c r="H22" s="1"/>
      <c r="I22" s="1"/>
      <c r="J22" s="1"/>
      <c r="K22" s="1"/>
      <c r="N22" s="1" t="s">
        <v>37</v>
      </c>
      <c r="O22" s="143" t="s">
        <v>816</v>
      </c>
    </row>
    <row r="23" spans="1:19">
      <c r="A23" s="35" t="s">
        <v>385</v>
      </c>
      <c r="B23" s="36" t="s">
        <v>222</v>
      </c>
      <c r="C23" s="36">
        <v>25</v>
      </c>
      <c r="D23" s="1" t="s">
        <v>23</v>
      </c>
      <c r="E23" s="3">
        <v>242</v>
      </c>
      <c r="F23" s="3" t="s">
        <v>806</v>
      </c>
      <c r="G23" s="3"/>
      <c r="H23" s="3"/>
      <c r="I23" s="3"/>
      <c r="J23" s="3"/>
      <c r="K23" s="3"/>
      <c r="N23" s="1" t="s">
        <v>41</v>
      </c>
      <c r="O23" s="143" t="s">
        <v>813</v>
      </c>
      <c r="S23" t="s">
        <v>802</v>
      </c>
    </row>
    <row r="24" spans="1:19">
      <c r="A24" s="35" t="s">
        <v>386</v>
      </c>
      <c r="B24" s="37" t="s">
        <v>22</v>
      </c>
      <c r="C24" s="37">
        <v>26</v>
      </c>
      <c r="D24" s="1" t="s">
        <v>27</v>
      </c>
      <c r="E24" s="3">
        <v>641</v>
      </c>
      <c r="F24" s="3" t="s">
        <v>808</v>
      </c>
      <c r="G24" s="3"/>
      <c r="H24" s="3"/>
      <c r="I24" s="3"/>
      <c r="J24" s="3"/>
      <c r="K24" s="3"/>
      <c r="N24" s="3" t="s">
        <v>158</v>
      </c>
      <c r="O24" s="143" t="s">
        <v>808</v>
      </c>
      <c r="S24" s="572" t="s">
        <v>1636</v>
      </c>
    </row>
    <row r="25" spans="1:19">
      <c r="A25" s="35" t="s">
        <v>387</v>
      </c>
      <c r="B25" s="37" t="s">
        <v>26</v>
      </c>
      <c r="C25" s="37">
        <v>27</v>
      </c>
      <c r="D25" s="1" t="s">
        <v>29</v>
      </c>
      <c r="E25" s="3">
        <v>520</v>
      </c>
      <c r="F25" s="3" t="s">
        <v>807</v>
      </c>
      <c r="G25" s="3"/>
      <c r="H25" s="3"/>
      <c r="I25" s="3"/>
      <c r="J25" s="3"/>
      <c r="K25" s="3"/>
      <c r="N25" s="1" t="s">
        <v>42</v>
      </c>
      <c r="O25" s="143" t="s">
        <v>812</v>
      </c>
    </row>
    <row r="26" spans="1:19">
      <c r="B26" s="37" t="s">
        <v>28</v>
      </c>
      <c r="C26" s="37">
        <v>28</v>
      </c>
      <c r="D26" s="1" t="s">
        <v>32</v>
      </c>
      <c r="E26" s="3">
        <v>675</v>
      </c>
      <c r="F26" s="3" t="s">
        <v>808</v>
      </c>
      <c r="G26" s="3"/>
      <c r="H26" s="3"/>
      <c r="I26" s="3"/>
      <c r="J26" s="3"/>
      <c r="K26" s="3"/>
      <c r="N26" s="1" t="s">
        <v>43</v>
      </c>
      <c r="O26" s="143" t="s">
        <v>808</v>
      </c>
      <c r="S26" t="s">
        <v>803</v>
      </c>
    </row>
    <row r="27" spans="1:19">
      <c r="B27" s="37" t="s">
        <v>31</v>
      </c>
      <c r="C27" s="37">
        <v>29</v>
      </c>
      <c r="D27" s="1" t="s">
        <v>199</v>
      </c>
      <c r="E27" s="1">
        <v>504</v>
      </c>
      <c r="F27" s="1" t="s">
        <v>807</v>
      </c>
      <c r="G27" s="1"/>
      <c r="H27" s="1"/>
      <c r="I27" s="1"/>
      <c r="J27" s="1"/>
      <c r="K27" s="1"/>
      <c r="N27" s="3" t="s">
        <v>152</v>
      </c>
      <c r="O27" s="143" t="s">
        <v>808</v>
      </c>
      <c r="S27" s="572" t="s">
        <v>1630</v>
      </c>
    </row>
    <row r="28" spans="1:19">
      <c r="B28" s="37" t="s">
        <v>820</v>
      </c>
      <c r="C28" s="37">
        <v>30</v>
      </c>
      <c r="D28" s="17" t="s">
        <v>189</v>
      </c>
      <c r="E28" s="3">
        <v>522</v>
      </c>
      <c r="F28" s="3" t="s">
        <v>807</v>
      </c>
      <c r="G28" s="1"/>
      <c r="H28" s="1"/>
      <c r="I28" s="1"/>
      <c r="J28" s="1"/>
      <c r="K28" s="1"/>
      <c r="N28" s="1" t="s">
        <v>44</v>
      </c>
      <c r="O28" s="143" t="s">
        <v>808</v>
      </c>
    </row>
    <row r="29" spans="1:19">
      <c r="B29" s="37" t="s">
        <v>220</v>
      </c>
      <c r="C29" s="37">
        <v>31</v>
      </c>
      <c r="D29" s="1" t="s">
        <v>209</v>
      </c>
      <c r="E29" s="1">
        <v>497</v>
      </c>
      <c r="F29" s="1" t="s">
        <v>806</v>
      </c>
      <c r="G29" s="1"/>
      <c r="H29" s="1"/>
      <c r="I29" s="1"/>
      <c r="J29" s="1"/>
      <c r="K29" s="1"/>
      <c r="N29" s="1" t="s">
        <v>45</v>
      </c>
      <c r="O29" s="143" t="s">
        <v>814</v>
      </c>
      <c r="S29" t="s">
        <v>804</v>
      </c>
    </row>
    <row r="30" spans="1:19">
      <c r="B30" s="37" t="s">
        <v>1068</v>
      </c>
      <c r="C30" s="37">
        <v>32</v>
      </c>
      <c r="D30" s="1" t="s">
        <v>33</v>
      </c>
      <c r="E30" s="3">
        <v>532</v>
      </c>
      <c r="F30" s="3" t="s">
        <v>807</v>
      </c>
      <c r="G30" s="1"/>
      <c r="H30" s="1"/>
      <c r="I30" s="1"/>
      <c r="J30" s="1"/>
      <c r="K30" s="1"/>
      <c r="N30" s="1" t="s">
        <v>811</v>
      </c>
      <c r="O30" s="143" t="s">
        <v>814</v>
      </c>
      <c r="S30" t="s">
        <v>1631</v>
      </c>
    </row>
    <row r="31" spans="1:19">
      <c r="B31" s="37" t="s">
        <v>1069</v>
      </c>
      <c r="C31" s="37">
        <v>33</v>
      </c>
      <c r="D31" s="1" t="s">
        <v>37</v>
      </c>
      <c r="E31" s="3">
        <v>440</v>
      </c>
      <c r="F31" s="3" t="s">
        <v>806</v>
      </c>
      <c r="G31" s="1"/>
      <c r="H31" s="1"/>
      <c r="I31" s="1"/>
      <c r="J31" s="1"/>
      <c r="K31" s="1"/>
      <c r="N31" s="1" t="s">
        <v>46</v>
      </c>
      <c r="O31" s="143" t="s">
        <v>812</v>
      </c>
    </row>
    <row r="32" spans="1:19">
      <c r="B32" s="36" t="s">
        <v>257</v>
      </c>
      <c r="C32" s="36"/>
      <c r="D32" s="1" t="s">
        <v>38</v>
      </c>
      <c r="E32" s="3">
        <v>306</v>
      </c>
      <c r="F32" s="3" t="s">
        <v>806</v>
      </c>
      <c r="G32" s="1"/>
      <c r="H32" s="1"/>
      <c r="I32" s="1"/>
      <c r="J32" s="1"/>
      <c r="K32" s="1"/>
      <c r="N32" s="1" t="s">
        <v>47</v>
      </c>
      <c r="O32" s="143" t="s">
        <v>813</v>
      </c>
      <c r="S32" t="s">
        <v>1627</v>
      </c>
    </row>
    <row r="33" spans="2:19">
      <c r="B33" s="1"/>
      <c r="C33" s="1"/>
      <c r="D33" s="1" t="s">
        <v>162</v>
      </c>
      <c r="E33" s="1">
        <v>615</v>
      </c>
      <c r="F33" s="1" t="s">
        <v>808</v>
      </c>
      <c r="G33" s="1"/>
      <c r="H33" s="1"/>
      <c r="I33" s="1"/>
      <c r="J33" s="1"/>
      <c r="K33" s="1"/>
      <c r="N33" s="1" t="s">
        <v>48</v>
      </c>
      <c r="O33" s="143" t="s">
        <v>816</v>
      </c>
      <c r="S33" t="s">
        <v>1637</v>
      </c>
    </row>
    <row r="34" spans="2:19">
      <c r="B34" s="3"/>
      <c r="C34" s="3"/>
      <c r="D34" s="1" t="s">
        <v>41</v>
      </c>
      <c r="E34" s="3">
        <v>307</v>
      </c>
      <c r="F34" s="3" t="s">
        <v>806</v>
      </c>
      <c r="G34" s="3"/>
      <c r="H34" s="3"/>
      <c r="I34" s="3"/>
      <c r="J34" s="3"/>
      <c r="K34" s="3"/>
      <c r="N34" s="1" t="s">
        <v>204</v>
      </c>
      <c r="O34" s="143" t="s">
        <v>808</v>
      </c>
    </row>
    <row r="35" spans="2:19">
      <c r="B35" s="3"/>
      <c r="C35" s="3"/>
      <c r="D35" s="1" t="s">
        <v>203</v>
      </c>
      <c r="E35" s="1">
        <v>632</v>
      </c>
      <c r="F35" s="1" t="s">
        <v>808</v>
      </c>
      <c r="G35" s="3"/>
      <c r="H35" s="3"/>
      <c r="I35" s="3"/>
      <c r="J35" s="3"/>
      <c r="K35" s="3"/>
      <c r="N35" s="1" t="s">
        <v>49</v>
      </c>
      <c r="O35" s="143" t="s">
        <v>814</v>
      </c>
    </row>
    <row r="36" spans="2:19">
      <c r="B36" s="1"/>
      <c r="C36" s="1"/>
      <c r="D36" s="3" t="s">
        <v>158</v>
      </c>
      <c r="E36" s="3">
        <v>669</v>
      </c>
      <c r="F36" s="3" t="s">
        <v>808</v>
      </c>
      <c r="G36" s="1"/>
      <c r="H36" s="1"/>
      <c r="I36" s="1"/>
      <c r="J36" s="1"/>
      <c r="K36" s="1"/>
      <c r="N36" s="1" t="s">
        <v>50</v>
      </c>
      <c r="O36" s="143" t="s">
        <v>814</v>
      </c>
    </row>
    <row r="37" spans="2:19">
      <c r="B37" s="1"/>
      <c r="C37" s="1"/>
      <c r="D37" s="1" t="s">
        <v>42</v>
      </c>
      <c r="E37" s="1">
        <v>249</v>
      </c>
      <c r="F37" s="1" t="s">
        <v>806</v>
      </c>
      <c r="G37" s="1"/>
      <c r="H37" s="1"/>
      <c r="I37" s="1"/>
      <c r="J37" s="1"/>
      <c r="K37" s="1"/>
      <c r="N37" s="1" t="s">
        <v>51</v>
      </c>
      <c r="O37" s="143" t="s">
        <v>814</v>
      </c>
    </row>
    <row r="38" spans="2:19">
      <c r="B38" s="1"/>
      <c r="C38" s="1"/>
      <c r="D38" s="1" t="s">
        <v>43</v>
      </c>
      <c r="E38" s="1">
        <v>684</v>
      </c>
      <c r="F38" s="1" t="s">
        <v>808</v>
      </c>
      <c r="G38" s="1"/>
      <c r="H38" s="1"/>
      <c r="I38" s="1"/>
      <c r="J38" s="1"/>
      <c r="K38" s="1"/>
      <c r="N38" s="1" t="s">
        <v>52</v>
      </c>
      <c r="O38" s="143" t="s">
        <v>814</v>
      </c>
    </row>
    <row r="39" spans="2:19">
      <c r="B39" s="1"/>
      <c r="C39" s="1"/>
      <c r="D39" s="3" t="s">
        <v>152</v>
      </c>
      <c r="E39" s="3">
        <v>614</v>
      </c>
      <c r="F39" s="3" t="s">
        <v>808</v>
      </c>
      <c r="G39" s="1"/>
      <c r="H39" s="1"/>
      <c r="I39" s="1"/>
      <c r="J39" s="1"/>
      <c r="K39" s="1"/>
      <c r="N39" s="1" t="s">
        <v>160</v>
      </c>
      <c r="O39" s="143" t="s">
        <v>813</v>
      </c>
    </row>
    <row r="40" spans="2:19">
      <c r="B40" s="1"/>
      <c r="C40" s="1"/>
      <c r="D40" s="1" t="s">
        <v>44</v>
      </c>
      <c r="E40" s="1">
        <v>688</v>
      </c>
      <c r="F40" s="1" t="s">
        <v>808</v>
      </c>
      <c r="G40" s="1"/>
      <c r="H40" s="1"/>
      <c r="I40" s="1"/>
      <c r="J40" s="1"/>
      <c r="K40" s="1"/>
      <c r="N40" s="1" t="s">
        <v>53</v>
      </c>
      <c r="O40" s="143" t="s">
        <v>812</v>
      </c>
    </row>
    <row r="41" spans="2:19">
      <c r="B41" s="1"/>
      <c r="C41" s="1"/>
      <c r="D41" s="1" t="s">
        <v>45</v>
      </c>
      <c r="E41" s="3">
        <v>510</v>
      </c>
      <c r="F41" s="3" t="s">
        <v>807</v>
      </c>
      <c r="G41" s="1"/>
      <c r="H41" s="1"/>
      <c r="I41" s="1"/>
      <c r="J41" s="1"/>
      <c r="K41" s="1"/>
      <c r="N41" s="1" t="s">
        <v>159</v>
      </c>
      <c r="O41" s="143" t="s">
        <v>808</v>
      </c>
    </row>
    <row r="42" spans="2:19">
      <c r="B42" s="1"/>
      <c r="C42" s="1"/>
      <c r="D42" s="1" t="s">
        <v>212</v>
      </c>
      <c r="E42" s="1">
        <v>401</v>
      </c>
      <c r="F42" s="1" t="s">
        <v>807</v>
      </c>
      <c r="G42" s="1"/>
      <c r="H42" s="1"/>
      <c r="I42" s="1"/>
      <c r="J42" s="1"/>
      <c r="K42" s="1"/>
      <c r="N42" s="1" t="s">
        <v>54</v>
      </c>
      <c r="O42" s="143" t="s">
        <v>808</v>
      </c>
    </row>
    <row r="43" spans="2:19">
      <c r="B43" s="1"/>
      <c r="C43" s="1"/>
      <c r="D43" s="1" t="s">
        <v>46</v>
      </c>
      <c r="E43" s="3">
        <v>261</v>
      </c>
      <c r="F43" s="3" t="s">
        <v>806</v>
      </c>
      <c r="G43" s="1"/>
      <c r="H43" s="1"/>
      <c r="I43" s="1"/>
      <c r="J43" s="1"/>
      <c r="K43" s="1"/>
      <c r="N43" s="1" t="s">
        <v>161</v>
      </c>
      <c r="O43" s="143" t="s">
        <v>808</v>
      </c>
    </row>
    <row r="44" spans="2:19">
      <c r="B44" s="1"/>
      <c r="C44" s="1"/>
      <c r="D44" s="1" t="s">
        <v>47</v>
      </c>
      <c r="E44" s="3">
        <v>309</v>
      </c>
      <c r="F44" s="3" t="s">
        <v>806</v>
      </c>
      <c r="G44" s="1"/>
      <c r="H44" s="1"/>
      <c r="I44" s="1"/>
      <c r="J44" s="1"/>
      <c r="K44" s="1"/>
      <c r="N44" s="1" t="s">
        <v>55</v>
      </c>
      <c r="O44" s="143" t="s">
        <v>808</v>
      </c>
    </row>
    <row r="45" spans="2:19">
      <c r="B45" s="1"/>
      <c r="C45" s="1"/>
      <c r="D45" s="1" t="s">
        <v>48</v>
      </c>
      <c r="E45" s="3">
        <v>378</v>
      </c>
      <c r="F45" s="3" t="s">
        <v>806</v>
      </c>
      <c r="G45" s="1"/>
      <c r="H45" s="1"/>
      <c r="I45" s="1"/>
      <c r="J45" s="1"/>
      <c r="K45" s="1"/>
      <c r="N45" s="3" t="s">
        <v>383</v>
      </c>
      <c r="O45" s="143" t="s">
        <v>808</v>
      </c>
    </row>
    <row r="46" spans="2:19">
      <c r="B46" s="1"/>
      <c r="C46" s="1"/>
      <c r="D46" s="1" t="s">
        <v>204</v>
      </c>
      <c r="E46" s="1">
        <v>640</v>
      </c>
      <c r="F46" s="1" t="s">
        <v>808</v>
      </c>
      <c r="G46" s="1"/>
      <c r="H46" s="1"/>
      <c r="I46" s="1"/>
      <c r="J46" s="1"/>
      <c r="K46" s="1"/>
      <c r="N46" s="1" t="s">
        <v>154</v>
      </c>
      <c r="O46" s="143" t="s">
        <v>808</v>
      </c>
    </row>
    <row r="47" spans="2:19">
      <c r="B47" s="1"/>
      <c r="C47" s="1"/>
      <c r="D47" s="1" t="s">
        <v>205</v>
      </c>
      <c r="E47" s="1">
        <v>697</v>
      </c>
      <c r="F47" s="1" t="s">
        <v>808</v>
      </c>
      <c r="G47" s="1"/>
      <c r="H47" s="1"/>
      <c r="I47" s="1"/>
      <c r="J47" s="1"/>
      <c r="K47" s="1"/>
      <c r="N47" s="1" t="s">
        <v>56</v>
      </c>
      <c r="O47" s="143" t="s">
        <v>813</v>
      </c>
    </row>
    <row r="48" spans="2:19">
      <c r="B48" s="1"/>
      <c r="C48" s="1"/>
      <c r="D48" s="1" t="s">
        <v>805</v>
      </c>
      <c r="E48" s="1">
        <v>367</v>
      </c>
      <c r="F48" s="1" t="s">
        <v>806</v>
      </c>
      <c r="G48" s="1"/>
      <c r="H48" s="1"/>
      <c r="I48" s="1"/>
      <c r="J48" s="1"/>
      <c r="K48" s="1"/>
      <c r="N48" s="1" t="s">
        <v>57</v>
      </c>
      <c r="O48" s="143" t="s">
        <v>808</v>
      </c>
    </row>
    <row r="49" spans="2:15">
      <c r="B49" s="1"/>
      <c r="C49" s="1"/>
      <c r="D49" s="1" t="s">
        <v>49</v>
      </c>
      <c r="E49" s="1">
        <v>524</v>
      </c>
      <c r="F49" s="1" t="s">
        <v>807</v>
      </c>
      <c r="G49" s="1"/>
      <c r="H49" s="1"/>
      <c r="I49" s="1"/>
      <c r="J49" s="1"/>
      <c r="K49" s="1"/>
      <c r="N49" s="1" t="s">
        <v>58</v>
      </c>
      <c r="O49" s="143" t="s">
        <v>812</v>
      </c>
    </row>
    <row r="50" spans="2:15">
      <c r="B50" s="1"/>
      <c r="C50" s="1"/>
      <c r="D50" s="1" t="s">
        <v>156</v>
      </c>
      <c r="E50" s="1">
        <v>683</v>
      </c>
      <c r="F50" s="1" t="s">
        <v>808</v>
      </c>
      <c r="G50" s="1"/>
      <c r="H50" s="1"/>
      <c r="I50" s="1"/>
      <c r="J50" s="1"/>
      <c r="K50" s="1"/>
      <c r="N50" s="1" t="s">
        <v>215</v>
      </c>
      <c r="O50" s="143" t="s">
        <v>815</v>
      </c>
    </row>
    <row r="51" spans="2:15">
      <c r="B51" s="1"/>
      <c r="C51" s="1"/>
      <c r="D51" s="1" t="s">
        <v>50</v>
      </c>
      <c r="E51" s="1">
        <v>525</v>
      </c>
      <c r="F51" s="1" t="s">
        <v>807</v>
      </c>
      <c r="G51" s="1"/>
      <c r="H51" s="1"/>
      <c r="I51" s="1"/>
      <c r="J51" s="1"/>
      <c r="K51" s="1"/>
      <c r="N51" s="1" t="s">
        <v>59</v>
      </c>
      <c r="O51" s="143" t="s">
        <v>808</v>
      </c>
    </row>
    <row r="52" spans="2:15">
      <c r="D52" s="1" t="s">
        <v>51</v>
      </c>
      <c r="E52" s="1">
        <v>526</v>
      </c>
      <c r="F52" s="1" t="s">
        <v>807</v>
      </c>
      <c r="N52" s="143"/>
    </row>
    <row r="53" spans="2:15">
      <c r="D53" s="1" t="s">
        <v>52</v>
      </c>
      <c r="E53" s="1">
        <v>527</v>
      </c>
      <c r="F53" s="1" t="s">
        <v>807</v>
      </c>
      <c r="N53" s="143"/>
    </row>
    <row r="54" spans="2:15">
      <c r="D54" s="1" t="s">
        <v>160</v>
      </c>
      <c r="E54" s="1">
        <v>492</v>
      </c>
      <c r="F54" s="1" t="s">
        <v>806</v>
      </c>
      <c r="N54" s="143"/>
    </row>
    <row r="55" spans="2:15">
      <c r="D55" s="1" t="s">
        <v>53</v>
      </c>
      <c r="E55" s="1">
        <v>403</v>
      </c>
      <c r="F55" s="1" t="s">
        <v>806</v>
      </c>
      <c r="N55" s="143"/>
    </row>
    <row r="56" spans="2:15">
      <c r="D56" s="1" t="s">
        <v>159</v>
      </c>
      <c r="E56" s="1">
        <v>696</v>
      </c>
      <c r="F56" s="1" t="s">
        <v>808</v>
      </c>
      <c r="N56" s="143"/>
    </row>
    <row r="57" spans="2:15">
      <c r="D57" s="1" t="s">
        <v>213</v>
      </c>
      <c r="E57" s="1">
        <v>491</v>
      </c>
      <c r="F57" s="1" t="s">
        <v>807</v>
      </c>
      <c r="N57" s="143"/>
    </row>
    <row r="58" spans="2:15">
      <c r="D58" s="1" t="s">
        <v>54</v>
      </c>
      <c r="E58" s="1">
        <v>685</v>
      </c>
      <c r="F58" s="1" t="s">
        <v>808</v>
      </c>
      <c r="N58" s="143"/>
    </row>
    <row r="59" spans="2:15">
      <c r="D59" s="1" t="s">
        <v>161</v>
      </c>
      <c r="E59" s="1">
        <v>636</v>
      </c>
      <c r="F59" s="1" t="s">
        <v>808</v>
      </c>
      <c r="N59" s="143"/>
    </row>
    <row r="60" spans="2:15">
      <c r="D60" s="1" t="s">
        <v>206</v>
      </c>
      <c r="E60" s="1">
        <v>674</v>
      </c>
      <c r="F60" s="1" t="s">
        <v>808</v>
      </c>
      <c r="N60" s="143"/>
    </row>
    <row r="61" spans="2:15">
      <c r="D61" s="1" t="s">
        <v>200</v>
      </c>
      <c r="E61" s="1">
        <v>568</v>
      </c>
      <c r="F61" s="1" t="s">
        <v>807</v>
      </c>
      <c r="N61" s="143"/>
    </row>
    <row r="62" spans="2:15">
      <c r="D62" s="1" t="s">
        <v>207</v>
      </c>
      <c r="E62" s="1">
        <v>645</v>
      </c>
      <c r="F62" s="1" t="s">
        <v>808</v>
      </c>
      <c r="N62" s="143"/>
    </row>
    <row r="63" spans="2:15">
      <c r="D63" s="1" t="s">
        <v>55</v>
      </c>
      <c r="E63" s="1">
        <v>621</v>
      </c>
      <c r="F63" s="1" t="s">
        <v>808</v>
      </c>
      <c r="N63" s="143"/>
    </row>
    <row r="64" spans="2:15">
      <c r="D64" s="1" t="s">
        <v>210</v>
      </c>
      <c r="E64" s="1">
        <v>493</v>
      </c>
      <c r="F64" s="1" t="s">
        <v>807</v>
      </c>
      <c r="N64" s="143"/>
    </row>
    <row r="65" spans="2:14">
      <c r="D65" s="1" t="s">
        <v>154</v>
      </c>
      <c r="E65" s="1">
        <v>693</v>
      </c>
      <c r="F65" s="1" t="s">
        <v>808</v>
      </c>
      <c r="N65" s="143"/>
    </row>
    <row r="66" spans="2:14">
      <c r="D66" s="1" t="s">
        <v>214</v>
      </c>
      <c r="E66" s="1">
        <v>421</v>
      </c>
      <c r="F66" s="1" t="s">
        <v>807</v>
      </c>
      <c r="N66" s="143"/>
    </row>
    <row r="67" spans="2:14">
      <c r="D67" s="1" t="s">
        <v>56</v>
      </c>
      <c r="E67" s="3">
        <v>315</v>
      </c>
      <c r="F67" s="3" t="s">
        <v>806</v>
      </c>
      <c r="N67" s="143"/>
    </row>
    <row r="68" spans="2:14">
      <c r="D68" s="1" t="s">
        <v>57</v>
      </c>
      <c r="E68" s="3">
        <v>617</v>
      </c>
      <c r="F68" s="3" t="s">
        <v>808</v>
      </c>
      <c r="N68" s="143"/>
    </row>
    <row r="69" spans="2:14">
      <c r="D69" s="1" t="s">
        <v>58</v>
      </c>
      <c r="E69" s="1">
        <v>343</v>
      </c>
      <c r="F69" s="1" t="s">
        <v>806</v>
      </c>
      <c r="N69" s="143"/>
    </row>
    <row r="70" spans="2:14">
      <c r="D70" s="1" t="s">
        <v>215</v>
      </c>
      <c r="E70" s="1">
        <v>461</v>
      </c>
      <c r="F70" s="1" t="s">
        <v>807</v>
      </c>
      <c r="N70" s="143"/>
    </row>
    <row r="71" spans="2:14">
      <c r="D71" s="1" t="s">
        <v>59</v>
      </c>
      <c r="E71" s="1">
        <v>611</v>
      </c>
      <c r="F71" s="1" t="s">
        <v>808</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sheetPr codeName="Sheet10">
    <pageSetUpPr autoPageBreaks="0"/>
  </sheetPr>
  <dimension ref="A1:CG211"/>
  <sheetViews>
    <sheetView topLeftCell="I1" workbookViewId="0">
      <selection activeCell="N11" sqref="N11"/>
    </sheetView>
  </sheetViews>
  <sheetFormatPr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818</v>
      </c>
    </row>
    <row r="2" spans="1:35" s="8" customFormat="1" ht="18" customHeight="1">
      <c r="A2" s="636" t="s">
        <v>86</v>
      </c>
      <c r="B2" s="637" t="s">
        <v>817</v>
      </c>
      <c r="C2" s="638" t="s">
        <v>656</v>
      </c>
      <c r="D2" s="636" t="s">
        <v>87</v>
      </c>
      <c r="E2" s="636" t="s">
        <v>88</v>
      </c>
      <c r="F2" s="636" t="s">
        <v>89</v>
      </c>
      <c r="G2" s="636" t="s">
        <v>90</v>
      </c>
      <c r="H2" s="636" t="s">
        <v>91</v>
      </c>
      <c r="I2" s="639" t="s">
        <v>657</v>
      </c>
      <c r="J2" s="639" t="s">
        <v>658</v>
      </c>
      <c r="K2" s="636" t="s">
        <v>92</v>
      </c>
      <c r="L2" s="637" t="s">
        <v>660</v>
      </c>
      <c r="M2" s="637" t="s">
        <v>659</v>
      </c>
      <c r="N2" s="636" t="s">
        <v>93</v>
      </c>
      <c r="O2" s="636" t="s">
        <v>94</v>
      </c>
      <c r="P2" s="636" t="s">
        <v>101</v>
      </c>
      <c r="Q2" s="636" t="s">
        <v>95</v>
      </c>
      <c r="R2" s="636" t="s">
        <v>96</v>
      </c>
      <c r="S2" s="636" t="s">
        <v>100</v>
      </c>
      <c r="T2" s="639" t="s">
        <v>661</v>
      </c>
      <c r="U2" s="636" t="s">
        <v>97</v>
      </c>
      <c r="V2" s="636" t="s">
        <v>98</v>
      </c>
      <c r="W2" s="636" t="s">
        <v>99</v>
      </c>
      <c r="X2" s="639" t="s">
        <v>662</v>
      </c>
      <c r="Y2" s="637" t="s">
        <v>663</v>
      </c>
      <c r="Z2" s="637" t="s">
        <v>664</v>
      </c>
      <c r="AA2" s="637" t="s">
        <v>665</v>
      </c>
      <c r="AB2" s="637" t="s">
        <v>666</v>
      </c>
      <c r="AC2" s="637" t="s">
        <v>667</v>
      </c>
      <c r="AD2" s="637" t="s">
        <v>668</v>
      </c>
      <c r="AE2" s="637" t="s">
        <v>809</v>
      </c>
    </row>
    <row r="3" spans="1:35" s="8" customFormat="1">
      <c r="A3" s="586" t="str">
        <f>IF(ISBLANK('1. Classification &amp; Budget'!H5),"",'1. Classification &amp; Budget'!H5)</f>
        <v>Philippines</v>
      </c>
      <c r="B3" s="586" t="str">
        <f>IF(ISBLANK('1. Classification &amp; Budget'!H6),"",'1. Classification &amp; Budget'!H6)</f>
        <v>Peace Corps Partnership Program (PCPP)</v>
      </c>
      <c r="C3" s="640" t="str">
        <f>IF(ISBLANK(GrantChoice),"",GrantChoice)</f>
        <v>PP</v>
      </c>
      <c r="D3" s="586">
        <f>IF(ISBLANK('1. Classification &amp; Budget'!Q6),"",'1. Classification &amp; Budget'!Q6)</f>
        <v>2013</v>
      </c>
      <c r="E3" s="586" t="str">
        <f>IF(ISBLANK('1. Classification &amp; Budget'!R7),"",'1. Classification &amp; Budget'!R7)</f>
        <v>13</v>
      </c>
      <c r="F3" s="641">
        <f>IF(ISBLANK('1. Classification &amp; Budget'!S7),"",'1. Classification &amp; Budget'!S7)</f>
        <v>492</v>
      </c>
      <c r="G3" s="640" t="str">
        <f>IF(ISBLANK('1. Classification &amp; Budget'!T7),"",'1. Classification &amp; Budget'!T7)</f>
        <v/>
      </c>
      <c r="H3" s="586" t="str">
        <f>IF(ISBLANK('1. Classification &amp; Budget'!H9),"",'1. Classification &amp; Budget'!H9)</f>
        <v xml:space="preserve">Cottage Model Housing Program </v>
      </c>
      <c r="I3" s="640" t="str">
        <f>IF(ISBLANK('1. Classification &amp; Budget'!H11),"",'1. Classification &amp; Budget'!H11)</f>
        <v>Barangay Nasisi, Ligao City</v>
      </c>
      <c r="J3" s="640" t="str">
        <f>IF(ISBLANK('1. Classification &amp; Budget'!H12),"",'1. Classification &amp; Budget'!H12)</f>
        <v>Albay, Bicol Region V</v>
      </c>
      <c r="K3" s="586" t="str">
        <f>IF(ISBLANK('1. Classification &amp; Budget'!H14),"",'1. Classification &amp; Budget'!H14)</f>
        <v xml:space="preserve">DSWD Region-V Haven for Women &amp; Girls </v>
      </c>
      <c r="L3" s="640" t="str">
        <f>IF(ISBLANK('1. Classification &amp; Budget'!H15),"",'1. Classification &amp; Budget'!H15)</f>
        <v>Center Head - Lea Deat- Social Welfare Officer III</v>
      </c>
      <c r="M3" s="640" t="str">
        <f>IF(ISBLANK('1. Classification &amp; Budget'!H16),"",'1. Classification &amp; Budget'!H16)</f>
        <v>DSWD Complex, Brgy Nasisi, Ligao City, Albay 4504; center; 09275313242; Lea Daet; 09293002809</v>
      </c>
      <c r="N3" s="586">
        <f>IF(ISBLANK('1. Classification &amp; Budget'!H18),"",'1. Classification &amp; Budget'!H18)</f>
        <v>41609</v>
      </c>
      <c r="O3" s="586">
        <f>IF(ISBLANK('1. Classification &amp; Budget'!N18),"",'1. Classification &amp; Budget'!N18)</f>
        <v>41759</v>
      </c>
      <c r="P3" s="586">
        <v>1</v>
      </c>
      <c r="Q3" s="586" t="str">
        <f>IF(ISBLANK('1. Classification &amp; Budget'!F23),"",'1. Classification &amp; Budget'!F23)</f>
        <v>Mangum</v>
      </c>
      <c r="R3" s="586" t="str">
        <f>IF(ISBLANK('1. Classification &amp; Budget'!I23),"",'1. Classification &amp; Budget'!I23)</f>
        <v>Laurenia</v>
      </c>
      <c r="S3" s="586">
        <f>IF(ISBLANK('1. Classification &amp; Budget'!P23),"",'1. Classification &amp; Budget'!P23)</f>
        <v>41902</v>
      </c>
      <c r="T3" s="640" t="str">
        <f>IF(ISBLANK('1. Classification &amp; Budget'!L23),"",'1. Classification &amp; Budget'!L23)</f>
        <v>Youth</v>
      </c>
      <c r="U3" s="586" t="str">
        <f>IF(ISBLANK('1. Classification &amp; Budget'!F24),"",'1. Classification &amp; Budget'!F24)</f>
        <v/>
      </c>
      <c r="V3" s="586" t="str">
        <f>IF(ISBLANK('1. Classification &amp; Budget'!I24),"",'1. Classification &amp; Budget'!I24)</f>
        <v/>
      </c>
      <c r="W3" s="586" t="str">
        <f>IF(ISBLANK('1. Classification &amp; Budget'!P24),"",'1. Classification &amp; Budget'!P24)</f>
        <v/>
      </c>
      <c r="X3" s="640" t="str">
        <f>IF(ISBLANK('1. Classification &amp; Budget'!L24),"",'1. Classification &amp; Budget'!L24)</f>
        <v/>
      </c>
      <c r="Y3" s="586" t="str">
        <f>IF(ISBLANK('1. Classification &amp; Budget'!F25),"",'1. Classification &amp; Budget'!F25)</f>
        <v/>
      </c>
      <c r="Z3" s="640" t="str">
        <f>IF(ISBLANK('1. Classification &amp; Budget'!I25),"",'1. Classification &amp; Budget'!I25)</f>
        <v/>
      </c>
      <c r="AA3" s="640" t="str">
        <f>IF(ISBLANK('1. Classification &amp; Budget'!P25),"",'1. Classification &amp; Budget'!P25)</f>
        <v/>
      </c>
      <c r="AB3" s="640" t="str">
        <f>IF(ISBLANK('1. Classification &amp; Budget'!L25),"",'1. Classification &amp; Budget'!L25)</f>
        <v/>
      </c>
      <c r="AC3" s="640" t="str">
        <f>IF(ISBLANK('1. Classification &amp; Budget'!R23),"",'1. Classification &amp; Budget'!R23)</f>
        <v/>
      </c>
      <c r="AD3" s="640" t="str">
        <f>IF(ISBLANK('1. Classification &amp; Budget'!I27),"",'1. Classification &amp; Budget'!I27)</f>
        <v>Ambet Yangco/ Joji Bonilla</v>
      </c>
      <c r="AE3" s="641" t="str">
        <f>IF(ISBLANK('1. Classification &amp; Budget'!H5),"",INDEX(Lookup!D1:F71,MATCH('1. Classification &amp; Budget'!H5,Lookup!D1:D71,0),3))</f>
        <v>EMA</v>
      </c>
    </row>
    <row r="4" spans="1:35" s="8" customFormat="1">
      <c r="A4"/>
      <c r="B4"/>
      <c r="C4"/>
      <c r="D4" s="6"/>
      <c r="E4" s="6"/>
      <c r="F4" s="572"/>
      <c r="G4" s="572"/>
      <c r="H4" s="572"/>
      <c r="I4" s="572"/>
      <c r="J4" s="572"/>
      <c r="K4" s="572"/>
      <c r="L4" s="572"/>
      <c r="M4" s="572"/>
      <c r="N4" s="572"/>
      <c r="O4" s="572"/>
      <c r="P4" s="572"/>
      <c r="Q4" s="572"/>
      <c r="R4" s="572"/>
      <c r="S4" s="572"/>
      <c r="T4" s="572"/>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73" t="s">
        <v>669</v>
      </c>
      <c r="O6" s="7" t="s">
        <v>670</v>
      </c>
      <c r="P6" s="7" t="s">
        <v>671</v>
      </c>
      <c r="Q6" s="7" t="s">
        <v>672</v>
      </c>
      <c r="R6" s="7" t="s">
        <v>673</v>
      </c>
      <c r="S6" s="7" t="s">
        <v>113</v>
      </c>
      <c r="T6" s="7" t="s">
        <v>114</v>
      </c>
      <c r="U6" s="7" t="s">
        <v>674</v>
      </c>
      <c r="V6" s="7" t="s">
        <v>675</v>
      </c>
      <c r="W6" s="7" t="s">
        <v>676</v>
      </c>
      <c r="X6" s="7" t="s">
        <v>677</v>
      </c>
      <c r="Y6" s="7" t="s">
        <v>115</v>
      </c>
      <c r="Z6" s="7" t="s">
        <v>116</v>
      </c>
    </row>
    <row r="7" spans="1:35">
      <c r="A7" s="586" t="str">
        <f>IF(ISBLANK('1. Classification &amp; Budget'!E31),"",'1. Classification &amp; Budget'!E31)</f>
        <v/>
      </c>
      <c r="B7" s="586" t="str">
        <f>IF(ISBLANK('1. Classification &amp; Budget'!E33),"",'1. Classification &amp; Budget'!E33)</f>
        <v/>
      </c>
      <c r="C7" s="586" t="str">
        <f>IF(ISBLANK('1. Classification &amp; Budget'!E35),"",'1. Classification &amp; Budget'!E35)</f>
        <v/>
      </c>
      <c r="D7" s="586" t="str">
        <f>IF(ISBLANK('1. Classification &amp; Budget'!E37),"",'1. Classification &amp; Budget'!E37)</f>
        <v>X</v>
      </c>
      <c r="E7" s="586" t="str">
        <f>IF(ISBLANK('1. Classification &amp; Budget'!H31),"",'1. Classification &amp; Budget'!H31)</f>
        <v/>
      </c>
      <c r="F7" s="586" t="str">
        <f>IF(ISBLANK('1. Classification &amp; Budget'!H33),"",'1. Classification &amp; Budget'!H33)</f>
        <v>XX</v>
      </c>
      <c r="G7" s="586" t="str">
        <f>IF(ISBLANK('1. Classification &amp; Budget'!H35),"",'1. Classification &amp; Budget'!H35)</f>
        <v>X</v>
      </c>
      <c r="H7" s="586" t="str">
        <f>IF(ISBLANK('1. Classification &amp; Budget'!H37),"",'1. Classification &amp; Budget'!H37)</f>
        <v/>
      </c>
      <c r="I7" s="586" t="str">
        <f>IF(ISBLANK('1. Classification &amp; Budget'!M31),"",'1. Classification &amp; Budget'!M31)</f>
        <v/>
      </c>
      <c r="J7" s="586" t="str">
        <f>IF(ISBLANK('1. Classification &amp; Budget'!M33),"",'1. Classification &amp; Budget'!M33)</f>
        <v/>
      </c>
      <c r="K7" s="586" t="str">
        <f>IF(ISBLANK('1. Classification &amp; Budget'!M35),"",'1. Classification &amp; Budget'!M35)</f>
        <v/>
      </c>
      <c r="L7" s="586" t="str">
        <f>IF(ISBLANK('1. Classification &amp; Budget'!M37),"",'1. Classification &amp; Budget'!M37)</f>
        <v/>
      </c>
      <c r="M7" s="586" t="str">
        <f>IF(ISBLANK('1. Classification &amp; Budget'!Q31),"",'1. Classification &amp; Budget'!Q31)</f>
        <v/>
      </c>
      <c r="N7" s="586" t="str">
        <f>IF(ISBLANK('1. Classification &amp; Budget'!Q33),"",'1. Classification &amp; Budget'!Q33)</f>
        <v/>
      </c>
      <c r="O7" s="572">
        <f>IF(ISBLANK('1. Classification &amp; Budget'!I42),"",'1. Classification &amp; Budget'!I42)</f>
        <v>2</v>
      </c>
      <c r="P7" s="572">
        <f>IF(ISBLANK('1. Classification &amp; Budget'!O42),"",'1. Classification &amp; Budget'!O42)</f>
        <v>3</v>
      </c>
      <c r="Q7" s="572" t="str">
        <f>IF(ISBLANK('1. Classification &amp; Budget'!K42),"",'1. Classification &amp; Budget'!K42)</f>
        <v/>
      </c>
      <c r="R7" s="572" t="str">
        <f>IF(ISBLANK('1. Classification &amp; Budget'!Q42),"",'1. Classification &amp; Budget'!Q42)</f>
        <v/>
      </c>
      <c r="S7" s="572" t="str">
        <f>IF(ISBLANK('1. Classification &amp; Budget'!M42),"",'1. Classification &amp; Budget'!M42)</f>
        <v/>
      </c>
      <c r="T7" s="572" t="str">
        <f>IF(ISBLANK('1. Classification &amp; Budget'!S42),"",'1. Classification &amp; Budget'!S42)</f>
        <v/>
      </c>
      <c r="U7" s="572" t="str">
        <f>IF(ISBLANK('1. Classification &amp; Budget'!I43),"",'1. Classification &amp; Budget'!I43)</f>
        <v/>
      </c>
      <c r="V7" s="572">
        <f>IF(ISBLANK('1. Classification &amp; Budget'!O43),"",'1. Classification &amp; Budget'!O43)</f>
        <v>5</v>
      </c>
      <c r="W7" s="572" t="str">
        <f>IF(ISBLANK('1. Classification &amp; Budget'!K43),"",'1. Classification &amp; Budget'!K43)</f>
        <v/>
      </c>
      <c r="X7" s="572">
        <f>IF(ISBLANK('1. Classification &amp; Budget'!Q43),"",'1. Classification &amp; Budget'!Q43)</f>
        <v>10</v>
      </c>
      <c r="Y7" s="572" t="str">
        <f>IF(ISBLANK('1. Classification &amp; Budget'!M43),"",'1. Classification &amp; Budget'!M43)</f>
        <v/>
      </c>
      <c r="Z7" s="572">
        <f>IF(ISBLANK('1. Classification &amp; Budget'!S43),"",'1. Classification &amp; Budget'!S43)</f>
        <v>40</v>
      </c>
    </row>
    <row r="9" spans="1:35">
      <c r="A9" s="10" t="s">
        <v>117</v>
      </c>
      <c r="B9" s="10"/>
      <c r="C9" s="10"/>
    </row>
    <row r="10" spans="1:35">
      <c r="A10" s="7" t="s">
        <v>678</v>
      </c>
      <c r="B10" s="7" t="s">
        <v>679</v>
      </c>
      <c r="C10" s="7" t="s">
        <v>680</v>
      </c>
      <c r="D10" s="7" t="s">
        <v>146</v>
      </c>
      <c r="E10" s="7" t="s">
        <v>681</v>
      </c>
      <c r="F10" s="7" t="s">
        <v>682</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72" customFormat="1">
      <c r="A11" s="586">
        <f>IF('1. Classification &amp; Budget'!H50=0,"",'1. Classification &amp; Budget'!H50)</f>
        <v>1281.8181818181818</v>
      </c>
      <c r="B11" s="586" t="str">
        <f>IF('1. Classification &amp; Budget'!H51=0,"",'1. Classification &amp; Budget'!H51)</f>
        <v/>
      </c>
      <c r="C11" s="586">
        <f>IF('1. Classification &amp; Budget'!H52=0,"",'1. Classification &amp; Budget'!H52)</f>
        <v>3031.2045454545455</v>
      </c>
      <c r="D11" s="586" t="str">
        <f>IF('1. Classification &amp; Budget'!H53=0,"",'1. Classification &amp; Budget'!H53)</f>
        <v/>
      </c>
      <c r="E11" s="586" t="str">
        <f>IF('1. Classification &amp; Budget'!H54=0,"",'1. Classification &amp; Budget'!H54)</f>
        <v/>
      </c>
      <c r="F11" s="586" t="str">
        <f>IF('1. Classification &amp; Budget'!H55=0,"",'1. Classification &amp; Budget'!H55)</f>
        <v/>
      </c>
      <c r="G11" s="586" t="str">
        <f>IF('1. Classification &amp; Budget'!H56=0,"",'1. Classification &amp; Budget'!H56)</f>
        <v/>
      </c>
      <c r="H11" s="586" t="str">
        <f>IF('1. Classification &amp; Budget'!J50=0,"",'1. Classification &amp; Budget'!J50)</f>
        <v/>
      </c>
      <c r="I11" s="586" t="str">
        <f>IF('1. Classification &amp; Budget'!J51=0,"",'1. Classification &amp; Budget'!J51)</f>
        <v/>
      </c>
      <c r="J11" s="586" t="str">
        <f>IF('1. Classification &amp; Budget'!J52=0,"",'1. Classification &amp; Budget'!J52)</f>
        <v/>
      </c>
      <c r="K11" s="586" t="str">
        <f>IF('1. Classification &amp; Budget'!J53=0,"",'1. Classification &amp; Budget'!J53)</f>
        <v/>
      </c>
      <c r="L11" s="586" t="str">
        <f>IF('1. Classification &amp; Budget'!J54=0,"",'1. Classification &amp; Budget'!J54)</f>
        <v/>
      </c>
      <c r="M11" s="586" t="str">
        <f>IF('1. Classification &amp; Budget'!J55=0,"",'1. Classification &amp; Budget'!J55)</f>
        <v/>
      </c>
      <c r="N11" s="586" t="str">
        <f>IF('1. Classification &amp; Budget'!J56=0,"",'1. Classification &amp; Budget'!J56)</f>
        <v/>
      </c>
      <c r="O11" s="586">
        <f>IF('1. Classification &amp; Budget'!L50=0,"",'1. Classification &amp; Budget'!L50)</f>
        <v>602.27272727272725</v>
      </c>
      <c r="P11" s="586">
        <f>IF('1. Classification &amp; Budget'!L51=0,"",'1. Classification &amp; Budget'!L51)</f>
        <v>45.454545454545453</v>
      </c>
      <c r="Q11" s="586">
        <f>IF('1. Classification &amp; Budget'!L52=0,"",'1. Classification &amp; Budget'!L52)</f>
        <v>681.81818181818187</v>
      </c>
      <c r="R11" s="586">
        <f>IF(ISBLANK('1. Classification &amp; Budget'!L53),"",'1. Classification &amp; Budget'!L53)</f>
        <v>477.27272727272725</v>
      </c>
      <c r="S11" s="586" t="str">
        <f>IF('1. Classification &amp; Budget'!L54=0,"",'1. Classification &amp; Budget'!L54)</f>
        <v/>
      </c>
      <c r="T11" s="586">
        <f>IF('1. Classification &amp; Budget'!L55=0,"",'1. Classification &amp; Budget'!L55)</f>
        <v>113.63636363636364</v>
      </c>
      <c r="U11" s="586" t="str">
        <f>IF('1. Classification &amp; Budget'!L56=0,"",'1. Classification &amp; Budget'!L56)</f>
        <v/>
      </c>
      <c r="V11" s="586" t="str">
        <f>IF('1. Classification &amp; Budget'!N50=0,"",'1. Classification &amp; Budget'!N50)</f>
        <v/>
      </c>
      <c r="W11" s="586" t="str">
        <f>IF('1. Classification &amp; Budget'!N51=0,"",'1. Classification &amp; Budget'!N51)</f>
        <v/>
      </c>
      <c r="X11" s="586" t="str">
        <f>IF('1. Classification &amp; Budget'!N52=0,"",'1. Classification &amp; Budget'!N52)</f>
        <v/>
      </c>
      <c r="Y11" s="586" t="str">
        <f>IF('1. Classification &amp; Budget'!N53=0,"",'1. Classification &amp; Budget'!N53)</f>
        <v/>
      </c>
      <c r="Z11" s="586" t="str">
        <f>IF('1. Classification &amp; Budget'!N54=0,"",'1. Classification &amp; Budget'!N54)</f>
        <v/>
      </c>
      <c r="AA11" s="586" t="str">
        <f>IF('1. Classification &amp; Budget'!N55=0,"",'1. Classification &amp; Budget'!N55)</f>
        <v/>
      </c>
      <c r="AB11" s="586" t="str">
        <f>IF('1. Classification &amp; Budget'!N56=0,"",'1. Classification &amp; Budget'!N56)</f>
        <v/>
      </c>
      <c r="AC11" s="586" t="str">
        <f>IF('1. Classification &amp; Budget'!P50=0,"",'1. Classification &amp; Budget'!P50)</f>
        <v/>
      </c>
      <c r="AD11" s="586" t="str">
        <f>IF('1. Classification &amp; Budget'!P51=0,"",'1. Classification &amp; Budget'!P51)</f>
        <v/>
      </c>
      <c r="AE11" s="586" t="str">
        <f>IF('1. Classification &amp; Budget'!P52=0,"",'1. Classification &amp; Budget'!P52)</f>
        <v/>
      </c>
      <c r="AF11" s="586" t="str">
        <f>IF('1. Classification &amp; Budget'!P53=0,"",'1. Classification &amp; Budget'!P53)</f>
        <v/>
      </c>
      <c r="AG11" s="586" t="str">
        <f>IF('1. Classification &amp; Budget'!P54=0,"",'1. Classification &amp; Budget'!P54)</f>
        <v/>
      </c>
      <c r="AH11" s="586" t="str">
        <f>IF('1. Classification &amp; Budget'!P55=0,"",'1. Classification &amp; Budget'!P55)</f>
        <v/>
      </c>
      <c r="AI11" s="586" t="str">
        <f>IF('1. Classification &amp; Budget'!P56=0,"",'1. Classification &amp; Budget'!P56)</f>
        <v/>
      </c>
    </row>
    <row r="13" spans="1:35">
      <c r="A13" s="10" t="s">
        <v>653</v>
      </c>
      <c r="B13" s="10"/>
      <c r="C13" s="10"/>
    </row>
    <row r="14" spans="1:35">
      <c r="A14" s="642" t="s">
        <v>683</v>
      </c>
      <c r="B14" s="642" t="s">
        <v>684</v>
      </c>
      <c r="C14" s="642" t="s">
        <v>685</v>
      </c>
      <c r="D14" s="642" t="s">
        <v>686</v>
      </c>
      <c r="E14" s="642" t="s">
        <v>687</v>
      </c>
      <c r="F14" s="642" t="s">
        <v>688</v>
      </c>
      <c r="G14" s="642" t="s">
        <v>689</v>
      </c>
      <c r="H14" s="643" t="s">
        <v>690</v>
      </c>
      <c r="I14" s="642" t="s">
        <v>691</v>
      </c>
      <c r="J14" s="642" t="s">
        <v>692</v>
      </c>
      <c r="K14" s="642" t="s">
        <v>693</v>
      </c>
      <c r="L14" s="642" t="s">
        <v>694</v>
      </c>
      <c r="M14" s="642" t="s">
        <v>695</v>
      </c>
      <c r="N14" s="642" t="s">
        <v>696</v>
      </c>
      <c r="O14" s="642" t="s">
        <v>697</v>
      </c>
      <c r="P14" s="642" t="s">
        <v>698</v>
      </c>
      <c r="Q14" s="642" t="s">
        <v>699</v>
      </c>
      <c r="R14" s="642" t="s">
        <v>700</v>
      </c>
      <c r="S14" s="642" t="s">
        <v>701</v>
      </c>
      <c r="T14" s="642" t="s">
        <v>702</v>
      </c>
      <c r="U14" s="642" t="s">
        <v>703</v>
      </c>
    </row>
    <row r="15" spans="1:35">
      <c r="A15" s="586" t="str">
        <f>IF(ISBLANK('1. Classification &amp; Budget'!H63),"",'1. Classification &amp; Budget'!H63)</f>
        <v xml:space="preserve">Labor will cover the costs for the construction workers for each particular part of the construction job such as lay-out &amp; excavations, scaffoldings &amp; formworks, concrete works with rebars, masonry works with rebar, roofing works, ceiling works, tile works, plumbing works, electrical works, doors and windows and finally inside partitions. </v>
      </c>
      <c r="B15" s="586" t="str">
        <f>IF(ISBLANK('1. Classification &amp; Budget'!H64),"",'1. Classification &amp; Budget'!H64)</f>
        <v>N/A</v>
      </c>
      <c r="C15" s="586" t="str">
        <f>IF(ISBLANK('1. Classification &amp; Budget'!H65),"",'1. Classification &amp; Budget'!H65)</f>
        <v xml:space="preserve">Materials needed to construct the building such as doors, windows, nails, pvc pipe, rebar, cement, sand, wire, lumber, plywood, gravel, etc. </v>
      </c>
      <c r="D15" s="586" t="str">
        <f>IF(ISBLANK('1. Classification &amp; Budget'!H66),"",'1. Classification &amp; Budget'!H66)</f>
        <v>N/A</v>
      </c>
      <c r="E15" s="586" t="str">
        <f>IF(ISBLANK('1. Classification &amp; Budget'!H67),"",'1. Classification &amp; Budget'!H67)</f>
        <v>N/A</v>
      </c>
      <c r="F15" s="586" t="str">
        <f>IF(ISBLANK('1. Classification &amp; Budget'!H68),"",'1. Classification &amp; Budget'!H68)</f>
        <v>N/A</v>
      </c>
      <c r="G15" s="644" t="str">
        <f>IF(ISBLANK('1. Classification &amp; Budget'!H69),"",'1. Classification &amp; Budget'!H69)</f>
        <v/>
      </c>
      <c r="H15" s="586" t="str">
        <f>IF(ISBLANK('1. Classification &amp; Budget'!M63),"",'1. Classification &amp; Budget'!M63)</f>
        <v xml:space="preserve">The Civil Engineer will assist with the blue print and layout of the cottage structure.  In house maintaince work Tay Nilo will assist with the construction work and oversee the workers. </v>
      </c>
      <c r="I15" s="586" t="str">
        <f>IF(ISBLANK('1. Classification &amp; Budget'!M64),"",'1. Classification &amp; Budget'!M64)</f>
        <v>Shovels, ladders, hammers, electric drills, measuring tape, pencils, leveler, wheel barrel</v>
      </c>
      <c r="J15" s="586" t="str">
        <f>IF(ISBLANK('1. Classification &amp; Budget'!M65),"",'1. Classification &amp; Budget'!M65)</f>
        <v xml:space="preserve">Paint and labor for the cottage will be provided. </v>
      </c>
      <c r="K15" s="586" t="str">
        <f>IF(ISBLANK('1. Classification &amp; Budget'!M66),"",'1. Classification &amp; Budget'!M66)</f>
        <v xml:space="preserve">The plot of land is owned by the agency and plentiful to use for the project.  The full square footage is </v>
      </c>
      <c r="L15" s="586" t="str">
        <f>IF(ISBLANK('1. Classification &amp; Budget'!M67),"",'1. Classification &amp; Budget'!M67)</f>
        <v>N/A</v>
      </c>
      <c r="M15" s="586" t="str">
        <f>IF(ISBLANK('1. Classification &amp; Budget'!M68),"",'1. Classification &amp; Budget'!M68)</f>
        <v xml:space="preserve">Truck will be used to transport the materials from town center and next major town. </v>
      </c>
      <c r="N15" s="586" t="str">
        <f>IF(ISBLANK('1. Classification &amp; Budget'!M69),"",'1. Classification &amp; Budget'!M69)</f>
        <v/>
      </c>
      <c r="O15" s="586" t="str">
        <f>IF(ISBLANK('1. Classification &amp; Budget'!R63),"",'1. Classification &amp; Budget'!R63)</f>
        <v>N/A</v>
      </c>
      <c r="P15" s="586" t="str">
        <f>IF(ISBLANK('1. Classification &amp; Budget'!R64),"",'1. Classification &amp; Budget'!R64)</f>
        <v>N/A</v>
      </c>
      <c r="Q15" s="586" t="str">
        <f>IF(ISBLANK('1. Classification &amp; Budget'!R65),"",'1. Classification &amp; Budget'!R65)</f>
        <v>N/A</v>
      </c>
      <c r="R15" s="586" t="str">
        <f>IF(ISBLANK('1. Classification &amp; Budget'!R66),"",'1. Classification &amp; Budget'!R66)</f>
        <v>N/A</v>
      </c>
      <c r="S15" s="586" t="str">
        <f>IF(ISBLANK('1. Classification &amp; Budget'!R67),"",'1. Classification &amp; Budget'!R67)</f>
        <v>N/A</v>
      </c>
      <c r="T15" s="586" t="str">
        <f>IF(ISBLANK('1. Classification &amp; Budget'!R68),"",'1. Classification &amp; Budget'!R68)</f>
        <v>N/A</v>
      </c>
      <c r="U15" s="586" t="str">
        <f>IF(ISBLANK('1. Classification &amp; Budget'!R69),"",'1. Classification &amp; Budget'!R69)</f>
        <v/>
      </c>
    </row>
    <row r="17" spans="1:72">
      <c r="A17" s="10" t="s">
        <v>77</v>
      </c>
      <c r="B17" s="10"/>
    </row>
    <row r="18" spans="1:72">
      <c r="A18" s="638" t="s">
        <v>708</v>
      </c>
      <c r="B18" s="637" t="s">
        <v>704</v>
      </c>
      <c r="C18" s="637" t="s">
        <v>705</v>
      </c>
      <c r="D18" s="637" t="s">
        <v>706</v>
      </c>
      <c r="E18" s="637" t="s">
        <v>707</v>
      </c>
      <c r="F18" s="637" t="s">
        <v>709</v>
      </c>
      <c r="G18" s="637" t="s">
        <v>149</v>
      </c>
    </row>
    <row r="19" spans="1:72">
      <c r="A19" s="586" t="str">
        <f>IF(ISBLANK('2. Questionnaire'!J8),"",'2. Questionnaire'!J8)</f>
        <v xml:space="preserve">The Cottage Model Housing Program seeks to reunite mothers who are survivors of gender-based crimes such as domestic violence and or sexual assault with their children within the recovery center.  This model seeks to promote family stabilization and empower families to remain a cohesive unit during times of difficulty/unfortunate circumstances.  In its absence, women who experience gender-based crimes enter temporary emergency shelters, which are better suited for single women, leaving behind their children while living in "community style" housing; performing required daily activities and relying on the houseparents.  Recovery at times is disrupted by constant worries of the quality of care of their families.  The Cottage Model Housing Program seeks to provide an independent living alternative to this current arrangement for the women and their families.  The Cottage (Bahay Kubo) will be a standalone building and have a layout comparable to a Filipino home.  This in turn is more conducive in the treatment process, and better prepares the family for re-integration into the community.  Women have the option to still participate in therapeutic activities, while awaiting court hearings, but ultimately maintaining their autonomy.  The Cottage Model Housing Program is in line with the community's view of combating violence against women and children, and supporting the importance of family togetherness.
</v>
      </c>
      <c r="B19" s="586" t="str">
        <f>IF(ISBLANK('2. Questionnaire'!J9),"",'2. Questionnaire'!J9)</f>
        <v xml:space="preserve">Haven for Women &amp; Girls in Ligao City, Albay currently serves all women and children throughout Region V who are survivors of sexual abuse, exploitation, trafficking and other maltreatment.  Throughout the center's time of servicing this population, it has had cycles of women who have children who could not be housed in the center,  because of the age/sex of the child, limited space of the facility or the size of the family.  This project hopes to alleviate this problem with the addition of the cottage to be used by women who have children.  Depending on the length of the court case (from arriving at the center, deciding to file a case, arraignment, convictions) a woman could be at the center from 3 months until a year.  This type of disruption in the family system could cause unwarranted problems within the family dynamics.  In this state a woman may feel powerless and decide not to file a case to return home to her children.  To eliminate this distraction the cottage is a priority to better serve women and address the issue of sexual abuse, and violence against women.   </v>
      </c>
      <c r="C19" s="586" t="str">
        <f>IF(ISBLANK('2. Questionnaire'!J10),"",'2. Questionnaire'!J10)</f>
        <v xml:space="preserve">The Cottage Model Housing Program stems from an idea from the Center Head of Haven, who noticed the clients regressing in the center and attributed the cause to separation of her children.  It was also apparent that the women should have separate space from the girls and if they were an "ate" to other girls in the center, that they too deserved to have their family with them during the time they live in the shelter. The agency came up with the design and how the space would be used to be most effecient.  They solicited feedback from other workers who agreed that this would be a great idea for the women and this could really propel treatment in some patients as well as lower the chance of turning away clients because they only want to come if the center has room for her dependents. </v>
      </c>
      <c r="D19" s="586" t="str">
        <f>IF(ISBLANK('2. Questionnaire'!J11),"",'2. Questionnaire'!J11)</f>
        <v xml:space="preserve"> At the completion of construction, painting, and interior decorating the cottage, it is our hope that this space will function as a temporary home for women and their families (2 families) during her time of healing and recovery at the center.  Within this independent living type of housing arrangement, the women are still able to provide care and oversight to their children.  They maintain their role as a caregiver in cooking, washing clothes, cleaning the space and helping with whatever task is warranted.  The women are then empowered to follow through with filing court cases against their perpetrators.  Our desired goal is to have more women served in this vulnerable population. </v>
      </c>
      <c r="E19" s="586" t="str">
        <f>IF(ISBLANK('2. Questionnaire'!J12),"",'2. Questionnaire'!J12)</f>
        <v xml:space="preserve">My agency and I will fundraise for the large amount of funds needed for this project to become a reality.  We have already contacted the civil engineer for floor blueprints and estimates of the costs for the Cottage.  Once the funds are raised for the project, we will hire skilled laborers to begin breaking ground for the work.  Since we are buying the supplies and will have them transported to the site each day or as needed, the laborers will come to do the work.  Building of the Cottage is estimated to take 30 days.  We hope to begin construction in April 1st, 2014 pending the project being fully funded.  Within 2 weeks of the construction being completed, we will begin painting the Cottage.  Once the painting is complete it will be furnished and a family will be able to occupy that space.  Our end goal is to have the entire process finished by May 31st, 2014.  
</v>
      </c>
      <c r="F19" s="586" t="str">
        <f>IF(ISBLANK('2. Questionnaire'!J13),"",'2. Questionnaire'!J13)</f>
        <v>The Cottage Model Housing Program offers the opportunity to provide group/family therapy to the women and families affected by the violence committed against them.  This intervention method could be better utilized with this population and offers the social workers an opportunity to diversify their case management and other current treatment approaches. Houseparents are also able to provide on-going life-skills to the women and children in areas needed in order to assure appropriate and effective re-integration into their respective communities. Instead of facilitating to both the women and children at the same time, the houseparents can teach specific age/maturity appropriate topics to either the women or the children.  It builds the capacity of the agency to be able to provide services to this population and not just serving single women or girls.  In general it will increase the number of women and children served.  It is also our hope that more cottage model housing programs will become available for women and children.</v>
      </c>
      <c r="G19" s="586" t="str">
        <f>IF(ISBLANK('2. Questionnaire'!J14),"",'2. Questionnaire'!J14)</f>
        <v>The project is sustainable because the client population is the same.  We are still providing rehabilitative services, court accompaniment, spiritual healing, medical services etc.  This project will just expand the scope of the population.  Families will still follow the rules of the agency and be compliant in order to remain housed as long as it is warranted. If there are times when there aren't families in the center, the Center head may solicit for families to come there if help is need.  There is also an idea that if the Cottage is unoccupied by a woman and her family that it could be used as a therapy center for the currently existing clients.</v>
      </c>
    </row>
    <row r="21" spans="1:72">
      <c r="A21" s="576" t="s">
        <v>654</v>
      </c>
      <c r="B21" s="576"/>
    </row>
    <row r="22" spans="1:72">
      <c r="A22" s="638" t="s">
        <v>710</v>
      </c>
      <c r="B22" s="638" t="s">
        <v>712</v>
      </c>
      <c r="C22" s="638" t="s">
        <v>713</v>
      </c>
      <c r="D22" s="638" t="s">
        <v>714</v>
      </c>
      <c r="E22" s="638" t="s">
        <v>747</v>
      </c>
      <c r="F22" s="638" t="s">
        <v>715</v>
      </c>
      <c r="G22" s="638" t="s">
        <v>716</v>
      </c>
      <c r="H22" s="638" t="s">
        <v>717</v>
      </c>
      <c r="I22" s="638" t="s">
        <v>748</v>
      </c>
      <c r="J22" s="638" t="s">
        <v>718</v>
      </c>
      <c r="K22" s="638" t="s">
        <v>719</v>
      </c>
      <c r="L22" s="638" t="s">
        <v>720</v>
      </c>
      <c r="M22" s="638" t="s">
        <v>749</v>
      </c>
      <c r="N22" s="638" t="s">
        <v>721</v>
      </c>
      <c r="O22" s="638" t="s">
        <v>722</v>
      </c>
      <c r="P22" s="638" t="s">
        <v>723</v>
      </c>
      <c r="Q22" s="638" t="s">
        <v>750</v>
      </c>
      <c r="R22" s="638" t="s">
        <v>711</v>
      </c>
      <c r="S22" s="638" t="s">
        <v>724</v>
      </c>
      <c r="T22" s="638" t="s">
        <v>725</v>
      </c>
      <c r="U22" s="638" t="s">
        <v>726</v>
      </c>
      <c r="V22" s="638" t="s">
        <v>751</v>
      </c>
      <c r="W22" s="638" t="s">
        <v>727</v>
      </c>
      <c r="X22" s="638" t="s">
        <v>728</v>
      </c>
      <c r="Y22" s="638" t="s">
        <v>729</v>
      </c>
      <c r="Z22" s="638" t="s">
        <v>752</v>
      </c>
      <c r="AA22" s="638" t="s">
        <v>730</v>
      </c>
      <c r="AB22" s="638" t="s">
        <v>731</v>
      </c>
      <c r="AC22" s="638" t="s">
        <v>732</v>
      </c>
      <c r="AD22" s="638" t="s">
        <v>753</v>
      </c>
      <c r="AE22" s="638" t="s">
        <v>733</v>
      </c>
      <c r="AF22" s="638" t="s">
        <v>734</v>
      </c>
      <c r="AG22" s="638" t="s">
        <v>735</v>
      </c>
      <c r="AH22" s="638" t="s">
        <v>754</v>
      </c>
      <c r="AI22" s="638" t="s">
        <v>736</v>
      </c>
      <c r="AJ22" s="638" t="s">
        <v>737</v>
      </c>
      <c r="AK22" s="638" t="s">
        <v>738</v>
      </c>
      <c r="AL22" s="638" t="s">
        <v>739</v>
      </c>
      <c r="AM22" s="638" t="s">
        <v>740</v>
      </c>
      <c r="AN22" s="638" t="s">
        <v>741</v>
      </c>
      <c r="AO22" s="638" t="s">
        <v>742</v>
      </c>
      <c r="AP22" s="638" t="s">
        <v>743</v>
      </c>
      <c r="AQ22" s="638" t="s">
        <v>755</v>
      </c>
      <c r="AR22" s="638" t="s">
        <v>744</v>
      </c>
      <c r="AS22" s="638" t="s">
        <v>745</v>
      </c>
      <c r="AT22" s="638" t="s">
        <v>746</v>
      </c>
      <c r="AU22" s="638" t="s">
        <v>756</v>
      </c>
      <c r="AV22" s="638" t="s">
        <v>757</v>
      </c>
      <c r="AW22" s="638" t="s">
        <v>758</v>
      </c>
      <c r="AX22" s="638" t="s">
        <v>759</v>
      </c>
      <c r="AY22" s="638" t="s">
        <v>760</v>
      </c>
      <c r="AZ22" s="638" t="s">
        <v>1160</v>
      </c>
      <c r="BA22" s="577" t="s">
        <v>1161</v>
      </c>
      <c r="BB22" s="577" t="s">
        <v>1162</v>
      </c>
      <c r="BC22" s="577" t="s">
        <v>1163</v>
      </c>
      <c r="BD22" s="577" t="s">
        <v>1164</v>
      </c>
      <c r="BE22" s="577" t="s">
        <v>1165</v>
      </c>
      <c r="BF22" s="577" t="s">
        <v>1166</v>
      </c>
      <c r="BG22" s="577" t="s">
        <v>1167</v>
      </c>
      <c r="BH22" s="577" t="s">
        <v>1168</v>
      </c>
      <c r="BI22" s="577" t="s">
        <v>1169</v>
      </c>
      <c r="BJ22" s="577" t="s">
        <v>1170</v>
      </c>
      <c r="BK22" s="577" t="s">
        <v>1171</v>
      </c>
      <c r="BL22" s="577" t="s">
        <v>1172</v>
      </c>
      <c r="BM22" s="577" t="s">
        <v>1173</v>
      </c>
      <c r="BN22" s="577" t="s">
        <v>1174</v>
      </c>
      <c r="BO22" s="577" t="s">
        <v>1175</v>
      </c>
      <c r="BP22" s="577" t="s">
        <v>1176</v>
      </c>
      <c r="BQ22" s="577" t="s">
        <v>1177</v>
      </c>
      <c r="BR22" s="577" t="s">
        <v>1178</v>
      </c>
      <c r="BS22" s="577" t="s">
        <v>1179</v>
      </c>
      <c r="BT22" s="577" t="s">
        <v>1180</v>
      </c>
    </row>
    <row r="23" spans="1:72">
      <c r="A23" s="586" t="str">
        <f>IF(ISBLANK('5. Evaluation Planning'!M25),"",'5. Evaluation Planning'!M25)</f>
        <v/>
      </c>
      <c r="B23" s="586" t="str">
        <f>IF(ISBLANK('5. Evaluation Planning'!E25),"",'5. Evaluation Planning'!E25)</f>
        <v/>
      </c>
      <c r="C23" s="586" t="str">
        <f>IF(ISBLANK('5. Evaluation Planning'!E26),"",'5. Evaluation Planning'!E26)</f>
        <v/>
      </c>
      <c r="D23" s="586" t="str">
        <f>IF(ISBLANK('5. Evaluation Planning'!E27),"",'5. Evaluation Planning'!E27)</f>
        <v/>
      </c>
      <c r="E23" s="586" t="str">
        <f>IF(ISBLANK('5. Evaluation Planning'!E28),"",'5. Evaluation Planning'!E28)</f>
        <v/>
      </c>
      <c r="F23" s="586" t="str">
        <f>IF(ISBLANK('5. Evaluation Planning'!G25),"",'5. Evaluation Planning'!G25)</f>
        <v/>
      </c>
      <c r="G23" s="586" t="str">
        <f>IF(ISBLANK('5. Evaluation Planning'!G26),"",'5. Evaluation Planning'!G26)</f>
        <v/>
      </c>
      <c r="H23" s="586" t="str">
        <f>IF(ISBLANK('5. Evaluation Planning'!G27),"",'5. Evaluation Planning'!G27)</f>
        <v/>
      </c>
      <c r="I23" s="586" t="str">
        <f>IF(ISBLANK('5. Evaluation Planning'!G28),"",'5. Evaluation Planning'!G28)</f>
        <v/>
      </c>
      <c r="J23" s="586" t="str">
        <f>IF(ISBLANK('5. Evaluation Planning'!I25),"",'5. Evaluation Planning'!I25)</f>
        <v/>
      </c>
      <c r="K23" s="586" t="str">
        <f>IF(ISBLANK('5. Evaluation Planning'!I26),"",'5. Evaluation Planning'!I26)</f>
        <v/>
      </c>
      <c r="L23" s="586" t="str">
        <f>IF(ISBLANK('5. Evaluation Planning'!I27),"",'5. Evaluation Planning'!I27)</f>
        <v/>
      </c>
      <c r="M23" s="586" t="str">
        <f>IF(ISBLANK('5. Evaluation Planning'!I28),"",'5. Evaluation Planning'!I28)</f>
        <v/>
      </c>
      <c r="N23" s="586" t="str">
        <f>IF(ISBLANK('5. Evaluation Planning'!K25),"",'5. Evaluation Planning'!K25)</f>
        <v/>
      </c>
      <c r="O23" s="586" t="str">
        <f>IF(ISBLANK('5. Evaluation Planning'!K26),"",'5. Evaluation Planning'!K26)</f>
        <v/>
      </c>
      <c r="P23" s="586" t="str">
        <f>IF(ISBLANK('5. Evaluation Planning'!K27),"",'5. Evaluation Planning'!K27)</f>
        <v/>
      </c>
      <c r="Q23" s="586" t="str">
        <f>IF(ISBLANK('5. Evaluation Planning'!K28),"",'5. Evaluation Planning'!K28)</f>
        <v/>
      </c>
      <c r="R23" s="586" t="str">
        <f>IF(ISBLANK('5. Evaluation Planning'!M29),"",'5. Evaluation Planning'!M29)</f>
        <v/>
      </c>
      <c r="S23" s="586" t="str">
        <f>IF(ISBLANK('5. Evaluation Planning'!E29),"",'5. Evaluation Planning'!E29)</f>
        <v/>
      </c>
      <c r="T23" s="586" t="str">
        <f>IF(ISBLANK('5. Evaluation Planning'!E30),"",'5. Evaluation Planning'!E30)</f>
        <v/>
      </c>
      <c r="U23" s="586" t="str">
        <f>IF(ISBLANK('5. Evaluation Planning'!E31),"",'5. Evaluation Planning'!E31)</f>
        <v/>
      </c>
      <c r="V23" s="586" t="str">
        <f>IF(ISBLANK('5. Evaluation Planning'!E32),"",'5. Evaluation Planning'!E32)</f>
        <v/>
      </c>
      <c r="W23" s="586" t="str">
        <f>IF(ISBLANK('5. Evaluation Planning'!G29),"",'5. Evaluation Planning'!G29)</f>
        <v/>
      </c>
      <c r="X23" s="586" t="str">
        <f>IF(ISBLANK('5. Evaluation Planning'!G30),"",'5. Evaluation Planning'!G30)</f>
        <v/>
      </c>
      <c r="Y23" s="586" t="str">
        <f>IF(ISBLANK('5. Evaluation Planning'!G31),"",'5. Evaluation Planning'!G31)</f>
        <v/>
      </c>
      <c r="Z23" s="586" t="str">
        <f>IF(ISBLANK('5. Evaluation Planning'!G32),"",'5. Evaluation Planning'!G32)</f>
        <v/>
      </c>
      <c r="AA23" s="586" t="str">
        <f>IF(ISBLANK('5. Evaluation Planning'!I29),"",'5. Evaluation Planning'!I29)</f>
        <v/>
      </c>
      <c r="AB23" s="586" t="str">
        <f>IF(ISBLANK('5. Evaluation Planning'!I30),"",'5. Evaluation Planning'!I30)</f>
        <v/>
      </c>
      <c r="AC23" s="586" t="str">
        <f>IF(ISBLANK('5. Evaluation Planning'!I31),"",'5. Evaluation Planning'!I31)</f>
        <v/>
      </c>
      <c r="AD23" s="586" t="str">
        <f>IF(ISBLANK('5. Evaluation Planning'!I32),"",'5. Evaluation Planning'!I32)</f>
        <v/>
      </c>
      <c r="AE23" s="586" t="str">
        <f>IF(ISBLANK('5. Evaluation Planning'!K29),"",'5. Evaluation Planning'!K29)</f>
        <v/>
      </c>
      <c r="AF23" s="586" t="str">
        <f>IF(ISBLANK('5. Evaluation Planning'!K30),"",'5. Evaluation Planning'!K30)</f>
        <v/>
      </c>
      <c r="AG23" s="586" t="str">
        <f>IF(ISBLANK('5. Evaluation Planning'!K31),"",'5. Evaluation Planning'!K31)</f>
        <v/>
      </c>
      <c r="AH23" s="586" t="str">
        <f>IF(ISBLANK('5. Evaluation Planning'!K32),"",'5. Evaluation Planning'!K32)</f>
        <v/>
      </c>
      <c r="AI23" s="586" t="str">
        <f>IF(ISBLANK('5. Evaluation Planning'!M33),"",'5. Evaluation Planning'!M33)</f>
        <v/>
      </c>
      <c r="AJ23" s="586" t="str">
        <f>IF(ISBLANK('5. Evaluation Planning'!E33),"",'5. Evaluation Planning'!E33)</f>
        <v/>
      </c>
      <c r="AK23" s="586" t="str">
        <f>IF(ISBLANK('5. Evaluation Planning'!E34),"",'5. Evaluation Planning'!E34)</f>
        <v/>
      </c>
      <c r="AL23" s="586" t="str">
        <f>IF(ISBLANK('5. Evaluation Planning'!E35),"",'5. Evaluation Planning'!E35)</f>
        <v/>
      </c>
      <c r="AM23" s="586" t="str">
        <f>IF(ISBLANK('5. Evaluation Planning'!E36),"",'5. Evaluation Planning'!E36)</f>
        <v/>
      </c>
      <c r="AN23" s="586" t="str">
        <f>IF(ISBLANK('5. Evaluation Planning'!G33),"",'5. Evaluation Planning'!G33)</f>
        <v/>
      </c>
      <c r="AO23" s="586" t="str">
        <f>IF(ISBLANK('5. Evaluation Planning'!G34),"",'5. Evaluation Planning'!G34)</f>
        <v/>
      </c>
      <c r="AP23" s="586" t="str">
        <f>IF(ISBLANK('5. Evaluation Planning'!G35),"",'5. Evaluation Planning'!G35)</f>
        <v/>
      </c>
      <c r="AQ23" s="586" t="str">
        <f>IF(ISBLANK('5. Evaluation Planning'!G36),"",'5. Evaluation Planning'!G36)</f>
        <v/>
      </c>
      <c r="AR23" s="586" t="str">
        <f>IF(ISBLANK('5. Evaluation Planning'!I33),"",'5. Evaluation Planning'!I33)</f>
        <v/>
      </c>
      <c r="AS23" s="586" t="str">
        <f>IF(ISBLANK('5. Evaluation Planning'!I34),"",'5. Evaluation Planning'!I34)</f>
        <v/>
      </c>
      <c r="AT23" s="586" t="str">
        <f>IF(ISBLANK('5. Evaluation Planning'!I35),"",'5. Evaluation Planning'!I35)</f>
        <v/>
      </c>
      <c r="AU23" s="586" t="str">
        <f>IF(ISBLANK('5. Evaluation Planning'!I36),"",'5. Evaluation Planning'!I36)</f>
        <v/>
      </c>
      <c r="AV23" s="586" t="str">
        <f>IF(ISBLANK('5. Evaluation Planning'!K33),"",'5. Evaluation Planning'!K33)</f>
        <v/>
      </c>
      <c r="AW23" s="586" t="str">
        <f>IF(ISBLANK('5. Evaluation Planning'!K34),"",'5. Evaluation Planning'!K34)</f>
        <v/>
      </c>
      <c r="AX23" s="586" t="str">
        <f>IF(ISBLANK('5. Evaluation Planning'!K35),"",'5. Evaluation Planning'!K35)</f>
        <v/>
      </c>
      <c r="AY23" s="586" t="str">
        <f>IF(ISBLANK('5. Evaluation Planning'!K36),"",'5. Evaluation Planning'!K36)</f>
        <v/>
      </c>
      <c r="AZ23">
        <f>IF(ISBLANK('5. Evaluation Planning'!G11),"",'5. Evaluation Planning'!G11)</f>
        <v>2</v>
      </c>
      <c r="BA23">
        <f>IF(ISBLANK('5. Evaluation Planning'!H11),"",'5. Evaluation Planning'!H11)</f>
        <v>2</v>
      </c>
      <c r="BB23" t="str">
        <f>IF(ISBLANK('5. Evaluation Planning'!I11),"",'5. Evaluation Planning'!I11)</f>
        <v/>
      </c>
      <c r="BC23">
        <f>IF(ISBLANK('5. Evaluation Planning'!J11),"",'5. Evaluation Planning'!J11)</f>
        <v>1</v>
      </c>
      <c r="BD23" t="str">
        <f>IF(ISBLANK('5. Evaluation Planning'!K11),"",'5. Evaluation Planning'!K11)</f>
        <v/>
      </c>
      <c r="BE23" t="str">
        <f>IF(ISBLANK('5. Evaluation Planning'!L11),"",'5. Evaluation Planning'!L11)</f>
        <v/>
      </c>
      <c r="BF23" t="str">
        <f>IF(ISBLANK('5. Evaluation Planning'!G12),"",'5. Evaluation Planning'!G12)</f>
        <v/>
      </c>
      <c r="BG23" t="str">
        <f>IF(ISBLANK('5. Evaluation Planning'!H12),"",'5. Evaluation Planning'!H12)</f>
        <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1</v>
      </c>
      <c r="BM23" t="str">
        <f>IF(ISBLANK('5. Evaluation Planning'!G18),"",'5. Evaluation Planning'!G18)</f>
        <v/>
      </c>
      <c r="BN23" t="str">
        <f>IF(ISBLANK('5. Evaluation Planning'!H18),"",'5. Evaluation Planning'!H18)</f>
        <v/>
      </c>
      <c r="BO23" t="str">
        <f>IF(ISBLANK('5. Evaluation Planning'!I18),"",'5. Evaluation Planning'!I18)</f>
        <v/>
      </c>
      <c r="BP23" t="str">
        <f>IF(ISBLANK('5. Evaluation Planning'!J18),"",'5. Evaluation Planning'!J18)</f>
        <v/>
      </c>
      <c r="BQ23" t="str">
        <f>IF(ISBLANK('5. Evaluation Planning'!K18),"",'5. Evaluation Planning'!K18)</f>
        <v/>
      </c>
      <c r="BR23" t="str">
        <f>IF(ISBLANK('5. Evaluation Planning'!L18),"",'5. Evaluation Planning'!L18)</f>
        <v/>
      </c>
      <c r="BS23" t="str">
        <f>IF(ISBLANK('5. Evaluation Planning'!G19),"",'5. Evaluation Planning'!G19)</f>
        <v/>
      </c>
      <c r="BT23" t="str">
        <f>IF(ISBLANK('5. Evaluation Planning'!I19),"",'5. Evaluation Planning'!I19)</f>
        <v/>
      </c>
    </row>
    <row r="25" spans="1:72">
      <c r="A25" s="576" t="s">
        <v>195</v>
      </c>
      <c r="B25" s="576"/>
    </row>
    <row r="26" spans="1:72">
      <c r="A26" s="577" t="s">
        <v>761</v>
      </c>
      <c r="B26" s="577" t="s">
        <v>34</v>
      </c>
      <c r="C26" s="577" t="s">
        <v>647</v>
      </c>
    </row>
    <row r="27" spans="1:72">
      <c r="A27" t="str">
        <f>IF(ISBLANK('DO NO HARM'!G8),"",'DO NO HARM'!G8)</f>
        <v xml:space="preserve">This project has minimal harm.  On the surface level the project is construction and will break grounds and a new building will be constructed.  Most of the materials used will not cause harm to the enviornment however, we have to be careful with disposing of materials that could depreciate the beauty of the agency's grounds.  </v>
      </c>
      <c r="B27" t="str">
        <f>IF(ISBLANK('DO NO HARM'!G9),"",'DO NO HARM'!G9)</f>
        <v xml:space="preserve">Besides digging up the ground the agency also plans to plant flowers around the perimeter of the building to add natural beauty to it.  Keeping in consideration with the meager amounts of water at times, we will plant flowers/plant that require very little water but can benefit from alot of sunlight. </v>
      </c>
      <c r="C27" t="str">
        <f>IF(ISBLANK('DO NO HARM'!G10),"",'DO NO HARM'!G10)</f>
        <v/>
      </c>
    </row>
    <row r="29" spans="1:72">
      <c r="A29" s="576" t="s">
        <v>274</v>
      </c>
      <c r="B29" s="576"/>
    </row>
    <row r="30" spans="1:72">
      <c r="A30" s="638" t="s">
        <v>762</v>
      </c>
      <c r="B30" s="638" t="s">
        <v>763</v>
      </c>
      <c r="C30" s="638" t="s">
        <v>786</v>
      </c>
      <c r="D30" s="638" t="s">
        <v>764</v>
      </c>
      <c r="E30" s="638" t="s">
        <v>783</v>
      </c>
      <c r="F30" s="638" t="s">
        <v>784</v>
      </c>
      <c r="G30" s="638" t="s">
        <v>785</v>
      </c>
      <c r="H30" s="638" t="s">
        <v>765</v>
      </c>
      <c r="I30" s="638" t="s">
        <v>766</v>
      </c>
      <c r="J30" s="638" t="s">
        <v>787</v>
      </c>
      <c r="K30" s="638" t="s">
        <v>767</v>
      </c>
      <c r="L30" s="638" t="s">
        <v>788</v>
      </c>
      <c r="M30" s="638" t="s">
        <v>789</v>
      </c>
      <c r="N30" s="638" t="s">
        <v>790</v>
      </c>
      <c r="O30" s="638" t="s">
        <v>768</v>
      </c>
      <c r="P30" s="638" t="s">
        <v>769</v>
      </c>
      <c r="Q30" s="638" t="s">
        <v>770</v>
      </c>
      <c r="R30" s="638" t="s">
        <v>771</v>
      </c>
      <c r="S30" s="638" t="s">
        <v>791</v>
      </c>
      <c r="T30" s="638" t="s">
        <v>792</v>
      </c>
      <c r="U30" s="638" t="s">
        <v>793</v>
      </c>
      <c r="V30" s="638" t="s">
        <v>794</v>
      </c>
      <c r="W30" s="638" t="s">
        <v>795</v>
      </c>
      <c r="X30" s="638" t="s">
        <v>796</v>
      </c>
      <c r="Y30" s="638" t="s">
        <v>772</v>
      </c>
      <c r="Z30" s="638" t="s">
        <v>773</v>
      </c>
      <c r="AA30" s="638" t="s">
        <v>774</v>
      </c>
      <c r="AB30" s="638" t="s">
        <v>775</v>
      </c>
      <c r="AC30" s="638" t="s">
        <v>776</v>
      </c>
      <c r="AD30" s="638" t="s">
        <v>777</v>
      </c>
      <c r="AE30" s="638" t="s">
        <v>797</v>
      </c>
      <c r="AF30" s="638" t="s">
        <v>798</v>
      </c>
      <c r="AG30" s="638" t="s">
        <v>778</v>
      </c>
      <c r="AH30" s="638" t="s">
        <v>779</v>
      </c>
      <c r="AI30" s="638" t="s">
        <v>780</v>
      </c>
      <c r="AJ30" s="638" t="s">
        <v>781</v>
      </c>
      <c r="AK30" s="638" t="s">
        <v>782</v>
      </c>
      <c r="AL30" s="577"/>
    </row>
    <row r="31" spans="1:72">
      <c r="A31" s="572" t="str">
        <f>IF(ISBLANK('7. VAST Projects'!F9),"",'7. VAST Projects'!F9)</f>
        <v>10-14</v>
      </c>
      <c r="B31" s="572" t="str">
        <f>IF(ISBLANK('7. VAST Projects'!I9),"",'7. VAST Projects'!I9)</f>
        <v>25+</v>
      </c>
      <c r="C31" s="572" t="str">
        <f>IF(ISBLANK('7. VAST Projects'!N9),"",'7. VAST Projects'!N9)</f>
        <v>25+</v>
      </c>
      <c r="D31" s="572" t="str">
        <f>IF(ISBLANK('7. VAST Projects'!R9),"",'7. VAST Projects'!R9)</f>
        <v/>
      </c>
      <c r="E31" s="572" t="str">
        <f>IF(ISBLANK('7. VAST Projects'!F11),"",'7. VAST Projects'!F11)</f>
        <v/>
      </c>
      <c r="F31" s="572" t="str">
        <f>IF(ISBLANK('7. VAST Projects'!I11),"",'7. VAST Projects'!I11)</f>
        <v/>
      </c>
      <c r="G31" s="572" t="str">
        <f>IF(ISBLANK('7. VAST Projects'!N11),"",'7. VAST Projects'!N11)</f>
        <v/>
      </c>
      <c r="H31" s="572" t="str">
        <f>IF(ISBLANK('7. VAST Projects'!F13),"",'7. VAST Projects'!F13)</f>
        <v/>
      </c>
      <c r="I31" s="572" t="str">
        <f>IF(ISBLANK('7. VAST Projects'!I13),"",'7. VAST Projects'!I13)</f>
        <v/>
      </c>
      <c r="J31" s="572" t="str">
        <f>IF(ISBLANK('7. VAST Projects'!N13),"",'7. VAST Projects'!N13)</f>
        <v/>
      </c>
      <c r="K31" s="572" t="str">
        <f>IF(ISBLANK('7. VAST Projects'!R13),"",'7. VAST Projects'!R13)</f>
        <v/>
      </c>
      <c r="L31" s="572" t="e">
        <f>IF(ISBLANK('7. VAST Projects'!#REF!),"",'7. VAST Projects'!#REF!)</f>
        <v>#REF!</v>
      </c>
      <c r="M31" s="572" t="e">
        <f>IF(ISBLANK('7. VAST Projects'!#REF!),"",'7. VAST Projects'!#REF!)</f>
        <v>#REF!</v>
      </c>
      <c r="N31" s="572" t="e">
        <f>IF(ISBLANK('7. VAST Projects'!#REF!),"",'7. VAST Projects'!#REF!)</f>
        <v>#REF!</v>
      </c>
      <c r="O31" s="572" t="str">
        <f>IF(ISBLANK('7. VAST Projects'!F18),"",'7. VAST Projects'!F18)</f>
        <v>18+</v>
      </c>
      <c r="P31" s="572" t="str">
        <f>IF(ISBLANK('7. VAST Projects'!I18),"",'7. VAST Projects'!I18)</f>
        <v>&lt;18</v>
      </c>
      <c r="Q31" s="572" t="str">
        <f>IF(ISBLANK('7. VAST Projects'!N18),"",'7. VAST Projects'!N18)</f>
        <v>18+</v>
      </c>
      <c r="R31" s="572" t="str">
        <f>IF(ISBLANK('7. VAST Projects'!R18),"",'7. VAST Projects'!R18)</f>
        <v>18+</v>
      </c>
      <c r="S31" s="572" t="e">
        <f>IF(ISBLANK('7. VAST Projects'!#REF!),"",'7. VAST Projects'!#REF!)</f>
        <v>#REF!</v>
      </c>
      <c r="T31" s="572" t="e">
        <f>IF(ISBLANK('7. VAST Projects'!#REF!),"",'7. VAST Projects'!#REF!)</f>
        <v>#REF!</v>
      </c>
      <c r="U31" s="572" t="e">
        <f>IF(ISBLANK('7. VAST Projects'!#REF!),"",'7. VAST Projects'!#REF!)</f>
        <v>#REF!</v>
      </c>
      <c r="V31" s="572" t="e">
        <f>IF(ISBLANK('7. VAST Projects'!#REF!),"",'7. VAST Projects'!#REF!)</f>
        <v>#REF!</v>
      </c>
      <c r="W31" s="572" t="e">
        <f>IF(ISBLANK('7. VAST Projects'!#REF!),"",'7. VAST Projects'!#REF!)</f>
        <v>#REF!</v>
      </c>
      <c r="X31" s="572" t="e">
        <f>IF(ISBLANK('7. VAST Projects'!#REF!),"",'7. VAST Projects'!#REF!)</f>
        <v>#REF!</v>
      </c>
      <c r="Y31" s="572" t="str">
        <f>IF(ISBLANK('7. VAST Projects'!F24),"",'7. VAST Projects'!F24)</f>
        <v/>
      </c>
      <c r="Z31" s="572" t="e">
        <f>IF(ISBLANK('7. VAST Projects'!#REF!),"",'7. VAST Projects'!#REF!)</f>
        <v>#REF!</v>
      </c>
      <c r="AA31" s="572" t="str">
        <f>IF(ISBLANK('7. VAST Projects'!G24),"",'7. VAST Projects'!G24)</f>
        <v/>
      </c>
      <c r="AB31" s="572" t="str">
        <f>IF(ISBLANK('7. VAST Projects'!H24),"",'7. VAST Projects'!H24)</f>
        <v/>
      </c>
      <c r="AC31" s="572" t="str">
        <f>IF(ISBLANK('7. VAST Projects'!F29),"",'7. VAST Projects'!F29)</f>
        <v/>
      </c>
      <c r="AD31" s="572" t="str">
        <f>IF(ISBLANK('7. VAST Projects'!I29),"",'7. VAST Projects'!I29)</f>
        <v/>
      </c>
      <c r="AE31" s="572" t="e">
        <f>IF(ISBLANK('7. VAST Projects'!#REF!),"",'7. VAST Projects'!#REF!)</f>
        <v>#REF!</v>
      </c>
      <c r="AF31" s="572" t="str">
        <f>IF(ISBLANK('7. VAST Projects'!N29),"",'7. VAST Projects'!N29)</f>
        <v/>
      </c>
      <c r="AG31" s="572" t="str">
        <f>IF(ISBLANK('7. VAST Projects'!E33),"",'7. VAST Projects'!E33)</f>
        <v/>
      </c>
      <c r="AH31" s="572" t="str">
        <f>IF(ISBLANK('7. VAST Projects'!G33),"",'7. VAST Projects'!G33)</f>
        <v/>
      </c>
      <c r="AI31" s="572" t="str">
        <f>IF(ISBLANK('7. VAST Projects'!E34),"",'7. VAST Projects'!E34)</f>
        <v/>
      </c>
      <c r="AJ31" s="572" t="str">
        <f>IF(ISBLANK('7. VAST Projects'!G34),"",'7. VAST Projects'!G34)</f>
        <v/>
      </c>
      <c r="AK31" s="572" t="str">
        <f>IF(ISBLANK('7. VAST Projects'!L34),"",'7. VAST Projects'!L34)</f>
        <v/>
      </c>
    </row>
    <row r="33" spans="1:85">
      <c r="A33" s="576" t="s">
        <v>1105</v>
      </c>
    </row>
    <row r="34" spans="1:85">
      <c r="A34" s="574" t="s">
        <v>810</v>
      </c>
      <c r="B34" s="577" t="s">
        <v>819</v>
      </c>
      <c r="C34" s="575" t="s">
        <v>1121</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Asia</v>
      </c>
      <c r="B35" t="str">
        <f>IF(ISBLANK(ProgramElementChoice),"",ProgramElementChoice)</f>
        <v>3.1.1, HIV/AIDS</v>
      </c>
      <c r="C35" s="8">
        <f>IF($B$35="","",INDEX(Lookup!B1:C31,MATCH($B$35,Lookup!B1:B31),2))</f>
        <v>7</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77"/>
      <c r="B38" s="577" t="s">
        <v>1106</v>
      </c>
      <c r="C38" s="577" t="s">
        <v>1107</v>
      </c>
      <c r="D38" s="577" t="s">
        <v>1108</v>
      </c>
      <c r="E38" s="577" t="s">
        <v>1109</v>
      </c>
      <c r="F38" s="577" t="s">
        <v>1110</v>
      </c>
      <c r="G38" s="577" t="s">
        <v>1111</v>
      </c>
      <c r="H38" s="577" t="s">
        <v>1112</v>
      </c>
      <c r="I38" s="577" t="s">
        <v>1113</v>
      </c>
      <c r="J38" s="577" t="s">
        <v>1114</v>
      </c>
      <c r="K38" s="577" t="s">
        <v>1115</v>
      </c>
      <c r="L38" s="577" t="s">
        <v>1116</v>
      </c>
      <c r="M38" s="577" t="s">
        <v>1117</v>
      </c>
      <c r="N38" s="577" t="s">
        <v>1118</v>
      </c>
      <c r="O38" s="577" t="s">
        <v>819</v>
      </c>
      <c r="P38" s="577" t="s">
        <v>1121</v>
      </c>
      <c r="Q38" s="577" t="s">
        <v>1122</v>
      </c>
    </row>
    <row r="39" spans="1:85">
      <c r="A39" s="577"/>
      <c r="B39" s="8" t="str">
        <f ca="1">IF(ISBLANK('8. SPA Projects'!E15),"",'8. SPA Projects'!E15)</f>
        <v xml:space="preserve"># of individuals reached through community outreach that promotes HIV/AIDS prevention </v>
      </c>
      <c r="C39" t="str">
        <f>IF(ISBLANK('8. SPA Projects'!K15),"",'8. SPA Projects'!K15)</f>
        <v/>
      </c>
      <c r="D39" t="str">
        <f ca="1">IF(ISBLANK('8. SPA Projects'!L15),"",'8. SPA Projects'!L15)</f>
        <v>Men 25 and older</v>
      </c>
      <c r="E39" t="str">
        <f>IF(ISBLANK('8. SPA Projects'!M15),"",'8. SPA Projects'!M15)</f>
        <v/>
      </c>
      <c r="F39" t="str">
        <f ca="1">IF(ISBLANK('8. SPA Projects'!N15),"",'8. SPA Projects'!N15)</f>
        <v>Women 25 and older</v>
      </c>
      <c r="G39" t="str">
        <f>IF(ISBLANK('8. SPA Projects'!O15),"",'8. SPA Projects'!O15)</f>
        <v/>
      </c>
      <c r="H39" t="str">
        <f ca="1">IF(ISBLANK('8. SPA Projects'!P15),"",'8. SPA Projects'!P15)</f>
        <v>Men 15-24</v>
      </c>
      <c r="I39" t="str">
        <f>IF(ISBLANK('8. SPA Projects'!Q15),"",'8. SPA Projects'!Q15)</f>
        <v/>
      </c>
      <c r="J39" t="str">
        <f ca="1">IF(ISBLANK('8. SPA Projects'!R15),"",'8. SPA Projects'!R15)</f>
        <v>Women 15-24</v>
      </c>
      <c r="K39" t="str">
        <f>IF(ISBLANK('8. SPA Projects'!S15),"",'8. SPA Projects'!S15)</f>
        <v/>
      </c>
      <c r="L39" t="str">
        <f ca="1">IF(ISBLANK('8. SPA Projects'!T15),"",'8. SPA Projects'!T15)</f>
        <v>Boys 14 and under</v>
      </c>
      <c r="M39" t="str">
        <f>IF(ISBLANK('8. SPA Projects'!U15),"",'8. SPA Projects'!U15)</f>
        <v/>
      </c>
      <c r="N39" t="str">
        <f ca="1">IF(ISBLANK('8. SPA Projects'!V15),"",'8. SPA Projects'!V15)</f>
        <v>Girls 14 and under</v>
      </c>
      <c r="O39" t="str">
        <f ca="1">IF(B39="","",LEFT($B$35,5))</f>
        <v>3.1.1</v>
      </c>
      <c r="P39">
        <f ca="1">IF(OR(B39="",AND($B$35="",B39="")),"",INDEX(Lookup!B$1:C$31,MATCH($B$35,Lookup!B$1:B$31),2))</f>
        <v>7</v>
      </c>
      <c r="Q39">
        <f ca="1">IF(ISBLANK('8. SPA Projects'!D15),"",'8. SPA Projects'!D15)</f>
        <v>28</v>
      </c>
    </row>
    <row r="40" spans="1:85">
      <c r="A40" s="577"/>
      <c r="B40" s="8" t="str">
        <f ca="1">IF(ISBLANK('8. SPA Projects'!E16),"",'8. SPA Projects'!E16)</f>
        <v># of health care workers who successfully completed an in-service training program for HIV/AIDS related service delivery</v>
      </c>
      <c r="C40" t="str">
        <f>IF(ISBLANK('8. SPA Projects'!K16),"",'8. SPA Projects'!K16)</f>
        <v/>
      </c>
      <c r="D40" t="str">
        <f ca="1">IF(ISBLANK('8. SPA Projects'!L16),"",'8. SPA Projects'!L16)</f>
        <v>Men 25 and older</v>
      </c>
      <c r="E40" t="str">
        <f>IF(ISBLANK('8. SPA Projects'!M16),"",'8. SPA Projects'!M16)</f>
        <v/>
      </c>
      <c r="F40" t="str">
        <f ca="1">IF(ISBLANK('8. SPA Projects'!N16),"",'8. SPA Projects'!N16)</f>
        <v>Women 25 and older</v>
      </c>
      <c r="G40" t="str">
        <f>IF(ISBLANK('8. SPA Projects'!O16),"",'8. SPA Projects'!O16)</f>
        <v/>
      </c>
      <c r="H40" t="str">
        <f ca="1">IF(ISBLANK('8. SPA Projects'!P16),"",'8. SPA Projects'!P16)</f>
        <v>Men 15-24</v>
      </c>
      <c r="I40" t="str">
        <f>IF(ISBLANK('8. SPA Projects'!Q16),"",'8. SPA Projects'!Q16)</f>
        <v/>
      </c>
      <c r="J40" t="str">
        <f ca="1">IF(ISBLANK('8. SPA Projects'!R16),"",'8. SPA Projects'!R16)</f>
        <v>Women 15-24</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3.1.1</v>
      </c>
      <c r="P40">
        <f ca="1">IF(OR(B40="",AND($B$35="",B40="")),"",INDEX(Lookup!B$1:C$31,MATCH($B$35,Lookup!B$1:B$31),2))</f>
        <v>7</v>
      </c>
      <c r="Q40">
        <f ca="1">IF(ISBLANK('8. SPA Projects'!D16),"",'8. SPA Projects'!D16)</f>
        <v>29</v>
      </c>
    </row>
    <row r="41" spans="1:85">
      <c r="A41" s="577"/>
      <c r="B41" s="8" t="str">
        <f ca="1">IF(ISBLANK('8. SPA Projects'!E17),"",'8. SPA Projects'!E17)</f>
        <v># of MARP (most at-risk population) reached with individual and/or small group level HIV preventive interventions that are based on evidence and/or meet the minimum standards required</v>
      </c>
      <c r="C41" t="str">
        <f>IF(ISBLANK('8. SPA Projects'!K17),"",'8. SPA Projects'!K17)</f>
        <v/>
      </c>
      <c r="D41" t="str">
        <f ca="1">IF(ISBLANK('8. SPA Projects'!L17),"",'8. SPA Projects'!L17)</f>
        <v>Commercial sex workers (CSW)</v>
      </c>
      <c r="E41" t="str">
        <f>IF(ISBLANK('8. SPA Projects'!M17),"",'8. SPA Projects'!M17)</f>
        <v/>
      </c>
      <c r="F41" t="str">
        <f ca="1">IF(ISBLANK('8. SPA Projects'!N17),"",'8. SPA Projects'!N17)</f>
        <v>Injecting drug users (IDU)</v>
      </c>
      <c r="G41" t="str">
        <f>IF(ISBLANK('8. SPA Projects'!O17),"",'8. SPA Projects'!O17)</f>
        <v/>
      </c>
      <c r="H41" t="str">
        <f ca="1">IF(ISBLANK('8. SPA Projects'!P17),"",'8. SPA Projects'!P17)</f>
        <v>Men who have sex with men (MSM)</v>
      </c>
      <c r="I41" t="str">
        <f>IF(ISBLANK('8. SPA Projects'!Q17),"",'8. SPA Projects'!Q17)</f>
        <v/>
      </c>
      <c r="J41" t="str">
        <f ca="1">IF(ISBLANK('8. SPA Projects'!R17),"",'8. SPA Projects'!R17)</f>
        <v/>
      </c>
      <c r="K41" t="str">
        <f>IF(ISBLANK('8. SPA Projects'!S17),"",'8. SPA Projects'!S17)</f>
        <v/>
      </c>
      <c r="L41" t="str">
        <f ca="1">IF(ISBLANK('8. SPA Projects'!T17),"",'8. SPA Projects'!T17)</f>
        <v>Other vulnerable populations</v>
      </c>
      <c r="M41" t="str">
        <f>IF(ISBLANK('8. SPA Projects'!U17),"",'8. SPA Projects'!U17)</f>
        <v/>
      </c>
      <c r="N41" t="str">
        <f ca="1">IF(ISBLANK('8. SPA Projects'!V17),"",'8. SPA Projects'!V17)</f>
        <v/>
      </c>
      <c r="O41" t="str">
        <f t="shared" ca="1" si="0"/>
        <v>3.1.1</v>
      </c>
      <c r="P41">
        <f ca="1">IF(OR(B41="",AND($B$35="",B41="")),"",INDEX(Lookup!B$1:C$31,MATCH($B$35,Lookup!B$1:B$31),2))</f>
        <v>7</v>
      </c>
      <c r="Q41">
        <f ca="1">IF(ISBLANK('8. SPA Projects'!D17),"",'8. SPA Projects'!D17)</f>
        <v>30</v>
      </c>
    </row>
    <row r="42" spans="1:85">
      <c r="A42" s="577"/>
      <c r="B42" s="8" t="str">
        <f ca="1">IF(ISBLANK('8. SPA Projects'!E18),"",'8. SPA Projects'!E18)</f>
        <v># of individuals reached through community outreach that promotes HIV/AIDS care and treatment</v>
      </c>
      <c r="C42" t="str">
        <f>IF(ISBLANK('8. SPA Projects'!K18),"",'8. SPA Projects'!K18)</f>
        <v/>
      </c>
      <c r="D42" t="str">
        <f ca="1">IF(ISBLANK('8. SPA Projects'!L18),"",'8. SPA Projects'!L18)</f>
        <v>Men 25 and older</v>
      </c>
      <c r="E42" t="str">
        <f>IF(ISBLANK('8. SPA Projects'!M18),"",'8. SPA Projects'!M18)</f>
        <v/>
      </c>
      <c r="F42" t="str">
        <f ca="1">IF(ISBLANK('8. SPA Projects'!N18),"",'8. SPA Projects'!N18)</f>
        <v>Women 25 and older</v>
      </c>
      <c r="G42" t="str">
        <f>IF(ISBLANK('8. SPA Projects'!O18),"",'8. SPA Projects'!O18)</f>
        <v/>
      </c>
      <c r="H42" t="str">
        <f ca="1">IF(ISBLANK('8. SPA Projects'!P18),"",'8. SPA Projects'!P18)</f>
        <v>Men 15-24</v>
      </c>
      <c r="I42" t="str">
        <f>IF(ISBLANK('8. SPA Projects'!Q18),"",'8. SPA Projects'!Q18)</f>
        <v/>
      </c>
      <c r="J42" t="str">
        <f ca="1">IF(ISBLANK('8. SPA Projects'!R18),"",'8. SPA Projects'!R18)</f>
        <v>Women 15-24</v>
      </c>
      <c r="K42" t="str">
        <f>IF(ISBLANK('8. SPA Projects'!S18),"",'8. SPA Projects'!S18)</f>
        <v/>
      </c>
      <c r="L42" t="str">
        <f ca="1">IF(ISBLANK('8. SPA Projects'!T18),"",'8. SPA Projects'!T18)</f>
        <v>Boys 14 and under</v>
      </c>
      <c r="M42" t="str">
        <f>IF(ISBLANK('8. SPA Projects'!U18),"",'8. SPA Projects'!U18)</f>
        <v/>
      </c>
      <c r="N42" t="str">
        <f ca="1">IF(ISBLANK('8. SPA Projects'!V18),"",'8. SPA Projects'!V18)</f>
        <v>Girls 14 and under</v>
      </c>
      <c r="O42" t="str">
        <f t="shared" ca="1" si="0"/>
        <v>3.1.1</v>
      </c>
      <c r="P42">
        <f ca="1">IF(OR(B42="",AND($B$35="",B42="")),"",INDEX(Lookup!B$1:C$31,MATCH($B$35,Lookup!B$1:B$31),2))</f>
        <v>7</v>
      </c>
      <c r="Q42">
        <f ca="1">IF(ISBLANK('8. SPA Projects'!D18),"",'8. SPA Projects'!D18)</f>
        <v>31</v>
      </c>
    </row>
    <row r="43" spans="1:85">
      <c r="A43" s="577"/>
      <c r="B43" s="8" t="str">
        <f ca="1">IF(ISBLANK('8. SPA Projects'!E19),"",'8. SPA Projects'!E19)</f>
        <v># of individuals trained in HIV-related stigma and discrimination reduction</v>
      </c>
      <c r="C43" t="str">
        <f>IF(ISBLANK('8. SPA Projects'!K19),"",'8. SPA Projects'!K19)</f>
        <v/>
      </c>
      <c r="D43" t="str">
        <f ca="1">IF(ISBLANK('8. SPA Projects'!L19),"",'8. SPA Projects'!L19)</f>
        <v>Men 25 and older</v>
      </c>
      <c r="E43" t="str">
        <f>IF(ISBLANK('8. SPA Projects'!M19),"",'8. SPA Projects'!M19)</f>
        <v/>
      </c>
      <c r="F43" t="str">
        <f ca="1">IF(ISBLANK('8. SPA Projects'!N19),"",'8. SPA Projects'!N19)</f>
        <v>Women 25 and older</v>
      </c>
      <c r="G43" t="str">
        <f>IF(ISBLANK('8. SPA Projects'!O19),"",'8. SPA Projects'!O19)</f>
        <v/>
      </c>
      <c r="H43" t="str">
        <f ca="1">IF(ISBLANK('8. SPA Projects'!P19),"",'8. SPA Projects'!P19)</f>
        <v>Men 15-24</v>
      </c>
      <c r="I43" t="str">
        <f>IF(ISBLANK('8. SPA Projects'!Q19),"",'8. SPA Projects'!Q19)</f>
        <v/>
      </c>
      <c r="J43" t="str">
        <f ca="1">IF(ISBLANK('8. SPA Projects'!R19),"",'8. SPA Projects'!R19)</f>
        <v>Women 15-24</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3.1.1</v>
      </c>
      <c r="P43">
        <f ca="1">IF(OR(B43="",AND($B$35="",B43="")),"",INDEX(Lookup!B$1:C$31,MATCH($B$35,Lookup!B$1:B$31),2))</f>
        <v>7</v>
      </c>
      <c r="Q43">
        <f ca="1">IF(ISBLANK('8. SPA Projects'!D19),"",'8. SPA Projects'!D19)</f>
        <v>32</v>
      </c>
    </row>
    <row r="44" spans="1:85">
      <c r="A44" s="577"/>
      <c r="B44" s="8" t="str">
        <f ca="1">IF(ISBLANK('8. SPA Projects'!E20),"",'8. SPA Projects'!E20)</f>
        <v># of local organizations provided with technical assistance for HIV-related institutional capacity building</v>
      </c>
      <c r="C44" t="str">
        <f>IF(ISBLANK('8. SPA Projects'!K20),"",'8. SPA Projects'!K20)</f>
        <v/>
      </c>
      <c r="D44" t="str">
        <f ca="1">IF(ISBLANK('8. SPA Projects'!L20),"",'8. SPA Projects'!L20)</f>
        <v>Organizations</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3.1.1</v>
      </c>
      <c r="P44">
        <f ca="1">IF(OR(B44="",AND($B$35="",B44="")),"",INDEX(Lookup!B$1:C$31,MATCH($B$35,Lookup!B$1:B$31),2))</f>
        <v>7</v>
      </c>
      <c r="Q44">
        <f ca="1">IF(ISBLANK('8. SPA Projects'!D20),"",'8. SPA Projects'!D20)</f>
        <v>33</v>
      </c>
    </row>
    <row r="45" spans="1:85">
      <c r="A45" s="577"/>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77"/>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77"/>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77"/>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77"/>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77"/>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77"/>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77"/>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77"/>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77"/>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77"/>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77"/>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76" t="s">
        <v>655</v>
      </c>
      <c r="L58" s="572"/>
    </row>
    <row r="59" spans="1:36">
      <c r="A59" s="575" t="s">
        <v>1123</v>
      </c>
      <c r="B59" s="575" t="s">
        <v>1124</v>
      </c>
      <c r="C59" s="575" t="s">
        <v>1125</v>
      </c>
      <c r="D59" s="575" t="s">
        <v>1126</v>
      </c>
      <c r="E59" s="575" t="s">
        <v>1127</v>
      </c>
      <c r="F59" s="575" t="s">
        <v>1128</v>
      </c>
      <c r="G59" s="575" t="s">
        <v>1129</v>
      </c>
      <c r="H59" s="575" t="s">
        <v>1130</v>
      </c>
      <c r="I59" s="575" t="s">
        <v>1131</v>
      </c>
      <c r="J59" s="575" t="s">
        <v>1132</v>
      </c>
      <c r="K59" s="575" t="s">
        <v>1133</v>
      </c>
      <c r="L59" s="575" t="s">
        <v>1134</v>
      </c>
      <c r="M59" s="575" t="s">
        <v>1135</v>
      </c>
      <c r="N59" s="575" t="s">
        <v>1136</v>
      </c>
      <c r="O59" s="575" t="s">
        <v>1137</v>
      </c>
      <c r="P59" s="575" t="s">
        <v>1138</v>
      </c>
      <c r="Q59" s="575" t="s">
        <v>1139</v>
      </c>
      <c r="R59" s="575" t="s">
        <v>1140</v>
      </c>
      <c r="S59" s="575" t="s">
        <v>1141</v>
      </c>
      <c r="T59" s="575" t="s">
        <v>1142</v>
      </c>
      <c r="U59" s="575" t="s">
        <v>1143</v>
      </c>
      <c r="V59" s="575" t="s">
        <v>1147</v>
      </c>
      <c r="W59" s="575" t="s">
        <v>1148</v>
      </c>
      <c r="X59" s="575" t="s">
        <v>1149</v>
      </c>
      <c r="Y59" s="575" t="s">
        <v>1144</v>
      </c>
      <c r="Z59" s="575" t="s">
        <v>1145</v>
      </c>
      <c r="AA59" s="575" t="s">
        <v>1146</v>
      </c>
      <c r="AB59" s="575" t="s">
        <v>1150</v>
      </c>
      <c r="AC59" s="575" t="s">
        <v>1151</v>
      </c>
      <c r="AD59" s="575" t="s">
        <v>1152</v>
      </c>
      <c r="AE59" s="575" t="s">
        <v>1153</v>
      </c>
      <c r="AF59" s="575" t="s">
        <v>1154</v>
      </c>
      <c r="AG59" s="575" t="s">
        <v>1155</v>
      </c>
      <c r="AH59" s="575" t="s">
        <v>1156</v>
      </c>
      <c r="AI59" s="575" t="s">
        <v>1157</v>
      </c>
      <c r="AJ59" s="575" t="s">
        <v>1158</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76" t="s">
        <v>1183</v>
      </c>
    </row>
    <row r="63" spans="1:36" ht="17.25" thickBot="1">
      <c r="A63" s="589" t="s">
        <v>258</v>
      </c>
      <c r="B63" s="590" t="s">
        <v>91</v>
      </c>
      <c r="C63" s="590" t="s">
        <v>259</v>
      </c>
      <c r="D63" s="590" t="s">
        <v>260</v>
      </c>
      <c r="E63" s="590" t="s">
        <v>261</v>
      </c>
      <c r="F63" s="777" t="s">
        <v>263</v>
      </c>
      <c r="G63" s="777" t="s">
        <v>264</v>
      </c>
      <c r="H63" s="777" t="s">
        <v>265</v>
      </c>
      <c r="I63" s="777" t="s">
        <v>266</v>
      </c>
    </row>
    <row r="64" spans="1:36">
      <c r="A64" s="778" t="str">
        <f>IF(ISBLANK('9. PCPP - Referrals'!D8),"",'9. PCPP - Referrals'!D8)</f>
        <v xml:space="preserve"> </v>
      </c>
      <c r="B64" s="778" t="str">
        <f>IF(ISBLANK('9. PCPP - Referrals'!E8),"",'9. PCPP - Referrals'!E8)</f>
        <v xml:space="preserve"> </v>
      </c>
      <c r="C64" s="778" t="str">
        <f>IF(ISBLANK('9. PCPP - Referrals'!F8),"",'9. PCPP - Referrals'!F8)</f>
        <v xml:space="preserve"> </v>
      </c>
      <c r="D64" s="778" t="str">
        <f>IF(ISBLANK('9. PCPP - Referrals'!G8),"",'9. PCPP - Referrals'!G8)</f>
        <v xml:space="preserve"> </v>
      </c>
      <c r="E64" s="778" t="str">
        <f>IF(ISBLANK('9. PCPP - Referrals'!H8),"",'9. PCPP - Referrals'!H8)</f>
        <v/>
      </c>
      <c r="F64" s="778" t="str">
        <f>IF(ISBLANK('9. PCPP - Referrals'!I8),"",'9. PCPP - Referrals'!I8)</f>
        <v/>
      </c>
      <c r="G64" s="778" t="str">
        <f>IF(ISBLANK('9. PCPP - Referrals'!J8),"",'9. PCPP - Referrals'!J8)</f>
        <v/>
      </c>
      <c r="H64" s="778" t="str">
        <f>IF(ISBLANK('9. PCPP - Referrals'!K8),"",'9. PCPP - Referrals'!K8)</f>
        <v/>
      </c>
      <c r="I64" s="778" t="str">
        <f>IF(ISBLANK('9. PCPP - Referrals'!L8),"",'9. PCPP - Referrals'!L8)</f>
        <v/>
      </c>
    </row>
    <row r="65" spans="1:9">
      <c r="A65" s="778" t="str">
        <f>IF(ISBLANK('9. PCPP - Referrals'!D9),"",'9. PCPP - Referrals'!D9)</f>
        <v xml:space="preserve"> </v>
      </c>
      <c r="B65" s="778" t="str">
        <f>IF(ISBLANK('9. PCPP - Referrals'!E9),"",'9. PCPP - Referrals'!E9)</f>
        <v xml:space="preserve"> </v>
      </c>
      <c r="C65" s="778" t="str">
        <f>IF(ISBLANK('9. PCPP - Referrals'!F9),"",'9. PCPP - Referrals'!F9)</f>
        <v/>
      </c>
      <c r="D65" s="778" t="str">
        <f>IF(ISBLANK('9. PCPP - Referrals'!G9),"",'9. PCPP - Referrals'!G9)</f>
        <v/>
      </c>
      <c r="E65" s="778" t="str">
        <f>IF(ISBLANK('9. PCPP - Referrals'!H9),"",'9. PCPP - Referrals'!H9)</f>
        <v/>
      </c>
      <c r="F65" s="778" t="str">
        <f>IF(ISBLANK('9. PCPP - Referrals'!I9),"",'9. PCPP - Referrals'!I9)</f>
        <v/>
      </c>
      <c r="G65" s="778" t="str">
        <f>IF(ISBLANK('9. PCPP - Referrals'!J9),"",'9. PCPP - Referrals'!J9)</f>
        <v/>
      </c>
      <c r="H65" s="778" t="str">
        <f>IF(ISBLANK('9. PCPP - Referrals'!K9),"",'9. PCPP - Referrals'!K9)</f>
        <v/>
      </c>
      <c r="I65" s="778" t="str">
        <f>IF(ISBLANK('9. PCPP - Referrals'!L9),"",'9. PCPP - Referrals'!L9)</f>
        <v/>
      </c>
    </row>
    <row r="66" spans="1:9">
      <c r="A66" s="778" t="str">
        <f>IF(ISBLANK('9. PCPP - Referrals'!D10),"",'9. PCPP - Referrals'!D10)</f>
        <v/>
      </c>
      <c r="B66" s="778" t="str">
        <f>IF(ISBLANK('9. PCPP - Referrals'!E10),"",'9. PCPP - Referrals'!E10)</f>
        <v/>
      </c>
      <c r="C66" s="778" t="str">
        <f>IF(ISBLANK('9. PCPP - Referrals'!F10),"",'9. PCPP - Referrals'!F10)</f>
        <v/>
      </c>
      <c r="D66" s="778" t="str">
        <f>IF(ISBLANK('9. PCPP - Referrals'!G10),"",'9. PCPP - Referrals'!G10)</f>
        <v/>
      </c>
      <c r="E66" s="778" t="str">
        <f>IF(ISBLANK('9. PCPP - Referrals'!H10),"",'9. PCPP - Referrals'!H10)</f>
        <v/>
      </c>
      <c r="F66" s="778" t="str">
        <f>IF(ISBLANK('9. PCPP - Referrals'!I10),"",'9. PCPP - Referrals'!I10)</f>
        <v/>
      </c>
      <c r="G66" s="778" t="str">
        <f>IF(ISBLANK('9. PCPP - Referrals'!J10),"",'9. PCPP - Referrals'!J10)</f>
        <v/>
      </c>
      <c r="H66" s="778" t="str">
        <f>IF(ISBLANK('9. PCPP - Referrals'!K10),"",'9. PCPP - Referrals'!K10)</f>
        <v/>
      </c>
      <c r="I66" s="778" t="str">
        <f>IF(ISBLANK('9. PCPP - Referrals'!L10),"",'9. PCPP - Referrals'!L10)</f>
        <v/>
      </c>
    </row>
    <row r="67" spans="1:9">
      <c r="A67" s="778" t="str">
        <f>IF(ISBLANK('9. PCPP - Referrals'!D11),"",'9. PCPP - Referrals'!D11)</f>
        <v/>
      </c>
      <c r="B67" s="778" t="str">
        <f>IF(ISBLANK('9. PCPP - Referrals'!E11),"",'9. PCPP - Referrals'!E11)</f>
        <v/>
      </c>
      <c r="C67" s="778" t="str">
        <f>IF(ISBLANK('9. PCPP - Referrals'!F11),"",'9. PCPP - Referrals'!F11)</f>
        <v/>
      </c>
      <c r="D67" s="778" t="str">
        <f>IF(ISBLANK('9. PCPP - Referrals'!G11),"",'9. PCPP - Referrals'!G11)</f>
        <v/>
      </c>
      <c r="E67" s="778" t="str">
        <f>IF(ISBLANK('9. PCPP - Referrals'!H11),"",'9. PCPP - Referrals'!H11)</f>
        <v/>
      </c>
      <c r="F67" s="778" t="str">
        <f>IF(ISBLANK('9. PCPP - Referrals'!I11),"",'9. PCPP - Referrals'!I11)</f>
        <v/>
      </c>
      <c r="G67" s="778" t="str">
        <f>IF(ISBLANK('9. PCPP - Referrals'!J11),"",'9. PCPP - Referrals'!J11)</f>
        <v/>
      </c>
      <c r="H67" s="778" t="str">
        <f>IF(ISBLANK('9. PCPP - Referrals'!K11),"",'9. PCPP - Referrals'!K11)</f>
        <v/>
      </c>
      <c r="I67" s="778" t="str">
        <f>IF(ISBLANK('9. PCPP - Referrals'!L11),"",'9. PCPP - Referrals'!L11)</f>
        <v/>
      </c>
    </row>
    <row r="68" spans="1:9">
      <c r="A68" s="778" t="str">
        <f>IF(ISBLANK('9. PCPP - Referrals'!D12),"",'9. PCPP - Referrals'!D12)</f>
        <v/>
      </c>
      <c r="B68" s="778" t="str">
        <f>IF(ISBLANK('9. PCPP - Referrals'!E12),"",'9. PCPP - Referrals'!E12)</f>
        <v/>
      </c>
      <c r="C68" s="778" t="str">
        <f>IF(ISBLANK('9. PCPP - Referrals'!F12),"",'9. PCPP - Referrals'!F12)</f>
        <v/>
      </c>
      <c r="D68" s="778" t="str">
        <f>IF(ISBLANK('9. PCPP - Referrals'!G12),"",'9. PCPP - Referrals'!G12)</f>
        <v/>
      </c>
      <c r="E68" s="778" t="str">
        <f>IF(ISBLANK('9. PCPP - Referrals'!H12),"",'9. PCPP - Referrals'!H12)</f>
        <v/>
      </c>
      <c r="F68" s="778" t="str">
        <f>IF(ISBLANK('9. PCPP - Referrals'!I12),"",'9. PCPP - Referrals'!I12)</f>
        <v/>
      </c>
      <c r="G68" s="778" t="str">
        <f>IF(ISBLANK('9. PCPP - Referrals'!J12),"",'9. PCPP - Referrals'!J12)</f>
        <v/>
      </c>
      <c r="H68" s="778" t="str">
        <f>IF(ISBLANK('9. PCPP - Referrals'!K12),"",'9. PCPP - Referrals'!K12)</f>
        <v/>
      </c>
      <c r="I68" s="778" t="str">
        <f>IF(ISBLANK('9. PCPP - Referrals'!L12),"",'9. PCPP - Referrals'!L12)</f>
        <v/>
      </c>
    </row>
    <row r="69" spans="1:9">
      <c r="A69" s="778" t="str">
        <f>IF(ISBLANK('9. PCPP - Referrals'!D13),"",'9. PCPP - Referrals'!D13)</f>
        <v/>
      </c>
      <c r="B69" s="778" t="str">
        <f>IF(ISBLANK('9. PCPP - Referrals'!E13),"",'9. PCPP - Referrals'!E13)</f>
        <v/>
      </c>
      <c r="C69" s="778" t="str">
        <f>IF(ISBLANK('9. PCPP - Referrals'!F13),"",'9. PCPP - Referrals'!F13)</f>
        <v/>
      </c>
      <c r="D69" s="778" t="str">
        <f>IF(ISBLANK('9. PCPP - Referrals'!G13),"",'9. PCPP - Referrals'!G13)</f>
        <v/>
      </c>
      <c r="E69" s="778" t="str">
        <f>IF(ISBLANK('9. PCPP - Referrals'!H13),"",'9. PCPP - Referrals'!H13)</f>
        <v/>
      </c>
      <c r="F69" s="778" t="str">
        <f>IF(ISBLANK('9. PCPP - Referrals'!I13),"",'9. PCPP - Referrals'!I13)</f>
        <v/>
      </c>
      <c r="G69" s="778" t="str">
        <f>IF(ISBLANK('9. PCPP - Referrals'!J13),"",'9. PCPP - Referrals'!J13)</f>
        <v/>
      </c>
      <c r="H69" s="778" t="str">
        <f>IF(ISBLANK('9. PCPP - Referrals'!K13),"",'9. PCPP - Referrals'!K13)</f>
        <v/>
      </c>
      <c r="I69" s="778" t="str">
        <f>IF(ISBLANK('9. PCPP - Referrals'!L13),"",'9. PCPP - Referrals'!L13)</f>
        <v/>
      </c>
    </row>
    <row r="70" spans="1:9">
      <c r="A70" s="778" t="str">
        <f>IF(ISBLANK('9. PCPP - Referrals'!D14),"",'9. PCPP - Referrals'!D14)</f>
        <v/>
      </c>
      <c r="B70" s="778" t="str">
        <f>IF(ISBLANK('9. PCPP - Referrals'!E14),"",'9. PCPP - Referrals'!E14)</f>
        <v/>
      </c>
      <c r="C70" s="778" t="str">
        <f>IF(ISBLANK('9. PCPP - Referrals'!F14),"",'9. PCPP - Referrals'!F14)</f>
        <v/>
      </c>
      <c r="D70" s="778" t="str">
        <f>IF(ISBLANK('9. PCPP - Referrals'!G14),"",'9. PCPP - Referrals'!G14)</f>
        <v/>
      </c>
      <c r="E70" s="778" t="str">
        <f>IF(ISBLANK('9. PCPP - Referrals'!H14),"",'9. PCPP - Referrals'!H14)</f>
        <v/>
      </c>
      <c r="F70" s="778" t="str">
        <f>IF(ISBLANK('9. PCPP - Referrals'!I14),"",'9. PCPP - Referrals'!I14)</f>
        <v/>
      </c>
      <c r="G70" s="778" t="str">
        <f>IF(ISBLANK('9. PCPP - Referrals'!J14),"",'9. PCPP - Referrals'!J14)</f>
        <v/>
      </c>
      <c r="H70" s="778" t="str">
        <f>IF(ISBLANK('9. PCPP - Referrals'!K14),"",'9. PCPP - Referrals'!K14)</f>
        <v/>
      </c>
      <c r="I70" s="778" t="str">
        <f>IF(ISBLANK('9. PCPP - Referrals'!L14),"",'9. PCPP - Referrals'!L14)</f>
        <v/>
      </c>
    </row>
    <row r="71" spans="1:9">
      <c r="A71" s="778" t="str">
        <f>IF(ISBLANK('9. PCPP - Referrals'!D15),"",'9. PCPP - Referrals'!D15)</f>
        <v/>
      </c>
      <c r="B71" s="778" t="str">
        <f>IF(ISBLANK('9. PCPP - Referrals'!E15),"",'9. PCPP - Referrals'!E15)</f>
        <v/>
      </c>
      <c r="C71" s="778" t="str">
        <f>IF(ISBLANK('9. PCPP - Referrals'!F15),"",'9. PCPP - Referrals'!F15)</f>
        <v/>
      </c>
      <c r="D71" s="778" t="str">
        <f>IF(ISBLANK('9. PCPP - Referrals'!G15),"",'9. PCPP - Referrals'!G15)</f>
        <v/>
      </c>
      <c r="E71" s="778" t="str">
        <f>IF(ISBLANK('9. PCPP - Referrals'!H15),"",'9. PCPP - Referrals'!H15)</f>
        <v/>
      </c>
      <c r="F71" s="778" t="str">
        <f>IF(ISBLANK('9. PCPP - Referrals'!I15),"",'9. PCPP - Referrals'!I15)</f>
        <v/>
      </c>
      <c r="G71" s="778" t="str">
        <f>IF(ISBLANK('9. PCPP - Referrals'!J15),"",'9. PCPP - Referrals'!J15)</f>
        <v/>
      </c>
      <c r="H71" s="778" t="str">
        <f>IF(ISBLANK('9. PCPP - Referrals'!K15),"",'9. PCPP - Referrals'!K15)</f>
        <v/>
      </c>
      <c r="I71" s="778" t="str">
        <f>IF(ISBLANK('9. PCPP - Referrals'!L15),"",'9. PCPP - Referrals'!L15)</f>
        <v/>
      </c>
    </row>
    <row r="72" spans="1:9">
      <c r="A72" s="778" t="str">
        <f>IF(ISBLANK('9. PCPP - Referrals'!D16),"",'9. PCPP - Referrals'!D16)</f>
        <v/>
      </c>
      <c r="B72" s="778" t="str">
        <f>IF(ISBLANK('9. PCPP - Referrals'!E16),"",'9. PCPP - Referrals'!E16)</f>
        <v/>
      </c>
      <c r="C72" s="778" t="str">
        <f>IF(ISBLANK('9. PCPP - Referrals'!F16),"",'9. PCPP - Referrals'!F16)</f>
        <v/>
      </c>
      <c r="D72" s="778" t="str">
        <f>IF(ISBLANK('9. PCPP - Referrals'!G16),"",'9. PCPP - Referrals'!G16)</f>
        <v/>
      </c>
      <c r="E72" s="778" t="str">
        <f>IF(ISBLANK('9. PCPP - Referrals'!H16),"",'9. PCPP - Referrals'!H16)</f>
        <v/>
      </c>
      <c r="F72" s="778" t="str">
        <f>IF(ISBLANK('9. PCPP - Referrals'!I16),"",'9. PCPP - Referrals'!I16)</f>
        <v/>
      </c>
      <c r="G72" s="778" t="str">
        <f>IF(ISBLANK('9. PCPP - Referrals'!J16),"",'9. PCPP - Referrals'!J16)</f>
        <v/>
      </c>
      <c r="H72" s="778" t="str">
        <f>IF(ISBLANK('9. PCPP - Referrals'!K16),"",'9. PCPP - Referrals'!K16)</f>
        <v/>
      </c>
      <c r="I72" s="778" t="str">
        <f>IF(ISBLANK('9. PCPP - Referrals'!L16),"",'9. PCPP - Referrals'!L16)</f>
        <v/>
      </c>
    </row>
    <row r="73" spans="1:9">
      <c r="A73" s="778" t="str">
        <f>IF(ISBLANK('9. PCPP - Referrals'!D17),"",'9. PCPP - Referrals'!D17)</f>
        <v/>
      </c>
      <c r="B73" s="778" t="str">
        <f>IF(ISBLANK('9. PCPP - Referrals'!E17),"",'9. PCPP - Referrals'!E17)</f>
        <v/>
      </c>
      <c r="C73" s="778" t="str">
        <f>IF(ISBLANK('9. PCPP - Referrals'!F17),"",'9. PCPP - Referrals'!F17)</f>
        <v/>
      </c>
      <c r="D73" s="778" t="str">
        <f>IF(ISBLANK('9. PCPP - Referrals'!G17),"",'9. PCPP - Referrals'!G17)</f>
        <v/>
      </c>
      <c r="E73" s="778" t="str">
        <f>IF(ISBLANK('9. PCPP - Referrals'!H17),"",'9. PCPP - Referrals'!H17)</f>
        <v/>
      </c>
      <c r="F73" s="778" t="str">
        <f>IF(ISBLANK('9. PCPP - Referrals'!I17),"",'9. PCPP - Referrals'!I17)</f>
        <v/>
      </c>
      <c r="G73" s="778" t="str">
        <f>IF(ISBLANK('9. PCPP - Referrals'!J17),"",'9. PCPP - Referrals'!J17)</f>
        <v/>
      </c>
      <c r="H73" s="778" t="str">
        <f>IF(ISBLANK('9. PCPP - Referrals'!K17),"",'9. PCPP - Referrals'!K17)</f>
        <v/>
      </c>
      <c r="I73" s="778" t="str">
        <f>IF(ISBLANK('9. PCPP - Referrals'!L17),"",'9. PCPP - Referrals'!L17)</f>
        <v/>
      </c>
    </row>
    <row r="74" spans="1:9">
      <c r="A74" s="778" t="str">
        <f>IF(ISBLANK('9. PCPP - Referrals'!D18),"",'9. PCPP - Referrals'!D18)</f>
        <v/>
      </c>
      <c r="B74" s="778" t="str">
        <f>IF(ISBLANK('9. PCPP - Referrals'!E18),"",'9. PCPP - Referrals'!E18)</f>
        <v/>
      </c>
      <c r="C74" s="778" t="str">
        <f>IF(ISBLANK('9. PCPP - Referrals'!F18),"",'9. PCPP - Referrals'!F18)</f>
        <v/>
      </c>
      <c r="D74" s="778" t="str">
        <f>IF(ISBLANK('9. PCPP - Referrals'!G18),"",'9. PCPP - Referrals'!G18)</f>
        <v/>
      </c>
      <c r="E74" s="778" t="str">
        <f>IF(ISBLANK('9. PCPP - Referrals'!H18),"",'9. PCPP - Referrals'!H18)</f>
        <v/>
      </c>
      <c r="F74" s="778" t="str">
        <f>IF(ISBLANK('9. PCPP - Referrals'!I18),"",'9. PCPP - Referrals'!I18)</f>
        <v/>
      </c>
      <c r="G74" s="778" t="str">
        <f>IF(ISBLANK('9. PCPP - Referrals'!J18),"",'9. PCPP - Referrals'!J18)</f>
        <v/>
      </c>
      <c r="H74" s="778" t="str">
        <f>IF(ISBLANK('9. PCPP - Referrals'!K18),"",'9. PCPP - Referrals'!K18)</f>
        <v/>
      </c>
      <c r="I74" s="778" t="str">
        <f>IF(ISBLANK('9. PCPP - Referrals'!L18),"",'9. PCPP - Referrals'!L18)</f>
        <v/>
      </c>
    </row>
    <row r="75" spans="1:9">
      <c r="A75" s="778" t="str">
        <f>IF(ISBLANK('9. PCPP - Referrals'!D19),"",'9. PCPP - Referrals'!D19)</f>
        <v/>
      </c>
      <c r="B75" s="778" t="str">
        <f>IF(ISBLANK('9. PCPP - Referrals'!E19),"",'9. PCPP - Referrals'!E19)</f>
        <v/>
      </c>
      <c r="C75" s="778" t="str">
        <f>IF(ISBLANK('9. PCPP - Referrals'!F19),"",'9. PCPP - Referrals'!F19)</f>
        <v/>
      </c>
      <c r="D75" s="778" t="str">
        <f>IF(ISBLANK('9. PCPP - Referrals'!G19),"",'9. PCPP - Referrals'!G19)</f>
        <v/>
      </c>
      <c r="E75" s="778" t="str">
        <f>IF(ISBLANK('9. PCPP - Referrals'!H19),"",'9. PCPP - Referrals'!H19)</f>
        <v/>
      </c>
      <c r="F75" s="778" t="str">
        <f>IF(ISBLANK('9. PCPP - Referrals'!I19),"",'9. PCPP - Referrals'!I19)</f>
        <v/>
      </c>
      <c r="G75" s="778" t="str">
        <f>IF(ISBLANK('9. PCPP - Referrals'!J19),"",'9. PCPP - Referrals'!J19)</f>
        <v/>
      </c>
      <c r="H75" s="778" t="str">
        <f>IF(ISBLANK('9. PCPP - Referrals'!K19),"",'9. PCPP - Referrals'!K19)</f>
        <v/>
      </c>
      <c r="I75" s="778" t="str">
        <f>IF(ISBLANK('9. PCPP - Referrals'!L19),"",'9. PCPP - Referrals'!L19)</f>
        <v/>
      </c>
    </row>
    <row r="76" spans="1:9">
      <c r="A76" s="778" t="str">
        <f>IF(ISBLANK('9. PCPP - Referrals'!D20),"",'9. PCPP - Referrals'!D20)</f>
        <v/>
      </c>
      <c r="B76" s="778" t="str">
        <f>IF(ISBLANK('9. PCPP - Referrals'!E20),"",'9. PCPP - Referrals'!E20)</f>
        <v/>
      </c>
      <c r="C76" s="778" t="str">
        <f>IF(ISBLANK('9. PCPP - Referrals'!F20),"",'9. PCPP - Referrals'!F20)</f>
        <v/>
      </c>
      <c r="D76" s="778" t="str">
        <f>IF(ISBLANK('9. PCPP - Referrals'!G20),"",'9. PCPP - Referrals'!G20)</f>
        <v/>
      </c>
      <c r="E76" s="778" t="str">
        <f>IF(ISBLANK('9. PCPP - Referrals'!H20),"",'9. PCPP - Referrals'!H20)</f>
        <v/>
      </c>
      <c r="F76" s="778" t="str">
        <f>IF(ISBLANK('9. PCPP - Referrals'!I20),"",'9. PCPP - Referrals'!I20)</f>
        <v/>
      </c>
      <c r="G76" s="778" t="str">
        <f>IF(ISBLANK('9. PCPP - Referrals'!J20),"",'9. PCPP - Referrals'!J20)</f>
        <v/>
      </c>
      <c r="H76" s="778" t="str">
        <f>IF(ISBLANK('9. PCPP - Referrals'!K20),"",'9. PCPP - Referrals'!K20)</f>
        <v/>
      </c>
      <c r="I76" s="778" t="str">
        <f>IF(ISBLANK('9. PCPP - Referrals'!L20),"",'9. PCPP - Referrals'!L20)</f>
        <v/>
      </c>
    </row>
    <row r="77" spans="1:9">
      <c r="A77" s="778" t="str">
        <f>IF(ISBLANK('9. PCPP - Referrals'!D21),"",'9. PCPP - Referrals'!D21)</f>
        <v/>
      </c>
      <c r="B77" s="778" t="str">
        <f>IF(ISBLANK('9. PCPP - Referrals'!E21),"",'9. PCPP - Referrals'!E21)</f>
        <v/>
      </c>
      <c r="C77" s="778" t="str">
        <f>IF(ISBLANK('9. PCPP - Referrals'!F21),"",'9. PCPP - Referrals'!F21)</f>
        <v/>
      </c>
      <c r="D77" s="778" t="str">
        <f>IF(ISBLANK('9. PCPP - Referrals'!G21),"",'9. PCPP - Referrals'!G21)</f>
        <v/>
      </c>
      <c r="E77" s="778" t="str">
        <f>IF(ISBLANK('9. PCPP - Referrals'!H21),"",'9. PCPP - Referrals'!H21)</f>
        <v/>
      </c>
      <c r="F77" s="778" t="str">
        <f>IF(ISBLANK('9. PCPP - Referrals'!I21),"",'9. PCPP - Referrals'!I21)</f>
        <v/>
      </c>
      <c r="G77" s="778" t="str">
        <f>IF(ISBLANK('9. PCPP - Referrals'!J21),"",'9. PCPP - Referrals'!J21)</f>
        <v/>
      </c>
      <c r="H77" s="778" t="str">
        <f>IF(ISBLANK('9. PCPP - Referrals'!K21),"",'9. PCPP - Referrals'!K21)</f>
        <v/>
      </c>
      <c r="I77" s="778" t="str">
        <f>IF(ISBLANK('9. PCPP - Referrals'!L21),"",'9. PCPP - Referrals'!L21)</f>
        <v/>
      </c>
    </row>
    <row r="78" spans="1:9">
      <c r="A78" s="778" t="str">
        <f>IF(ISBLANK('9. PCPP - Referrals'!D22),"",'9. PCPP - Referrals'!D22)</f>
        <v/>
      </c>
      <c r="B78" s="778" t="str">
        <f>IF(ISBLANK('9. PCPP - Referrals'!E22),"",'9. PCPP - Referrals'!E22)</f>
        <v/>
      </c>
      <c r="C78" s="778" t="str">
        <f>IF(ISBLANK('9. PCPP - Referrals'!F22),"",'9. PCPP - Referrals'!F22)</f>
        <v/>
      </c>
      <c r="D78" s="778" t="str">
        <f>IF(ISBLANK('9. PCPP - Referrals'!G22),"",'9. PCPP - Referrals'!G22)</f>
        <v/>
      </c>
      <c r="E78" s="778" t="str">
        <f>IF(ISBLANK('9. PCPP - Referrals'!H22),"",'9. PCPP - Referrals'!H22)</f>
        <v/>
      </c>
      <c r="F78" s="778" t="str">
        <f>IF(ISBLANK('9. PCPP - Referrals'!I22),"",'9. PCPP - Referrals'!I22)</f>
        <v/>
      </c>
      <c r="G78" s="778" t="str">
        <f>IF(ISBLANK('9. PCPP - Referrals'!J22),"",'9. PCPP - Referrals'!J22)</f>
        <v/>
      </c>
      <c r="H78" s="778" t="str">
        <f>IF(ISBLANK('9. PCPP - Referrals'!K22),"",'9. PCPP - Referrals'!K22)</f>
        <v/>
      </c>
      <c r="I78" s="778" t="str">
        <f>IF(ISBLANK('9. PCPP - Referrals'!L22),"",'9. PCPP - Referrals'!L22)</f>
        <v/>
      </c>
    </row>
    <row r="79" spans="1:9">
      <c r="A79" s="778" t="str">
        <f>IF(ISBLANK('9. PCPP - Referrals'!D23),"",'9. PCPP - Referrals'!D23)</f>
        <v/>
      </c>
      <c r="B79" s="778" t="str">
        <f>IF(ISBLANK('9. PCPP - Referrals'!E23),"",'9. PCPP - Referrals'!E23)</f>
        <v/>
      </c>
      <c r="C79" s="778" t="str">
        <f>IF(ISBLANK('9. PCPP - Referrals'!F23),"",'9. PCPP - Referrals'!F23)</f>
        <v/>
      </c>
      <c r="D79" s="778" t="str">
        <f>IF(ISBLANK('9. PCPP - Referrals'!G23),"",'9. PCPP - Referrals'!G23)</f>
        <v/>
      </c>
      <c r="E79" s="778" t="str">
        <f>IF(ISBLANK('9. PCPP - Referrals'!H23),"",'9. PCPP - Referrals'!H23)</f>
        <v/>
      </c>
      <c r="F79" s="778" t="str">
        <f>IF(ISBLANK('9. PCPP - Referrals'!I23),"",'9. PCPP - Referrals'!I23)</f>
        <v/>
      </c>
      <c r="G79" s="778" t="str">
        <f>IF(ISBLANK('9. PCPP - Referrals'!J23),"",'9. PCPP - Referrals'!J23)</f>
        <v/>
      </c>
      <c r="H79" s="778" t="str">
        <f>IF(ISBLANK('9. PCPP - Referrals'!K23),"",'9. PCPP - Referrals'!K23)</f>
        <v/>
      </c>
      <c r="I79" s="778" t="str">
        <f>IF(ISBLANK('9. PCPP - Referrals'!L23),"",'9. PCPP - Referrals'!L23)</f>
        <v/>
      </c>
    </row>
    <row r="80" spans="1:9">
      <c r="A80" s="778" t="str">
        <f>IF(ISBLANK('9. PCPP - Referrals'!D24),"",'9. PCPP - Referrals'!D24)</f>
        <v/>
      </c>
      <c r="B80" s="778" t="str">
        <f>IF(ISBLANK('9. PCPP - Referrals'!E24),"",'9. PCPP - Referrals'!E24)</f>
        <v/>
      </c>
      <c r="C80" s="778" t="str">
        <f>IF(ISBLANK('9. PCPP - Referrals'!F24),"",'9. PCPP - Referrals'!F24)</f>
        <v/>
      </c>
      <c r="D80" s="778" t="str">
        <f>IF(ISBLANK('9. PCPP - Referrals'!G24),"",'9. PCPP - Referrals'!G24)</f>
        <v/>
      </c>
      <c r="E80" s="778" t="str">
        <f>IF(ISBLANK('9. PCPP - Referrals'!H24),"",'9. PCPP - Referrals'!H24)</f>
        <v/>
      </c>
      <c r="F80" s="778" t="str">
        <f>IF(ISBLANK('9. PCPP - Referrals'!I24),"",'9. PCPP - Referrals'!I24)</f>
        <v/>
      </c>
      <c r="G80" s="778" t="str">
        <f>IF(ISBLANK('9. PCPP - Referrals'!J24),"",'9. PCPP - Referrals'!J24)</f>
        <v/>
      </c>
      <c r="H80" s="778" t="str">
        <f>IF(ISBLANK('9. PCPP - Referrals'!K24),"",'9. PCPP - Referrals'!K24)</f>
        <v/>
      </c>
      <c r="I80" s="778" t="str">
        <f>IF(ISBLANK('9. PCPP - Referrals'!L24),"",'9. PCPP - Referrals'!L24)</f>
        <v/>
      </c>
    </row>
    <row r="81" spans="1:9">
      <c r="A81" s="778" t="str">
        <f>IF(ISBLANK('9. PCPP - Referrals'!D25),"",'9. PCPP - Referrals'!D25)</f>
        <v/>
      </c>
      <c r="B81" s="778" t="str">
        <f>IF(ISBLANK('9. PCPP - Referrals'!E25),"",'9. PCPP - Referrals'!E25)</f>
        <v/>
      </c>
      <c r="C81" s="778" t="str">
        <f>IF(ISBLANK('9. PCPP - Referrals'!F25),"",'9. PCPP - Referrals'!F25)</f>
        <v/>
      </c>
      <c r="D81" s="778" t="str">
        <f>IF(ISBLANK('9. PCPP - Referrals'!G25),"",'9. PCPP - Referrals'!G25)</f>
        <v/>
      </c>
      <c r="E81" s="778" t="str">
        <f>IF(ISBLANK('9. PCPP - Referrals'!H25),"",'9. PCPP - Referrals'!H25)</f>
        <v/>
      </c>
      <c r="F81" s="778" t="str">
        <f>IF(ISBLANK('9. PCPP - Referrals'!I25),"",'9. PCPP - Referrals'!I25)</f>
        <v/>
      </c>
      <c r="G81" s="778" t="str">
        <f>IF(ISBLANK('9. PCPP - Referrals'!J25),"",'9. PCPP - Referrals'!J25)</f>
        <v/>
      </c>
      <c r="H81" s="778" t="str">
        <f>IF(ISBLANK('9. PCPP - Referrals'!K25),"",'9. PCPP - Referrals'!K25)</f>
        <v/>
      </c>
      <c r="I81" s="778" t="str">
        <f>IF(ISBLANK('9. PCPP - Referrals'!L25),"",'9. PCPP - Referrals'!L25)</f>
        <v/>
      </c>
    </row>
    <row r="82" spans="1:9">
      <c r="A82" s="778" t="str">
        <f>IF(ISBLANK('9. PCPP - Referrals'!D26),"",'9. PCPP - Referrals'!D26)</f>
        <v/>
      </c>
      <c r="B82" s="778" t="str">
        <f>IF(ISBLANK('9. PCPP - Referrals'!E26),"",'9. PCPP - Referrals'!E26)</f>
        <v/>
      </c>
      <c r="C82" s="778" t="str">
        <f>IF(ISBLANK('9. PCPP - Referrals'!F26),"",'9. PCPP - Referrals'!F26)</f>
        <v/>
      </c>
      <c r="D82" s="778" t="str">
        <f>IF(ISBLANK('9. PCPP - Referrals'!G26),"",'9. PCPP - Referrals'!G26)</f>
        <v/>
      </c>
      <c r="E82" s="778" t="str">
        <f>IF(ISBLANK('9. PCPP - Referrals'!H26),"",'9. PCPP - Referrals'!H26)</f>
        <v/>
      </c>
      <c r="F82" s="778" t="str">
        <f>IF(ISBLANK('9. PCPP - Referrals'!I26),"",'9. PCPP - Referrals'!I26)</f>
        <v/>
      </c>
      <c r="G82" s="778" t="str">
        <f>IF(ISBLANK('9. PCPP - Referrals'!J26),"",'9. PCPP - Referrals'!J26)</f>
        <v/>
      </c>
      <c r="H82" s="778" t="str">
        <f>IF(ISBLANK('9. PCPP - Referrals'!K26),"",'9. PCPP - Referrals'!K26)</f>
        <v/>
      </c>
      <c r="I82" s="778" t="str">
        <f>IF(ISBLANK('9. PCPP - Referrals'!L26),"",'9. PCPP - Referrals'!L26)</f>
        <v/>
      </c>
    </row>
    <row r="83" spans="1:9">
      <c r="A83" s="778" t="str">
        <f>IF(ISBLANK('9. PCPP - Referrals'!D27),"",'9. PCPP - Referrals'!D27)</f>
        <v/>
      </c>
      <c r="B83" s="778" t="str">
        <f>IF(ISBLANK('9. PCPP - Referrals'!E27),"",'9. PCPP - Referrals'!E27)</f>
        <v/>
      </c>
      <c r="C83" s="778" t="str">
        <f>IF(ISBLANK('9. PCPP - Referrals'!F27),"",'9. PCPP - Referrals'!F27)</f>
        <v/>
      </c>
      <c r="D83" s="778" t="str">
        <f>IF(ISBLANK('9. PCPP - Referrals'!G27),"",'9. PCPP - Referrals'!G27)</f>
        <v/>
      </c>
      <c r="E83" s="778" t="str">
        <f>IF(ISBLANK('9. PCPP - Referrals'!H27),"",'9. PCPP - Referrals'!H27)</f>
        <v/>
      </c>
      <c r="F83" s="778" t="str">
        <f>IF(ISBLANK('9. PCPP - Referrals'!I27),"",'9. PCPP - Referrals'!I27)</f>
        <v/>
      </c>
      <c r="G83" s="778" t="str">
        <f>IF(ISBLANK('9. PCPP - Referrals'!J27),"",'9. PCPP - Referrals'!J27)</f>
        <v/>
      </c>
      <c r="H83" s="778" t="str">
        <f>IF(ISBLANK('9. PCPP - Referrals'!K27),"",'9. PCPP - Referrals'!K27)</f>
        <v/>
      </c>
      <c r="I83" s="778" t="str">
        <f>IF(ISBLANK('9. PCPP - Referrals'!L27),"",'9. PCPP - Referrals'!L27)</f>
        <v/>
      </c>
    </row>
    <row r="84" spans="1:9">
      <c r="A84" s="778" t="str">
        <f>IF(ISBLANK('9. PCPP - Referrals'!D28),"",'9. PCPP - Referrals'!D28)</f>
        <v/>
      </c>
      <c r="B84" s="778" t="str">
        <f>IF(ISBLANK('9. PCPP - Referrals'!E28),"",'9. PCPP - Referrals'!E28)</f>
        <v/>
      </c>
      <c r="C84" s="778" t="str">
        <f>IF(ISBLANK('9. PCPP - Referrals'!F28),"",'9. PCPP - Referrals'!F28)</f>
        <v/>
      </c>
      <c r="D84" s="778" t="str">
        <f>IF(ISBLANK('9. PCPP - Referrals'!G28),"",'9. PCPP - Referrals'!G28)</f>
        <v/>
      </c>
      <c r="E84" s="778" t="str">
        <f>IF(ISBLANK('9. PCPP - Referrals'!H28),"",'9. PCPP - Referrals'!H28)</f>
        <v/>
      </c>
      <c r="F84" s="778" t="str">
        <f>IF(ISBLANK('9. PCPP - Referrals'!I28),"",'9. PCPP - Referrals'!I28)</f>
        <v/>
      </c>
      <c r="G84" s="778" t="str">
        <f>IF(ISBLANK('9. PCPP - Referrals'!J28),"",'9. PCPP - Referrals'!J28)</f>
        <v/>
      </c>
      <c r="H84" s="778" t="str">
        <f>IF(ISBLANK('9. PCPP - Referrals'!K28),"",'9. PCPP - Referrals'!K28)</f>
        <v/>
      </c>
      <c r="I84" s="778" t="str">
        <f>IF(ISBLANK('9. PCPP - Referrals'!L28),"",'9. PCPP - Referrals'!L28)</f>
        <v/>
      </c>
    </row>
    <row r="85" spans="1:9">
      <c r="A85" s="778" t="str">
        <f>IF(ISBLANK('9. PCPP - Referrals'!D29),"",'9. PCPP - Referrals'!D29)</f>
        <v/>
      </c>
      <c r="B85" s="778" t="str">
        <f>IF(ISBLANK('9. PCPP - Referrals'!E29),"",'9. PCPP - Referrals'!E29)</f>
        <v/>
      </c>
      <c r="C85" s="778" t="str">
        <f>IF(ISBLANK('9. PCPP - Referrals'!F29),"",'9. PCPP - Referrals'!F29)</f>
        <v/>
      </c>
      <c r="D85" s="778" t="str">
        <f>IF(ISBLANK('9. PCPP - Referrals'!G29),"",'9. PCPP - Referrals'!G29)</f>
        <v/>
      </c>
      <c r="E85" s="778" t="str">
        <f>IF(ISBLANK('9. PCPP - Referrals'!H29),"",'9. PCPP - Referrals'!H29)</f>
        <v/>
      </c>
      <c r="F85" s="778" t="str">
        <f>IF(ISBLANK('9. PCPP - Referrals'!I29),"",'9. PCPP - Referrals'!I29)</f>
        <v/>
      </c>
      <c r="G85" s="778" t="str">
        <f>IF(ISBLANK('9. PCPP - Referrals'!J29),"",'9. PCPP - Referrals'!J29)</f>
        <v/>
      </c>
      <c r="H85" s="778" t="str">
        <f>IF(ISBLANK('9. PCPP - Referrals'!K29),"",'9. PCPP - Referrals'!K29)</f>
        <v/>
      </c>
      <c r="I85" s="778" t="str">
        <f>IF(ISBLANK('9. PCPP - Referrals'!L29),"",'9. PCPP - Referrals'!L29)</f>
        <v/>
      </c>
    </row>
    <row r="86" spans="1:9">
      <c r="A86" s="778" t="str">
        <f>IF(ISBLANK('9. PCPP - Referrals'!D30),"",'9. PCPP - Referrals'!D30)</f>
        <v/>
      </c>
      <c r="B86" s="778" t="str">
        <f>IF(ISBLANK('9. PCPP - Referrals'!E30),"",'9. PCPP - Referrals'!E30)</f>
        <v/>
      </c>
      <c r="C86" s="778" t="str">
        <f>IF(ISBLANK('9. PCPP - Referrals'!F30),"",'9. PCPP - Referrals'!F30)</f>
        <v/>
      </c>
      <c r="D86" s="778" t="str">
        <f>IF(ISBLANK('9. PCPP - Referrals'!G30),"",'9. PCPP - Referrals'!G30)</f>
        <v/>
      </c>
      <c r="E86" s="778" t="str">
        <f>IF(ISBLANK('9. PCPP - Referrals'!H30),"",'9. PCPP - Referrals'!H30)</f>
        <v/>
      </c>
      <c r="F86" s="778" t="str">
        <f>IF(ISBLANK('9. PCPP - Referrals'!I30),"",'9. PCPP - Referrals'!I30)</f>
        <v/>
      </c>
      <c r="G86" s="778" t="str">
        <f>IF(ISBLANK('9. PCPP - Referrals'!J30),"",'9. PCPP - Referrals'!J30)</f>
        <v/>
      </c>
      <c r="H86" s="778" t="str">
        <f>IF(ISBLANK('9. PCPP - Referrals'!K30),"",'9. PCPP - Referrals'!K30)</f>
        <v/>
      </c>
      <c r="I86" s="778" t="str">
        <f>IF(ISBLANK('9. PCPP - Referrals'!L30),"",'9. PCPP - Referrals'!L30)</f>
        <v/>
      </c>
    </row>
    <row r="87" spans="1:9">
      <c r="A87" s="778" t="str">
        <f>IF(ISBLANK('9. PCPP - Referrals'!D31),"",'9. PCPP - Referrals'!D31)</f>
        <v/>
      </c>
      <c r="B87" s="778" t="str">
        <f>IF(ISBLANK('9. PCPP - Referrals'!E31),"",'9. PCPP - Referrals'!E31)</f>
        <v/>
      </c>
      <c r="C87" s="778" t="str">
        <f>IF(ISBLANK('9. PCPP - Referrals'!F31),"",'9. PCPP - Referrals'!F31)</f>
        <v/>
      </c>
      <c r="D87" s="778" t="str">
        <f>IF(ISBLANK('9. PCPP - Referrals'!G31),"",'9. PCPP - Referrals'!G31)</f>
        <v/>
      </c>
      <c r="E87" s="778" t="str">
        <f>IF(ISBLANK('9. PCPP - Referrals'!H31),"",'9. PCPP - Referrals'!H31)</f>
        <v/>
      </c>
      <c r="F87" s="778" t="str">
        <f>IF(ISBLANK('9. PCPP - Referrals'!I31),"",'9. PCPP - Referrals'!I31)</f>
        <v/>
      </c>
      <c r="G87" s="778" t="str">
        <f>IF(ISBLANK('9. PCPP - Referrals'!J31),"",'9. PCPP - Referrals'!J31)</f>
        <v/>
      </c>
      <c r="H87" s="778" t="str">
        <f>IF(ISBLANK('9. PCPP - Referrals'!K31),"",'9. PCPP - Referrals'!K31)</f>
        <v/>
      </c>
      <c r="I87" s="778" t="str">
        <f>IF(ISBLANK('9. PCPP - Referrals'!L31),"",'9. PCPP - Referrals'!L31)</f>
        <v/>
      </c>
    </row>
    <row r="88" spans="1:9">
      <c r="A88" s="778" t="str">
        <f>IF(ISBLANK('9. PCPP - Referrals'!D32),"",'9. PCPP - Referrals'!D32)</f>
        <v/>
      </c>
      <c r="B88" s="778" t="str">
        <f>IF(ISBLANK('9. PCPP - Referrals'!E32),"",'9. PCPP - Referrals'!E32)</f>
        <v/>
      </c>
      <c r="C88" s="778" t="str">
        <f>IF(ISBLANK('9. PCPP - Referrals'!F32),"",'9. PCPP - Referrals'!F32)</f>
        <v/>
      </c>
      <c r="D88" s="778" t="str">
        <f>IF(ISBLANK('9. PCPP - Referrals'!G32),"",'9. PCPP - Referrals'!G32)</f>
        <v/>
      </c>
      <c r="E88" s="778" t="str">
        <f>IF(ISBLANK('9. PCPP - Referrals'!H32),"",'9. PCPP - Referrals'!H32)</f>
        <v/>
      </c>
      <c r="F88" s="778" t="str">
        <f>IF(ISBLANK('9. PCPP - Referrals'!I32),"",'9. PCPP - Referrals'!I32)</f>
        <v/>
      </c>
      <c r="G88" s="778" t="str">
        <f>IF(ISBLANK('9. PCPP - Referrals'!J32),"",'9. PCPP - Referrals'!J32)</f>
        <v/>
      </c>
      <c r="H88" s="778" t="str">
        <f>IF(ISBLANK('9. PCPP - Referrals'!K32),"",'9. PCPP - Referrals'!K32)</f>
        <v/>
      </c>
      <c r="I88" s="778" t="str">
        <f>IF(ISBLANK('9. PCPP - Referrals'!L32),"",'9. PCPP - Referrals'!L32)</f>
        <v/>
      </c>
    </row>
    <row r="89" spans="1:9">
      <c r="A89" s="778" t="str">
        <f>IF(ISBLANK('9. PCPP - Referrals'!D33),"",'9. PCPP - Referrals'!D33)</f>
        <v/>
      </c>
      <c r="B89" s="778" t="str">
        <f>IF(ISBLANK('9. PCPP - Referrals'!E33),"",'9. PCPP - Referrals'!E33)</f>
        <v/>
      </c>
      <c r="C89" s="778" t="str">
        <f>IF(ISBLANK('9. PCPP - Referrals'!F33),"",'9. PCPP - Referrals'!F33)</f>
        <v/>
      </c>
      <c r="D89" s="778" t="str">
        <f>IF(ISBLANK('9. PCPP - Referrals'!G33),"",'9. PCPP - Referrals'!G33)</f>
        <v/>
      </c>
      <c r="E89" s="778" t="str">
        <f>IF(ISBLANK('9. PCPP - Referrals'!H33),"",'9. PCPP - Referrals'!H33)</f>
        <v/>
      </c>
      <c r="F89" s="778" t="str">
        <f>IF(ISBLANK('9. PCPP - Referrals'!I33),"",'9. PCPP - Referrals'!I33)</f>
        <v/>
      </c>
      <c r="G89" s="778" t="str">
        <f>IF(ISBLANK('9. PCPP - Referrals'!J33),"",'9. PCPP - Referrals'!J33)</f>
        <v/>
      </c>
      <c r="H89" s="778" t="str">
        <f>IF(ISBLANK('9. PCPP - Referrals'!K33),"",'9. PCPP - Referrals'!K33)</f>
        <v/>
      </c>
      <c r="I89" s="778" t="str">
        <f>IF(ISBLANK('9. PCPP - Referrals'!L33),"",'9. PCPP - Referrals'!L33)</f>
        <v/>
      </c>
    </row>
    <row r="90" spans="1:9">
      <c r="A90" s="778" t="str">
        <f>IF(ISBLANK('9. PCPP - Referrals'!D34),"",'9. PCPP - Referrals'!D34)</f>
        <v/>
      </c>
      <c r="B90" s="778" t="str">
        <f>IF(ISBLANK('9. PCPP - Referrals'!E34),"",'9. PCPP - Referrals'!E34)</f>
        <v/>
      </c>
      <c r="C90" s="778" t="str">
        <f>IF(ISBLANK('9. PCPP - Referrals'!F34),"",'9. PCPP - Referrals'!F34)</f>
        <v/>
      </c>
      <c r="D90" s="778" t="str">
        <f>IF(ISBLANK('9. PCPP - Referrals'!G34),"",'9. PCPP - Referrals'!G34)</f>
        <v/>
      </c>
      <c r="E90" s="778" t="str">
        <f>IF(ISBLANK('9. PCPP - Referrals'!H34),"",'9. PCPP - Referrals'!H34)</f>
        <v/>
      </c>
      <c r="F90" s="778" t="str">
        <f>IF(ISBLANK('9. PCPP - Referrals'!I34),"",'9. PCPP - Referrals'!I34)</f>
        <v/>
      </c>
      <c r="G90" s="778" t="str">
        <f>IF(ISBLANK('9. PCPP - Referrals'!J34),"",'9. PCPP - Referrals'!J34)</f>
        <v/>
      </c>
      <c r="H90" s="778" t="str">
        <f>IF(ISBLANK('9. PCPP - Referrals'!K34),"",'9. PCPP - Referrals'!K34)</f>
        <v/>
      </c>
      <c r="I90" s="778" t="str">
        <f>IF(ISBLANK('9. PCPP - Referrals'!L34),"",'9. PCPP - Referrals'!L34)</f>
        <v/>
      </c>
    </row>
    <row r="91" spans="1:9">
      <c r="A91" s="778" t="str">
        <f>IF(ISBLANK('9. PCPP - Referrals'!D35),"",'9. PCPP - Referrals'!D35)</f>
        <v/>
      </c>
      <c r="B91" s="778" t="str">
        <f>IF(ISBLANK('9. PCPP - Referrals'!E35),"",'9. PCPP - Referrals'!E35)</f>
        <v/>
      </c>
      <c r="C91" s="778" t="str">
        <f>IF(ISBLANK('9. PCPP - Referrals'!F35),"",'9. PCPP - Referrals'!F35)</f>
        <v/>
      </c>
      <c r="D91" s="778" t="str">
        <f>IF(ISBLANK('9. PCPP - Referrals'!G35),"",'9. PCPP - Referrals'!G35)</f>
        <v/>
      </c>
      <c r="E91" s="778" t="str">
        <f>IF(ISBLANK('9. PCPP - Referrals'!H35),"",'9. PCPP - Referrals'!H35)</f>
        <v/>
      </c>
      <c r="F91" s="778" t="str">
        <f>IF(ISBLANK('9. PCPP - Referrals'!I35),"",'9. PCPP - Referrals'!I35)</f>
        <v/>
      </c>
      <c r="G91" s="778" t="str">
        <f>IF(ISBLANK('9. PCPP - Referrals'!J35),"",'9. PCPP - Referrals'!J35)</f>
        <v/>
      </c>
      <c r="H91" s="778" t="str">
        <f>IF(ISBLANK('9. PCPP - Referrals'!K35),"",'9. PCPP - Referrals'!K35)</f>
        <v/>
      </c>
      <c r="I91" s="778" t="str">
        <f>IF(ISBLANK('9. PCPP - Referrals'!L35),"",'9. PCPP - Referrals'!L35)</f>
        <v/>
      </c>
    </row>
    <row r="92" spans="1:9">
      <c r="A92" s="778" t="str">
        <f>IF(ISBLANK('9. PCPP - Referrals'!D36),"",'9. PCPP - Referrals'!D36)</f>
        <v/>
      </c>
      <c r="B92" s="778" t="str">
        <f>IF(ISBLANK('9. PCPP - Referrals'!E36),"",'9. PCPP - Referrals'!E36)</f>
        <v/>
      </c>
      <c r="C92" s="778" t="str">
        <f>IF(ISBLANK('9. PCPP - Referrals'!F36),"",'9. PCPP - Referrals'!F36)</f>
        <v/>
      </c>
      <c r="D92" s="778" t="str">
        <f>IF(ISBLANK('9. PCPP - Referrals'!G36),"",'9. PCPP - Referrals'!G36)</f>
        <v/>
      </c>
      <c r="E92" s="778" t="str">
        <f>IF(ISBLANK('9. PCPP - Referrals'!H36),"",'9. PCPP - Referrals'!H36)</f>
        <v/>
      </c>
      <c r="F92" s="778" t="str">
        <f>IF(ISBLANK('9. PCPP - Referrals'!I36),"",'9. PCPP - Referrals'!I36)</f>
        <v/>
      </c>
      <c r="G92" s="778" t="str">
        <f>IF(ISBLANK('9. PCPP - Referrals'!J36),"",'9. PCPP - Referrals'!J36)</f>
        <v/>
      </c>
      <c r="H92" s="778" t="str">
        <f>IF(ISBLANK('9. PCPP - Referrals'!K36),"",'9. PCPP - Referrals'!K36)</f>
        <v/>
      </c>
      <c r="I92" s="778" t="str">
        <f>IF(ISBLANK('9. PCPP - Referrals'!L36),"",'9. PCPP - Referrals'!L36)</f>
        <v/>
      </c>
    </row>
    <row r="93" spans="1:9">
      <c r="A93" s="778" t="str">
        <f>IF(ISBLANK('9. PCPP - Referrals'!D37),"",'9. PCPP - Referrals'!D37)</f>
        <v/>
      </c>
      <c r="B93" s="778" t="str">
        <f>IF(ISBLANK('9. PCPP - Referrals'!E37),"",'9. PCPP - Referrals'!E37)</f>
        <v/>
      </c>
      <c r="C93" s="778" t="str">
        <f>IF(ISBLANK('9. PCPP - Referrals'!F37),"",'9. PCPP - Referrals'!F37)</f>
        <v/>
      </c>
      <c r="D93" s="778" t="str">
        <f>IF(ISBLANK('9. PCPP - Referrals'!G37),"",'9. PCPP - Referrals'!G37)</f>
        <v/>
      </c>
      <c r="E93" s="778" t="str">
        <f>IF(ISBLANK('9. PCPP - Referrals'!H37),"",'9. PCPP - Referrals'!H37)</f>
        <v/>
      </c>
      <c r="F93" s="778" t="str">
        <f>IF(ISBLANK('9. PCPP - Referrals'!I37),"",'9. PCPP - Referrals'!I37)</f>
        <v/>
      </c>
      <c r="G93" s="778" t="str">
        <f>IF(ISBLANK('9. PCPP - Referrals'!J37),"",'9. PCPP - Referrals'!J37)</f>
        <v/>
      </c>
      <c r="H93" s="778" t="str">
        <f>IF(ISBLANK('9. PCPP - Referrals'!K37),"",'9. PCPP - Referrals'!K37)</f>
        <v/>
      </c>
      <c r="I93" s="778" t="str">
        <f>IF(ISBLANK('9. PCPP - Referrals'!L37),"",'9. PCPP - Referrals'!L37)</f>
        <v/>
      </c>
    </row>
    <row r="94" spans="1:9">
      <c r="A94" s="778" t="str">
        <f>IF(ISBLANK('9. PCPP - Referrals'!D38),"",'9. PCPP - Referrals'!D38)</f>
        <v/>
      </c>
      <c r="B94" s="778" t="str">
        <f>IF(ISBLANK('9. PCPP - Referrals'!E38),"",'9. PCPP - Referrals'!E38)</f>
        <v/>
      </c>
      <c r="C94" s="778" t="str">
        <f>IF(ISBLANK('9. PCPP - Referrals'!F38),"",'9. PCPP - Referrals'!F38)</f>
        <v/>
      </c>
      <c r="D94" s="778" t="str">
        <f>IF(ISBLANK('9. PCPP - Referrals'!G38),"",'9. PCPP - Referrals'!G38)</f>
        <v/>
      </c>
      <c r="E94" s="778" t="str">
        <f>IF(ISBLANK('9. PCPP - Referrals'!H38),"",'9. PCPP - Referrals'!H38)</f>
        <v/>
      </c>
      <c r="F94" s="778" t="str">
        <f>IF(ISBLANK('9. PCPP - Referrals'!I38),"",'9. PCPP - Referrals'!I38)</f>
        <v/>
      </c>
      <c r="G94" s="778" t="str">
        <f>IF(ISBLANK('9. PCPP - Referrals'!J38),"",'9. PCPP - Referrals'!J38)</f>
        <v/>
      </c>
      <c r="H94" s="778" t="str">
        <f>IF(ISBLANK('9. PCPP - Referrals'!K38),"",'9. PCPP - Referrals'!K38)</f>
        <v/>
      </c>
      <c r="I94" s="778" t="str">
        <f>IF(ISBLANK('9. PCPP - Referrals'!L38),"",'9. PCPP - Referrals'!L38)</f>
        <v/>
      </c>
    </row>
    <row r="95" spans="1:9">
      <c r="A95" s="778" t="str">
        <f>IF(ISBLANK('9. PCPP - Referrals'!D39),"",'9. PCPP - Referrals'!D39)</f>
        <v/>
      </c>
      <c r="B95" s="778" t="str">
        <f>IF(ISBLANK('9. PCPP - Referrals'!E39),"",'9. PCPP - Referrals'!E39)</f>
        <v/>
      </c>
      <c r="C95" s="778" t="str">
        <f>IF(ISBLANK('9. PCPP - Referrals'!F39),"",'9. PCPP - Referrals'!F39)</f>
        <v/>
      </c>
      <c r="D95" s="778" t="str">
        <f>IF(ISBLANK('9. PCPP - Referrals'!G39),"",'9. PCPP - Referrals'!G39)</f>
        <v/>
      </c>
      <c r="E95" s="778" t="str">
        <f>IF(ISBLANK('9. PCPP - Referrals'!H39),"",'9. PCPP - Referrals'!H39)</f>
        <v/>
      </c>
      <c r="F95" s="778" t="str">
        <f>IF(ISBLANK('9. PCPP - Referrals'!I39),"",'9. PCPP - Referrals'!I39)</f>
        <v/>
      </c>
      <c r="G95" s="778" t="str">
        <f>IF(ISBLANK('9. PCPP - Referrals'!J39),"",'9. PCPP - Referrals'!J39)</f>
        <v/>
      </c>
      <c r="H95" s="778" t="str">
        <f>IF(ISBLANK('9. PCPP - Referrals'!K39),"",'9. PCPP - Referrals'!K39)</f>
        <v/>
      </c>
      <c r="I95" s="778" t="str">
        <f>IF(ISBLANK('9. PCPP - Referrals'!L39),"",'9. PCPP - Referrals'!L39)</f>
        <v/>
      </c>
    </row>
    <row r="96" spans="1:9">
      <c r="A96" s="778" t="str">
        <f>IF(ISBLANK('9. PCPP - Referrals'!D40),"",'9. PCPP - Referrals'!D40)</f>
        <v/>
      </c>
      <c r="B96" s="778" t="str">
        <f>IF(ISBLANK('9. PCPP - Referrals'!E40),"",'9. PCPP - Referrals'!E40)</f>
        <v/>
      </c>
      <c r="C96" s="778" t="str">
        <f>IF(ISBLANK('9. PCPP - Referrals'!F40),"",'9. PCPP - Referrals'!F40)</f>
        <v/>
      </c>
      <c r="D96" s="778" t="str">
        <f>IF(ISBLANK('9. PCPP - Referrals'!G40),"",'9. PCPP - Referrals'!G40)</f>
        <v/>
      </c>
      <c r="E96" s="778" t="str">
        <f>IF(ISBLANK('9. PCPP - Referrals'!H40),"",'9. PCPP - Referrals'!H40)</f>
        <v/>
      </c>
      <c r="F96" s="778" t="str">
        <f>IF(ISBLANK('9. PCPP - Referrals'!I40),"",'9. PCPP - Referrals'!I40)</f>
        <v/>
      </c>
      <c r="G96" s="778" t="str">
        <f>IF(ISBLANK('9. PCPP - Referrals'!J40),"",'9. PCPP - Referrals'!J40)</f>
        <v/>
      </c>
      <c r="H96" s="778" t="str">
        <f>IF(ISBLANK('9. PCPP - Referrals'!K40),"",'9. PCPP - Referrals'!K40)</f>
        <v/>
      </c>
      <c r="I96" s="778" t="str">
        <f>IF(ISBLANK('9. PCPP - Referrals'!L40),"",'9. PCPP - Referrals'!L40)</f>
        <v/>
      </c>
    </row>
    <row r="97" spans="1:9">
      <c r="A97" s="778" t="str">
        <f>IF(ISBLANK('9. PCPP - Referrals'!D41),"",'9. PCPP - Referrals'!D41)</f>
        <v/>
      </c>
      <c r="B97" s="778" t="str">
        <f>IF(ISBLANK('9. PCPP - Referrals'!E41),"",'9. PCPP - Referrals'!E41)</f>
        <v/>
      </c>
      <c r="C97" s="778" t="str">
        <f>IF(ISBLANK('9. PCPP - Referrals'!F41),"",'9. PCPP - Referrals'!F41)</f>
        <v/>
      </c>
      <c r="D97" s="778" t="str">
        <f>IF(ISBLANK('9. PCPP - Referrals'!G41),"",'9. PCPP - Referrals'!G41)</f>
        <v/>
      </c>
      <c r="E97" s="778" t="str">
        <f>IF(ISBLANK('9. PCPP - Referrals'!H41),"",'9. PCPP - Referrals'!H41)</f>
        <v/>
      </c>
      <c r="F97" s="778" t="str">
        <f>IF(ISBLANK('9. PCPP - Referrals'!I41),"",'9. PCPP - Referrals'!I41)</f>
        <v/>
      </c>
      <c r="G97" s="778" t="str">
        <f>IF(ISBLANK('9. PCPP - Referrals'!J41),"",'9. PCPP - Referrals'!J41)</f>
        <v/>
      </c>
      <c r="H97" s="778" t="str">
        <f>IF(ISBLANK('9. PCPP - Referrals'!K41),"",'9. PCPP - Referrals'!K41)</f>
        <v/>
      </c>
      <c r="I97" s="778" t="str">
        <f>IF(ISBLANK('9. PCPP - Referrals'!L41),"",'9. PCPP - Referrals'!L41)</f>
        <v/>
      </c>
    </row>
    <row r="98" spans="1:9">
      <c r="A98" s="778" t="str">
        <f>IF(ISBLANK('9. PCPP - Referrals'!D42),"",'9. PCPP - Referrals'!D42)</f>
        <v/>
      </c>
      <c r="B98" s="778" t="str">
        <f>IF(ISBLANK('9. PCPP - Referrals'!E42),"",'9. PCPP - Referrals'!E42)</f>
        <v/>
      </c>
      <c r="C98" s="778" t="str">
        <f>IF(ISBLANK('9. PCPP - Referrals'!F42),"",'9. PCPP - Referrals'!F42)</f>
        <v/>
      </c>
      <c r="D98" s="778" t="str">
        <f>IF(ISBLANK('9. PCPP - Referrals'!G42),"",'9. PCPP - Referrals'!G42)</f>
        <v/>
      </c>
      <c r="E98" s="778" t="str">
        <f>IF(ISBLANK('9. PCPP - Referrals'!H42),"",'9. PCPP - Referrals'!H42)</f>
        <v/>
      </c>
      <c r="F98" s="778" t="str">
        <f>IF(ISBLANK('9. PCPP - Referrals'!I42),"",'9. PCPP - Referrals'!I42)</f>
        <v/>
      </c>
      <c r="G98" s="778" t="str">
        <f>IF(ISBLANK('9. PCPP - Referrals'!J42),"",'9. PCPP - Referrals'!J42)</f>
        <v/>
      </c>
      <c r="H98" s="778" t="str">
        <f>IF(ISBLANK('9. PCPP - Referrals'!K42),"",'9. PCPP - Referrals'!K42)</f>
        <v/>
      </c>
      <c r="I98" s="778" t="str">
        <f>IF(ISBLANK('9. PCPP - Referrals'!L42),"",'9. PCPP - Referrals'!L42)</f>
        <v/>
      </c>
    </row>
    <row r="99" spans="1:9">
      <c r="A99" s="778" t="str">
        <f>IF(ISBLANK('9. PCPP - Referrals'!D43),"",'9. PCPP - Referrals'!D43)</f>
        <v/>
      </c>
      <c r="B99" s="778" t="str">
        <f>IF(ISBLANK('9. PCPP - Referrals'!E43),"",'9. PCPP - Referrals'!E43)</f>
        <v/>
      </c>
      <c r="C99" s="778" t="str">
        <f>IF(ISBLANK('9. PCPP - Referrals'!F43),"",'9. PCPP - Referrals'!F43)</f>
        <v/>
      </c>
      <c r="D99" s="778" t="str">
        <f>IF(ISBLANK('9. PCPP - Referrals'!G43),"",'9. PCPP - Referrals'!G43)</f>
        <v/>
      </c>
      <c r="E99" s="778" t="str">
        <f>IF(ISBLANK('9. PCPP - Referrals'!H43),"",'9. PCPP - Referrals'!H43)</f>
        <v/>
      </c>
      <c r="F99" s="778" t="str">
        <f>IF(ISBLANK('9. PCPP - Referrals'!I43),"",'9. PCPP - Referrals'!I43)</f>
        <v/>
      </c>
      <c r="G99" s="778" t="str">
        <f>IF(ISBLANK('9. PCPP - Referrals'!J43),"",'9. PCPP - Referrals'!J43)</f>
        <v/>
      </c>
      <c r="H99" s="778" t="str">
        <f>IF(ISBLANK('9. PCPP - Referrals'!K43),"",'9. PCPP - Referrals'!K43)</f>
        <v/>
      </c>
      <c r="I99" s="778" t="str">
        <f>IF(ISBLANK('9. PCPP - Referrals'!L43),"",'9. PCPP - Referrals'!L43)</f>
        <v/>
      </c>
    </row>
    <row r="100" spans="1:9">
      <c r="A100" s="778" t="str">
        <f>IF(ISBLANK('9. PCPP - Referrals'!D44),"",'9. PCPP - Referrals'!D44)</f>
        <v/>
      </c>
      <c r="B100" s="778" t="str">
        <f>IF(ISBLANK('9. PCPP - Referrals'!E44),"",'9. PCPP - Referrals'!E44)</f>
        <v/>
      </c>
      <c r="C100" s="778" t="str">
        <f>IF(ISBLANK('9. PCPP - Referrals'!F44),"",'9. PCPP - Referrals'!F44)</f>
        <v/>
      </c>
      <c r="D100" s="778" t="str">
        <f>IF(ISBLANK('9. PCPP - Referrals'!G44),"",'9. PCPP - Referrals'!G44)</f>
        <v/>
      </c>
      <c r="E100" s="778" t="str">
        <f>IF(ISBLANK('9. PCPP - Referrals'!H44),"",'9. PCPP - Referrals'!H44)</f>
        <v/>
      </c>
      <c r="F100" s="778" t="str">
        <f>IF(ISBLANK('9. PCPP - Referrals'!I44),"",'9. PCPP - Referrals'!I44)</f>
        <v/>
      </c>
      <c r="G100" s="778" t="str">
        <f>IF(ISBLANK('9. PCPP - Referrals'!J44),"",'9. PCPP - Referrals'!J44)</f>
        <v/>
      </c>
      <c r="H100" s="778" t="str">
        <f>IF(ISBLANK('9. PCPP - Referrals'!K44),"",'9. PCPP - Referrals'!K44)</f>
        <v/>
      </c>
      <c r="I100" s="778" t="str">
        <f>IF(ISBLANK('9. PCPP - Referrals'!L44),"",'9. PCPP - Referrals'!L44)</f>
        <v/>
      </c>
    </row>
    <row r="101" spans="1:9">
      <c r="A101" s="778" t="str">
        <f>IF(ISBLANK('9. PCPP - Referrals'!D45),"",'9. PCPP - Referrals'!D45)</f>
        <v/>
      </c>
      <c r="B101" s="778" t="str">
        <f>IF(ISBLANK('9. PCPP - Referrals'!E45),"",'9. PCPP - Referrals'!E45)</f>
        <v/>
      </c>
      <c r="C101" s="778" t="str">
        <f>IF(ISBLANK('9. PCPP - Referrals'!F45),"",'9. PCPP - Referrals'!F45)</f>
        <v/>
      </c>
      <c r="D101" s="778" t="str">
        <f>IF(ISBLANK('9. PCPP - Referrals'!G45),"",'9. PCPP - Referrals'!G45)</f>
        <v/>
      </c>
      <c r="E101" s="778" t="str">
        <f>IF(ISBLANK('9. PCPP - Referrals'!H45),"",'9. PCPP - Referrals'!H45)</f>
        <v/>
      </c>
      <c r="F101" s="778" t="str">
        <f>IF(ISBLANK('9. PCPP - Referrals'!I45),"",'9. PCPP - Referrals'!I45)</f>
        <v/>
      </c>
      <c r="G101" s="778" t="str">
        <f>IF(ISBLANK('9. PCPP - Referrals'!J45),"",'9. PCPP - Referrals'!J45)</f>
        <v/>
      </c>
      <c r="H101" s="778" t="str">
        <f>IF(ISBLANK('9. PCPP - Referrals'!K45),"",'9. PCPP - Referrals'!K45)</f>
        <v/>
      </c>
      <c r="I101" s="778" t="str">
        <f>IF(ISBLANK('9. PCPP - Referrals'!L45),"",'9. PCPP - Referrals'!L45)</f>
        <v/>
      </c>
    </row>
    <row r="102" spans="1:9">
      <c r="A102" s="778" t="str">
        <f>IF(ISBLANK('9. PCPP - Referrals'!D46),"",'9. PCPP - Referrals'!D46)</f>
        <v/>
      </c>
      <c r="B102" s="778" t="str">
        <f>IF(ISBLANK('9. PCPP - Referrals'!E46),"",'9. PCPP - Referrals'!E46)</f>
        <v/>
      </c>
      <c r="C102" s="778" t="str">
        <f>IF(ISBLANK('9. PCPP - Referrals'!F46),"",'9. PCPP - Referrals'!F46)</f>
        <v/>
      </c>
      <c r="D102" s="778" t="str">
        <f>IF(ISBLANK('9. PCPP - Referrals'!G46),"",'9. PCPP - Referrals'!G46)</f>
        <v/>
      </c>
      <c r="E102" s="778" t="str">
        <f>IF(ISBLANK('9. PCPP - Referrals'!H46),"",'9. PCPP - Referrals'!H46)</f>
        <v/>
      </c>
      <c r="F102" s="778" t="str">
        <f>IF(ISBLANK('9. PCPP - Referrals'!I46),"",'9. PCPP - Referrals'!I46)</f>
        <v/>
      </c>
      <c r="G102" s="778" t="str">
        <f>IF(ISBLANK('9. PCPP - Referrals'!J46),"",'9. PCPP - Referrals'!J46)</f>
        <v/>
      </c>
      <c r="H102" s="778" t="str">
        <f>IF(ISBLANK('9. PCPP - Referrals'!K46),"",'9. PCPP - Referrals'!K46)</f>
        <v/>
      </c>
      <c r="I102" s="778" t="str">
        <f>IF(ISBLANK('9. PCPP - Referrals'!L46),"",'9. PCPP - Referrals'!L46)</f>
        <v/>
      </c>
    </row>
    <row r="103" spans="1:9">
      <c r="A103" s="778" t="str">
        <f>IF(ISBLANK('9. PCPP - Referrals'!D47),"",'9. PCPP - Referrals'!D47)</f>
        <v/>
      </c>
      <c r="B103" s="778" t="str">
        <f>IF(ISBLANK('9. PCPP - Referrals'!E47),"",'9. PCPP - Referrals'!E47)</f>
        <v/>
      </c>
      <c r="C103" s="778" t="str">
        <f>IF(ISBLANK('9. PCPP - Referrals'!F47),"",'9. PCPP - Referrals'!F47)</f>
        <v/>
      </c>
      <c r="D103" s="778" t="str">
        <f>IF(ISBLANK('9. PCPP - Referrals'!G47),"",'9. PCPP - Referrals'!G47)</f>
        <v/>
      </c>
      <c r="E103" s="778" t="str">
        <f>IF(ISBLANK('9. PCPP - Referrals'!H47),"",'9. PCPP - Referrals'!H47)</f>
        <v/>
      </c>
      <c r="F103" s="778" t="str">
        <f>IF(ISBLANK('9. PCPP - Referrals'!I47),"",'9. PCPP - Referrals'!I47)</f>
        <v/>
      </c>
      <c r="G103" s="778" t="str">
        <f>IF(ISBLANK('9. PCPP - Referrals'!J47),"",'9. PCPP - Referrals'!J47)</f>
        <v/>
      </c>
      <c r="H103" s="778" t="str">
        <f>IF(ISBLANK('9. PCPP - Referrals'!K47),"",'9. PCPP - Referrals'!K47)</f>
        <v/>
      </c>
      <c r="I103" s="778" t="str">
        <f>IF(ISBLANK('9. PCPP - Referrals'!L47),"",'9. PCPP - Referrals'!L47)</f>
        <v/>
      </c>
    </row>
    <row r="104" spans="1:9">
      <c r="A104" s="778" t="str">
        <f>IF(ISBLANK('9. PCPP - Referrals'!D48),"",'9. PCPP - Referrals'!D48)</f>
        <v/>
      </c>
      <c r="B104" s="778" t="str">
        <f>IF(ISBLANK('9. PCPP - Referrals'!E48),"",'9. PCPP - Referrals'!E48)</f>
        <v/>
      </c>
      <c r="C104" s="778" t="str">
        <f>IF(ISBLANK('9. PCPP - Referrals'!F48),"",'9. PCPP - Referrals'!F48)</f>
        <v/>
      </c>
      <c r="D104" s="778" t="str">
        <f>IF(ISBLANK('9. PCPP - Referrals'!G48),"",'9. PCPP - Referrals'!G48)</f>
        <v/>
      </c>
      <c r="E104" s="778" t="str">
        <f>IF(ISBLANK('9. PCPP - Referrals'!H48),"",'9. PCPP - Referrals'!H48)</f>
        <v/>
      </c>
      <c r="F104" s="778" t="str">
        <f>IF(ISBLANK('9. PCPP - Referrals'!I48),"",'9. PCPP - Referrals'!I48)</f>
        <v/>
      </c>
      <c r="G104" s="778" t="str">
        <f>IF(ISBLANK('9. PCPP - Referrals'!J48),"",'9. PCPP - Referrals'!J48)</f>
        <v/>
      </c>
      <c r="H104" s="778" t="str">
        <f>IF(ISBLANK('9. PCPP - Referrals'!K48),"",'9. PCPP - Referrals'!K48)</f>
        <v/>
      </c>
      <c r="I104" s="778" t="str">
        <f>IF(ISBLANK('9. PCPP - Referrals'!L48),"",'9. PCPP - Referrals'!L48)</f>
        <v/>
      </c>
    </row>
    <row r="105" spans="1:9">
      <c r="A105" s="778" t="str">
        <f>IF(ISBLANK('9. PCPP - Referrals'!D49),"",'9. PCPP - Referrals'!D49)</f>
        <v/>
      </c>
      <c r="B105" s="778" t="str">
        <f>IF(ISBLANK('9. PCPP - Referrals'!E49),"",'9. PCPP - Referrals'!E49)</f>
        <v/>
      </c>
      <c r="C105" s="778" t="str">
        <f>IF(ISBLANK('9. PCPP - Referrals'!F49),"",'9. PCPP - Referrals'!F49)</f>
        <v/>
      </c>
      <c r="D105" s="778" t="str">
        <f>IF(ISBLANK('9. PCPP - Referrals'!G49),"",'9. PCPP - Referrals'!G49)</f>
        <v/>
      </c>
      <c r="E105" s="778" t="str">
        <f>IF(ISBLANK('9. PCPP - Referrals'!H49),"",'9. PCPP - Referrals'!H49)</f>
        <v/>
      </c>
      <c r="F105" s="778" t="str">
        <f>IF(ISBLANK('9. PCPP - Referrals'!I49),"",'9. PCPP - Referrals'!I49)</f>
        <v/>
      </c>
      <c r="G105" s="778" t="str">
        <f>IF(ISBLANK('9. PCPP - Referrals'!J49),"",'9. PCPP - Referrals'!J49)</f>
        <v/>
      </c>
      <c r="H105" s="778" t="str">
        <f>IF(ISBLANK('9. PCPP - Referrals'!K49),"",'9. PCPP - Referrals'!K49)</f>
        <v/>
      </c>
      <c r="I105" s="778" t="str">
        <f>IF(ISBLANK('9. PCPP - Referrals'!L49),"",'9. PCPP - Referrals'!L49)</f>
        <v/>
      </c>
    </row>
    <row r="106" spans="1:9">
      <c r="A106" s="778" t="str">
        <f>IF(ISBLANK('9. PCPP - Referrals'!D50),"",'9. PCPP - Referrals'!D50)</f>
        <v/>
      </c>
      <c r="B106" s="778" t="str">
        <f>IF(ISBLANK('9. PCPP - Referrals'!E50),"",'9. PCPP - Referrals'!E50)</f>
        <v/>
      </c>
      <c r="C106" s="778" t="str">
        <f>IF(ISBLANK('9. PCPP - Referrals'!F50),"",'9. PCPP - Referrals'!F50)</f>
        <v/>
      </c>
      <c r="D106" s="778" t="str">
        <f>IF(ISBLANK('9. PCPP - Referrals'!G50),"",'9. PCPP - Referrals'!G50)</f>
        <v/>
      </c>
      <c r="E106" s="778" t="str">
        <f>IF(ISBLANK('9. PCPP - Referrals'!H50),"",'9. PCPP - Referrals'!H50)</f>
        <v/>
      </c>
      <c r="F106" s="778" t="str">
        <f>IF(ISBLANK('9. PCPP - Referrals'!I50),"",'9. PCPP - Referrals'!I50)</f>
        <v/>
      </c>
      <c r="G106" s="778" t="str">
        <f>IF(ISBLANK('9. PCPP - Referrals'!J50),"",'9. PCPP - Referrals'!J50)</f>
        <v/>
      </c>
      <c r="H106" s="778" t="str">
        <f>IF(ISBLANK('9. PCPP - Referrals'!K50),"",'9. PCPP - Referrals'!K50)</f>
        <v/>
      </c>
      <c r="I106" s="778" t="str">
        <f>IF(ISBLANK('9. PCPP - Referrals'!L50),"",'9. PCPP - Referrals'!L50)</f>
        <v/>
      </c>
    </row>
    <row r="107" spans="1:9">
      <c r="A107" s="778" t="str">
        <f>IF(ISBLANK('9. PCPP - Referrals'!D51),"",'9. PCPP - Referrals'!D51)</f>
        <v/>
      </c>
      <c r="B107" s="778" t="str">
        <f>IF(ISBLANK('9. PCPP - Referrals'!E51),"",'9. PCPP - Referrals'!E51)</f>
        <v/>
      </c>
      <c r="C107" s="778" t="str">
        <f>IF(ISBLANK('9. PCPP - Referrals'!F51),"",'9. PCPP - Referrals'!F51)</f>
        <v/>
      </c>
      <c r="D107" s="778" t="str">
        <f>IF(ISBLANK('9. PCPP - Referrals'!G51),"",'9. PCPP - Referrals'!G51)</f>
        <v/>
      </c>
      <c r="E107" s="778" t="str">
        <f>IF(ISBLANK('9. PCPP - Referrals'!H51),"",'9. PCPP - Referrals'!H51)</f>
        <v/>
      </c>
      <c r="F107" s="778" t="str">
        <f>IF(ISBLANK('9. PCPP - Referrals'!I51),"",'9. PCPP - Referrals'!I51)</f>
        <v/>
      </c>
      <c r="G107" s="778" t="str">
        <f>IF(ISBLANK('9. PCPP - Referrals'!J51),"",'9. PCPP - Referrals'!J51)</f>
        <v/>
      </c>
      <c r="H107" s="778" t="str">
        <f>IF(ISBLANK('9. PCPP - Referrals'!K51),"",'9. PCPP - Referrals'!K51)</f>
        <v/>
      </c>
      <c r="I107" s="778" t="str">
        <f>IF(ISBLANK('9. PCPP - Referrals'!L51),"",'9. PCPP - Referrals'!L51)</f>
        <v/>
      </c>
    </row>
    <row r="108" spans="1:9">
      <c r="A108" s="778" t="str">
        <f>IF(ISBLANK('9. PCPP - Referrals'!D52),"",'9. PCPP - Referrals'!D52)</f>
        <v/>
      </c>
      <c r="B108" s="778" t="str">
        <f>IF(ISBLANK('9. PCPP - Referrals'!E52),"",'9. PCPP - Referrals'!E52)</f>
        <v/>
      </c>
      <c r="C108" s="778" t="str">
        <f>IF(ISBLANK('9. PCPP - Referrals'!F52),"",'9. PCPP - Referrals'!F52)</f>
        <v/>
      </c>
      <c r="D108" s="778" t="str">
        <f>IF(ISBLANK('9. PCPP - Referrals'!G52),"",'9. PCPP - Referrals'!G52)</f>
        <v/>
      </c>
      <c r="E108" s="778" t="str">
        <f>IF(ISBLANK('9. PCPP - Referrals'!H52),"",'9. PCPP - Referrals'!H52)</f>
        <v/>
      </c>
      <c r="F108" s="778" t="str">
        <f>IF(ISBLANK('9. PCPP - Referrals'!I52),"",'9. PCPP - Referrals'!I52)</f>
        <v/>
      </c>
      <c r="G108" s="778" t="str">
        <f>IF(ISBLANK('9. PCPP - Referrals'!J52),"",'9. PCPP - Referrals'!J52)</f>
        <v/>
      </c>
      <c r="H108" s="778" t="str">
        <f>IF(ISBLANK('9. PCPP - Referrals'!K52),"",'9. PCPP - Referrals'!K52)</f>
        <v/>
      </c>
      <c r="I108" s="778" t="str">
        <f>IF(ISBLANK('9. PCPP - Referrals'!L52),"",'9. PCPP - Referrals'!L52)</f>
        <v/>
      </c>
    </row>
    <row r="109" spans="1:9">
      <c r="A109" s="778" t="str">
        <f>IF(ISBLANK('9. PCPP - Referrals'!D53),"",'9. PCPP - Referrals'!D53)</f>
        <v/>
      </c>
      <c r="B109" s="778" t="str">
        <f>IF(ISBLANK('9. PCPP - Referrals'!E53),"",'9. PCPP - Referrals'!E53)</f>
        <v/>
      </c>
      <c r="C109" s="778" t="str">
        <f>IF(ISBLANK('9. PCPP - Referrals'!F53),"",'9. PCPP - Referrals'!F53)</f>
        <v/>
      </c>
      <c r="D109" s="778" t="str">
        <f>IF(ISBLANK('9. PCPP - Referrals'!G53),"",'9. PCPP - Referrals'!G53)</f>
        <v/>
      </c>
      <c r="E109" s="778" t="str">
        <f>IF(ISBLANK('9. PCPP - Referrals'!H53),"",'9. PCPP - Referrals'!H53)</f>
        <v/>
      </c>
      <c r="F109" s="778" t="str">
        <f>IF(ISBLANK('9. PCPP - Referrals'!I53),"",'9. PCPP - Referrals'!I53)</f>
        <v/>
      </c>
      <c r="G109" s="778" t="str">
        <f>IF(ISBLANK('9. PCPP - Referrals'!J53),"",'9. PCPP - Referrals'!J53)</f>
        <v/>
      </c>
      <c r="H109" s="778" t="str">
        <f>IF(ISBLANK('9. PCPP - Referrals'!K53),"",'9. PCPP - Referrals'!K53)</f>
        <v/>
      </c>
      <c r="I109" s="778" t="str">
        <f>IF(ISBLANK('9. PCPP - Referrals'!L53),"",'9. PCPP - Referrals'!L53)</f>
        <v/>
      </c>
    </row>
    <row r="110" spans="1:9">
      <c r="A110" s="778" t="str">
        <f>IF(ISBLANK('9. PCPP - Referrals'!D54),"",'9. PCPP - Referrals'!D54)</f>
        <v/>
      </c>
      <c r="B110" s="778" t="str">
        <f>IF(ISBLANK('9. PCPP - Referrals'!E54),"",'9. PCPP - Referrals'!E54)</f>
        <v/>
      </c>
      <c r="C110" s="778" t="str">
        <f>IF(ISBLANK('9. PCPP - Referrals'!F54),"",'9. PCPP - Referrals'!F54)</f>
        <v/>
      </c>
      <c r="D110" s="778" t="str">
        <f>IF(ISBLANK('9. PCPP - Referrals'!G54),"",'9. PCPP - Referrals'!G54)</f>
        <v/>
      </c>
      <c r="E110" s="778" t="str">
        <f>IF(ISBLANK('9. PCPP - Referrals'!H54),"",'9. PCPP - Referrals'!H54)</f>
        <v/>
      </c>
      <c r="F110" s="778" t="str">
        <f>IF(ISBLANK('9. PCPP - Referrals'!I54),"",'9. PCPP - Referrals'!I54)</f>
        <v/>
      </c>
      <c r="G110" s="778" t="str">
        <f>IF(ISBLANK('9. PCPP - Referrals'!J54),"",'9. PCPP - Referrals'!J54)</f>
        <v/>
      </c>
      <c r="H110" s="778" t="str">
        <f>IF(ISBLANK('9. PCPP - Referrals'!K54),"",'9. PCPP - Referrals'!K54)</f>
        <v/>
      </c>
      <c r="I110" s="778" t="str">
        <f>IF(ISBLANK('9. PCPP - Referrals'!L54),"",'9. PCPP - Referrals'!L54)</f>
        <v/>
      </c>
    </row>
    <row r="111" spans="1:9">
      <c r="A111" s="778" t="str">
        <f>IF(ISBLANK('9. PCPP - Referrals'!D55),"",'9. PCPP - Referrals'!D55)</f>
        <v/>
      </c>
      <c r="B111" s="778" t="str">
        <f>IF(ISBLANK('9. PCPP - Referrals'!E55),"",'9. PCPP - Referrals'!E55)</f>
        <v/>
      </c>
      <c r="C111" s="778" t="str">
        <f>IF(ISBLANK('9. PCPP - Referrals'!F55),"",'9. PCPP - Referrals'!F55)</f>
        <v/>
      </c>
      <c r="D111" s="778" t="str">
        <f>IF(ISBLANK('9. PCPP - Referrals'!G55),"",'9. PCPP - Referrals'!G55)</f>
        <v/>
      </c>
      <c r="E111" s="778" t="str">
        <f>IF(ISBLANK('9. PCPP - Referrals'!H55),"",'9. PCPP - Referrals'!H55)</f>
        <v/>
      </c>
      <c r="F111" s="778" t="str">
        <f>IF(ISBLANK('9. PCPP - Referrals'!I55),"",'9. PCPP - Referrals'!I55)</f>
        <v/>
      </c>
      <c r="G111" s="778" t="str">
        <f>IF(ISBLANK('9. PCPP - Referrals'!J55),"",'9. PCPP - Referrals'!J55)</f>
        <v/>
      </c>
      <c r="H111" s="778" t="str">
        <f>IF(ISBLANK('9. PCPP - Referrals'!K55),"",'9. PCPP - Referrals'!K55)</f>
        <v/>
      </c>
      <c r="I111" s="778" t="str">
        <f>IF(ISBLANK('9. PCPP - Referrals'!L55),"",'9. PCPP - Referrals'!L55)</f>
        <v/>
      </c>
    </row>
    <row r="112" spans="1:9">
      <c r="A112" s="778" t="str">
        <f>IF(ISBLANK('9. PCPP - Referrals'!D56),"",'9. PCPP - Referrals'!D56)</f>
        <v/>
      </c>
      <c r="B112" s="778" t="str">
        <f>IF(ISBLANK('9. PCPP - Referrals'!E56),"",'9. PCPP - Referrals'!E56)</f>
        <v/>
      </c>
      <c r="C112" s="778" t="str">
        <f>IF(ISBLANK('9. PCPP - Referrals'!F56),"",'9. PCPP - Referrals'!F56)</f>
        <v/>
      </c>
      <c r="D112" s="778" t="str">
        <f>IF(ISBLANK('9. PCPP - Referrals'!G56),"",'9. PCPP - Referrals'!G56)</f>
        <v/>
      </c>
      <c r="E112" s="778" t="str">
        <f>IF(ISBLANK('9. PCPP - Referrals'!H56),"",'9. PCPP - Referrals'!H56)</f>
        <v/>
      </c>
      <c r="F112" s="778" t="str">
        <f>IF(ISBLANK('9. PCPP - Referrals'!I56),"",'9. PCPP - Referrals'!I56)</f>
        <v/>
      </c>
      <c r="G112" s="778" t="str">
        <f>IF(ISBLANK('9. PCPP - Referrals'!J56),"",'9. PCPP - Referrals'!J56)</f>
        <v/>
      </c>
      <c r="H112" s="778" t="str">
        <f>IF(ISBLANK('9. PCPP - Referrals'!K56),"",'9. PCPP - Referrals'!K56)</f>
        <v/>
      </c>
      <c r="I112" s="778" t="str">
        <f>IF(ISBLANK('9. PCPP - Referrals'!L56),"",'9. PCPP - Referrals'!L56)</f>
        <v/>
      </c>
    </row>
    <row r="113" spans="1:9">
      <c r="A113" s="778" t="str">
        <f>IF(ISBLANK('9. PCPP - Referrals'!D57),"",'9. PCPP - Referrals'!D57)</f>
        <v/>
      </c>
      <c r="B113" s="778" t="str">
        <f>IF(ISBLANK('9. PCPP - Referrals'!E57),"",'9. PCPP - Referrals'!E57)</f>
        <v/>
      </c>
      <c r="C113" s="778" t="str">
        <f>IF(ISBLANK('9. PCPP - Referrals'!F57),"",'9. PCPP - Referrals'!F57)</f>
        <v/>
      </c>
      <c r="D113" s="778" t="str">
        <f>IF(ISBLANK('9. PCPP - Referrals'!G57),"",'9. PCPP - Referrals'!G57)</f>
        <v/>
      </c>
      <c r="E113" s="778" t="str">
        <f>IF(ISBLANK('9. PCPP - Referrals'!H57),"",'9. PCPP - Referrals'!H57)</f>
        <v/>
      </c>
      <c r="F113" s="778" t="str">
        <f>IF(ISBLANK('9. PCPP - Referrals'!I57),"",'9. PCPP - Referrals'!I57)</f>
        <v/>
      </c>
      <c r="G113" s="778" t="str">
        <f>IF(ISBLANK('9. PCPP - Referrals'!J57),"",'9. PCPP - Referrals'!J57)</f>
        <v/>
      </c>
      <c r="H113" s="778" t="str">
        <f>IF(ISBLANK('9. PCPP - Referrals'!K57),"",'9. PCPP - Referrals'!K57)</f>
        <v/>
      </c>
      <c r="I113" s="778" t="str">
        <f>IF(ISBLANK('9. PCPP - Referrals'!L57),"",'9. PCPP - Referrals'!L57)</f>
        <v/>
      </c>
    </row>
    <row r="114" spans="1:9">
      <c r="A114" s="778" t="str">
        <f>IF(ISBLANK('9. PCPP - Referrals'!D58),"",'9. PCPP - Referrals'!D58)</f>
        <v/>
      </c>
      <c r="B114" s="778" t="str">
        <f>IF(ISBLANK('9. PCPP - Referrals'!E58),"",'9. PCPP - Referrals'!E58)</f>
        <v/>
      </c>
      <c r="C114" s="778" t="str">
        <f>IF(ISBLANK('9. PCPP - Referrals'!F58),"",'9. PCPP - Referrals'!F58)</f>
        <v/>
      </c>
      <c r="D114" s="778" t="str">
        <f>IF(ISBLANK('9. PCPP - Referrals'!G58),"",'9. PCPP - Referrals'!G58)</f>
        <v/>
      </c>
      <c r="E114" s="778" t="str">
        <f>IF(ISBLANK('9. PCPP - Referrals'!H58),"",'9. PCPP - Referrals'!H58)</f>
        <v/>
      </c>
      <c r="F114" s="778" t="str">
        <f>IF(ISBLANK('9. PCPP - Referrals'!I58),"",'9. PCPP - Referrals'!I58)</f>
        <v/>
      </c>
      <c r="G114" s="778" t="str">
        <f>IF(ISBLANK('9. PCPP - Referrals'!J58),"",'9. PCPP - Referrals'!J58)</f>
        <v/>
      </c>
      <c r="H114" s="778" t="str">
        <f>IF(ISBLANK('9. PCPP - Referrals'!K58),"",'9. PCPP - Referrals'!K58)</f>
        <v/>
      </c>
      <c r="I114" s="778" t="str">
        <f>IF(ISBLANK('9. PCPP - Referrals'!L58),"",'9. PCPP - Referrals'!L58)</f>
        <v/>
      </c>
    </row>
    <row r="115" spans="1:9">
      <c r="A115" s="778" t="str">
        <f>IF(ISBLANK('9. PCPP - Referrals'!D59),"",'9. PCPP - Referrals'!D59)</f>
        <v/>
      </c>
      <c r="B115" s="778" t="str">
        <f>IF(ISBLANK('9. PCPP - Referrals'!E59),"",'9. PCPP - Referrals'!E59)</f>
        <v/>
      </c>
      <c r="C115" s="778" t="str">
        <f>IF(ISBLANK('9. PCPP - Referrals'!F59),"",'9. PCPP - Referrals'!F59)</f>
        <v/>
      </c>
      <c r="D115" s="778" t="str">
        <f>IF(ISBLANK('9. PCPP - Referrals'!G59),"",'9. PCPP - Referrals'!G59)</f>
        <v/>
      </c>
      <c r="E115" s="778" t="str">
        <f>IF(ISBLANK('9. PCPP - Referrals'!H59),"",'9. PCPP - Referrals'!H59)</f>
        <v/>
      </c>
      <c r="F115" s="778" t="str">
        <f>IF(ISBLANK('9. PCPP - Referrals'!I59),"",'9. PCPP - Referrals'!I59)</f>
        <v/>
      </c>
      <c r="G115" s="778" t="str">
        <f>IF(ISBLANK('9. PCPP - Referrals'!J59),"",'9. PCPP - Referrals'!J59)</f>
        <v/>
      </c>
      <c r="H115" s="778" t="str">
        <f>IF(ISBLANK('9. PCPP - Referrals'!K59),"",'9. PCPP - Referrals'!K59)</f>
        <v/>
      </c>
      <c r="I115" s="778" t="str">
        <f>IF(ISBLANK('9. PCPP - Referrals'!L59),"",'9. PCPP - Referrals'!L59)</f>
        <v/>
      </c>
    </row>
    <row r="116" spans="1:9">
      <c r="A116" s="778" t="str">
        <f>IF(ISBLANK('9. PCPP - Referrals'!D60),"",'9. PCPP - Referrals'!D60)</f>
        <v/>
      </c>
      <c r="B116" s="778" t="str">
        <f>IF(ISBLANK('9. PCPP - Referrals'!E60),"",'9. PCPP - Referrals'!E60)</f>
        <v/>
      </c>
      <c r="C116" s="778" t="str">
        <f>IF(ISBLANK('9. PCPP - Referrals'!F60),"",'9. PCPP - Referrals'!F60)</f>
        <v/>
      </c>
      <c r="D116" s="778" t="str">
        <f>IF(ISBLANK('9. PCPP - Referrals'!G60),"",'9. PCPP - Referrals'!G60)</f>
        <v/>
      </c>
      <c r="E116" s="778" t="str">
        <f>IF(ISBLANK('9. PCPP - Referrals'!H60),"",'9. PCPP - Referrals'!H60)</f>
        <v/>
      </c>
      <c r="F116" s="778" t="str">
        <f>IF(ISBLANK('9. PCPP - Referrals'!I60),"",'9. PCPP - Referrals'!I60)</f>
        <v/>
      </c>
      <c r="G116" s="778" t="str">
        <f>IF(ISBLANK('9. PCPP - Referrals'!J60),"",'9. PCPP - Referrals'!J60)</f>
        <v/>
      </c>
      <c r="H116" s="778" t="str">
        <f>IF(ISBLANK('9. PCPP - Referrals'!K60),"",'9. PCPP - Referrals'!K60)</f>
        <v/>
      </c>
      <c r="I116" s="778" t="str">
        <f>IF(ISBLANK('9. PCPP - Referrals'!L60),"",'9. PCPP - Referrals'!L60)</f>
        <v/>
      </c>
    </row>
    <row r="117" spans="1:9">
      <c r="A117" s="778" t="str">
        <f>IF(ISBLANK('9. PCPP - Referrals'!D61),"",'9. PCPP - Referrals'!D61)</f>
        <v/>
      </c>
      <c r="B117" s="778" t="str">
        <f>IF(ISBLANK('9. PCPP - Referrals'!E61),"",'9. PCPP - Referrals'!E61)</f>
        <v/>
      </c>
      <c r="C117" s="778" t="str">
        <f>IF(ISBLANK('9. PCPP - Referrals'!F61),"",'9. PCPP - Referrals'!F61)</f>
        <v/>
      </c>
      <c r="D117" s="778" t="str">
        <f>IF(ISBLANK('9. PCPP - Referrals'!G61),"",'9. PCPP - Referrals'!G61)</f>
        <v/>
      </c>
      <c r="E117" s="778" t="str">
        <f>IF(ISBLANK('9. PCPP - Referrals'!H61),"",'9. PCPP - Referrals'!H61)</f>
        <v/>
      </c>
      <c r="F117" s="778" t="str">
        <f>IF(ISBLANK('9. PCPP - Referrals'!I61),"",'9. PCPP - Referrals'!I61)</f>
        <v/>
      </c>
      <c r="G117" s="778" t="str">
        <f>IF(ISBLANK('9. PCPP - Referrals'!J61),"",'9. PCPP - Referrals'!J61)</f>
        <v/>
      </c>
      <c r="H117" s="778" t="str">
        <f>IF(ISBLANK('9. PCPP - Referrals'!K61),"",'9. PCPP - Referrals'!K61)</f>
        <v/>
      </c>
      <c r="I117" s="778" t="str">
        <f>IF(ISBLANK('9. PCPP - Referrals'!L61),"",'9. PCPP - Referrals'!L61)</f>
        <v/>
      </c>
    </row>
    <row r="118" spans="1:9">
      <c r="A118" s="778" t="str">
        <f>IF(ISBLANK('9. PCPP - Referrals'!D62),"",'9. PCPP - Referrals'!D62)</f>
        <v/>
      </c>
      <c r="B118" s="778" t="str">
        <f>IF(ISBLANK('9. PCPP - Referrals'!E62),"",'9. PCPP - Referrals'!E62)</f>
        <v/>
      </c>
      <c r="C118" s="778" t="str">
        <f>IF(ISBLANK('9. PCPP - Referrals'!F62),"",'9. PCPP - Referrals'!F62)</f>
        <v/>
      </c>
      <c r="D118" s="778" t="str">
        <f>IF(ISBLANK('9. PCPP - Referrals'!G62),"",'9. PCPP - Referrals'!G62)</f>
        <v/>
      </c>
      <c r="E118" s="778" t="str">
        <f>IF(ISBLANK('9. PCPP - Referrals'!H62),"",'9. PCPP - Referrals'!H62)</f>
        <v/>
      </c>
      <c r="F118" s="778" t="str">
        <f>IF(ISBLANK('9. PCPP - Referrals'!I62),"",'9. PCPP - Referrals'!I62)</f>
        <v/>
      </c>
      <c r="G118" s="778" t="str">
        <f>IF(ISBLANK('9. PCPP - Referrals'!J62),"",'9. PCPP - Referrals'!J62)</f>
        <v/>
      </c>
      <c r="H118" s="778" t="str">
        <f>IF(ISBLANK('9. PCPP - Referrals'!K62),"",'9. PCPP - Referrals'!K62)</f>
        <v/>
      </c>
      <c r="I118" s="778" t="str">
        <f>IF(ISBLANK('9. PCPP - Referrals'!L62),"",'9. PCPP - Referrals'!L62)</f>
        <v/>
      </c>
    </row>
    <row r="119" spans="1:9">
      <c r="A119" s="778" t="str">
        <f>IF(ISBLANK('9. PCPP - Referrals'!D63),"",'9. PCPP - Referrals'!D63)</f>
        <v/>
      </c>
      <c r="B119" s="778" t="str">
        <f>IF(ISBLANK('9. PCPP - Referrals'!E63),"",'9. PCPP - Referrals'!E63)</f>
        <v/>
      </c>
      <c r="C119" s="778" t="str">
        <f>IF(ISBLANK('9. PCPP - Referrals'!F63),"",'9. PCPP - Referrals'!F63)</f>
        <v/>
      </c>
      <c r="D119" s="778" t="str">
        <f>IF(ISBLANK('9. PCPP - Referrals'!G63),"",'9. PCPP - Referrals'!G63)</f>
        <v/>
      </c>
      <c r="E119" s="778" t="str">
        <f>IF(ISBLANK('9. PCPP - Referrals'!H63),"",'9. PCPP - Referrals'!H63)</f>
        <v/>
      </c>
      <c r="F119" s="778" t="str">
        <f>IF(ISBLANK('9. PCPP - Referrals'!I63),"",'9. PCPP - Referrals'!I63)</f>
        <v/>
      </c>
      <c r="G119" s="778" t="str">
        <f>IF(ISBLANK('9. PCPP - Referrals'!J63),"",'9. PCPP - Referrals'!J63)</f>
        <v/>
      </c>
      <c r="H119" s="778" t="str">
        <f>IF(ISBLANK('9. PCPP - Referrals'!K63),"",'9. PCPP - Referrals'!K63)</f>
        <v/>
      </c>
      <c r="I119" s="778" t="str">
        <f>IF(ISBLANK('9. PCPP - Referrals'!L63),"",'9. PCPP - Referrals'!L63)</f>
        <v/>
      </c>
    </row>
    <row r="120" spans="1:9">
      <c r="A120" s="778" t="str">
        <f>IF(ISBLANK('9. PCPP - Referrals'!D64),"",'9. PCPP - Referrals'!D64)</f>
        <v/>
      </c>
      <c r="B120" s="778" t="str">
        <f>IF(ISBLANK('9. PCPP - Referrals'!E64),"",'9. PCPP - Referrals'!E64)</f>
        <v/>
      </c>
      <c r="C120" s="778" t="str">
        <f>IF(ISBLANK('9. PCPP - Referrals'!F64),"",'9. PCPP - Referrals'!F64)</f>
        <v/>
      </c>
      <c r="D120" s="778" t="str">
        <f>IF(ISBLANK('9. PCPP - Referrals'!G64),"",'9. PCPP - Referrals'!G64)</f>
        <v/>
      </c>
      <c r="E120" s="778" t="str">
        <f>IF(ISBLANK('9. PCPP - Referrals'!H64),"",'9. PCPP - Referrals'!H64)</f>
        <v/>
      </c>
      <c r="F120" s="778" t="str">
        <f>IF(ISBLANK('9. PCPP - Referrals'!I64),"",'9. PCPP - Referrals'!I64)</f>
        <v/>
      </c>
      <c r="G120" s="778" t="str">
        <f>IF(ISBLANK('9. PCPP - Referrals'!J64),"",'9. PCPP - Referrals'!J64)</f>
        <v/>
      </c>
      <c r="H120" s="778" t="str">
        <f>IF(ISBLANK('9. PCPP - Referrals'!K64),"",'9. PCPP - Referrals'!K64)</f>
        <v/>
      </c>
      <c r="I120" s="778" t="str">
        <f>IF(ISBLANK('9. PCPP - Referrals'!L64),"",'9. PCPP - Referrals'!L64)</f>
        <v/>
      </c>
    </row>
    <row r="121" spans="1:9">
      <c r="A121" s="778" t="str">
        <f>IF(ISBLANK('9. PCPP - Referrals'!D65),"",'9. PCPP - Referrals'!D65)</f>
        <v/>
      </c>
      <c r="B121" s="778" t="str">
        <f>IF(ISBLANK('9. PCPP - Referrals'!E65),"",'9. PCPP - Referrals'!E65)</f>
        <v/>
      </c>
      <c r="C121" s="778" t="str">
        <f>IF(ISBLANK('9. PCPP - Referrals'!F65),"",'9. PCPP - Referrals'!F65)</f>
        <v/>
      </c>
      <c r="D121" s="778" t="str">
        <f>IF(ISBLANK('9. PCPP - Referrals'!G65),"",'9. PCPP - Referrals'!G65)</f>
        <v/>
      </c>
      <c r="E121" s="778" t="str">
        <f>IF(ISBLANK('9. PCPP - Referrals'!H65),"",'9. PCPP - Referrals'!H65)</f>
        <v/>
      </c>
      <c r="F121" s="778" t="str">
        <f>IF(ISBLANK('9. PCPP - Referrals'!I65),"",'9. PCPP - Referrals'!I65)</f>
        <v/>
      </c>
      <c r="G121" s="778" t="str">
        <f>IF(ISBLANK('9. PCPP - Referrals'!J65),"",'9. PCPP - Referrals'!J65)</f>
        <v/>
      </c>
      <c r="H121" s="778" t="str">
        <f>IF(ISBLANK('9. PCPP - Referrals'!K65),"",'9. PCPP - Referrals'!K65)</f>
        <v/>
      </c>
      <c r="I121" s="778" t="str">
        <f>IF(ISBLANK('9. PCPP - Referrals'!L65),"",'9. PCPP - Referrals'!L65)</f>
        <v/>
      </c>
    </row>
    <row r="122" spans="1:9">
      <c r="A122" s="778" t="str">
        <f>IF(ISBLANK('9. PCPP - Referrals'!D66),"",'9. PCPP - Referrals'!D66)</f>
        <v/>
      </c>
      <c r="B122" s="778" t="str">
        <f>IF(ISBLANK('9. PCPP - Referrals'!E66),"",'9. PCPP - Referrals'!E66)</f>
        <v/>
      </c>
      <c r="C122" s="778" t="str">
        <f>IF(ISBLANK('9. PCPP - Referrals'!F66),"",'9. PCPP - Referrals'!F66)</f>
        <v/>
      </c>
      <c r="D122" s="778" t="str">
        <f>IF(ISBLANK('9. PCPP - Referrals'!G66),"",'9. PCPP - Referrals'!G66)</f>
        <v/>
      </c>
      <c r="E122" s="778" t="str">
        <f>IF(ISBLANK('9. PCPP - Referrals'!H66),"",'9. PCPP - Referrals'!H66)</f>
        <v/>
      </c>
      <c r="F122" s="778" t="str">
        <f>IF(ISBLANK('9. PCPP - Referrals'!I66),"",'9. PCPP - Referrals'!I66)</f>
        <v/>
      </c>
      <c r="G122" s="778" t="str">
        <f>IF(ISBLANK('9. PCPP - Referrals'!J66),"",'9. PCPP - Referrals'!J66)</f>
        <v/>
      </c>
      <c r="H122" s="778" t="str">
        <f>IF(ISBLANK('9. PCPP - Referrals'!K66),"",'9. PCPP - Referrals'!K66)</f>
        <v/>
      </c>
      <c r="I122" s="778" t="str">
        <f>IF(ISBLANK('9. PCPP - Referrals'!L66),"",'9. PCPP - Referrals'!L66)</f>
        <v/>
      </c>
    </row>
    <row r="123" spans="1:9">
      <c r="A123" s="778" t="str">
        <f>IF(ISBLANK('9. PCPP - Referrals'!D67),"",'9. PCPP - Referrals'!D67)</f>
        <v/>
      </c>
      <c r="B123" s="778" t="str">
        <f>IF(ISBLANK('9. PCPP - Referrals'!E67),"",'9. PCPP - Referrals'!E67)</f>
        <v/>
      </c>
      <c r="C123" s="778" t="str">
        <f>IF(ISBLANK('9. PCPP - Referrals'!F67),"",'9. PCPP - Referrals'!F67)</f>
        <v/>
      </c>
      <c r="D123" s="778" t="str">
        <f>IF(ISBLANK('9. PCPP - Referrals'!G67),"",'9. PCPP - Referrals'!G67)</f>
        <v/>
      </c>
      <c r="E123" s="778" t="str">
        <f>IF(ISBLANK('9. PCPP - Referrals'!H67),"",'9. PCPP - Referrals'!H67)</f>
        <v/>
      </c>
      <c r="F123" s="778" t="str">
        <f>IF(ISBLANK('9. PCPP - Referrals'!I67),"",'9. PCPP - Referrals'!I67)</f>
        <v/>
      </c>
      <c r="G123" s="778" t="str">
        <f>IF(ISBLANK('9. PCPP - Referrals'!J67),"",'9. PCPP - Referrals'!J67)</f>
        <v/>
      </c>
      <c r="H123" s="778" t="str">
        <f>IF(ISBLANK('9. PCPP - Referrals'!K67),"",'9. PCPP - Referrals'!K67)</f>
        <v/>
      </c>
      <c r="I123" s="778" t="str">
        <f>IF(ISBLANK('9. PCPP - Referrals'!L67),"",'9. PCPP - Referrals'!L67)</f>
        <v/>
      </c>
    </row>
    <row r="124" spans="1:9">
      <c r="A124" s="778" t="str">
        <f>IF(ISBLANK('9. PCPP - Referrals'!D68),"",'9. PCPP - Referrals'!D68)</f>
        <v/>
      </c>
      <c r="B124" s="778" t="str">
        <f>IF(ISBLANK('9. PCPP - Referrals'!E68),"",'9. PCPP - Referrals'!E68)</f>
        <v/>
      </c>
      <c r="C124" s="778" t="str">
        <f>IF(ISBLANK('9. PCPP - Referrals'!F68),"",'9. PCPP - Referrals'!F68)</f>
        <v/>
      </c>
      <c r="D124" s="778" t="str">
        <f>IF(ISBLANK('9. PCPP - Referrals'!G68),"",'9. PCPP - Referrals'!G68)</f>
        <v/>
      </c>
      <c r="E124" s="778" t="str">
        <f>IF(ISBLANK('9. PCPP - Referrals'!H68),"",'9. PCPP - Referrals'!H68)</f>
        <v/>
      </c>
      <c r="F124" s="778" t="str">
        <f>IF(ISBLANK('9. PCPP - Referrals'!I68),"",'9. PCPP - Referrals'!I68)</f>
        <v/>
      </c>
      <c r="G124" s="778" t="str">
        <f>IF(ISBLANK('9. PCPP - Referrals'!J68),"",'9. PCPP - Referrals'!J68)</f>
        <v/>
      </c>
      <c r="H124" s="778" t="str">
        <f>IF(ISBLANK('9. PCPP - Referrals'!K68),"",'9. PCPP - Referrals'!K68)</f>
        <v/>
      </c>
      <c r="I124" s="778" t="str">
        <f>IF(ISBLANK('9. PCPP - Referrals'!L68),"",'9. PCPP - Referrals'!L68)</f>
        <v/>
      </c>
    </row>
    <row r="125" spans="1:9">
      <c r="A125" s="778" t="str">
        <f>IF(ISBLANK('9. PCPP - Referrals'!D69),"",'9. PCPP - Referrals'!D69)</f>
        <v/>
      </c>
      <c r="B125" s="778" t="str">
        <f>IF(ISBLANK('9. PCPP - Referrals'!E69),"",'9. PCPP - Referrals'!E69)</f>
        <v/>
      </c>
      <c r="C125" s="778" t="str">
        <f>IF(ISBLANK('9. PCPP - Referrals'!F69),"",'9. PCPP - Referrals'!F69)</f>
        <v/>
      </c>
      <c r="D125" s="778" t="str">
        <f>IF(ISBLANK('9. PCPP - Referrals'!G69),"",'9. PCPP - Referrals'!G69)</f>
        <v/>
      </c>
      <c r="E125" s="778" t="str">
        <f>IF(ISBLANK('9. PCPP - Referrals'!H69),"",'9. PCPP - Referrals'!H69)</f>
        <v/>
      </c>
      <c r="F125" s="778" t="str">
        <f>IF(ISBLANK('9. PCPP - Referrals'!I69),"",'9. PCPP - Referrals'!I69)</f>
        <v/>
      </c>
      <c r="G125" s="778" t="str">
        <f>IF(ISBLANK('9. PCPP - Referrals'!J69),"",'9. PCPP - Referrals'!J69)</f>
        <v/>
      </c>
      <c r="H125" s="778" t="str">
        <f>IF(ISBLANK('9. PCPP - Referrals'!K69),"",'9. PCPP - Referrals'!K69)</f>
        <v/>
      </c>
      <c r="I125" s="778" t="str">
        <f>IF(ISBLANK('9. PCPP - Referrals'!L69),"",'9. PCPP - Referrals'!L69)</f>
        <v/>
      </c>
    </row>
    <row r="126" spans="1:9">
      <c r="A126" s="778" t="str">
        <f>IF(ISBLANK('9. PCPP - Referrals'!D70),"",'9. PCPP - Referrals'!D70)</f>
        <v/>
      </c>
      <c r="B126" s="778" t="str">
        <f>IF(ISBLANK('9. PCPP - Referrals'!E70),"",'9. PCPP - Referrals'!E70)</f>
        <v/>
      </c>
      <c r="C126" s="778" t="str">
        <f>IF(ISBLANK('9. PCPP - Referrals'!F70),"",'9. PCPP - Referrals'!F70)</f>
        <v/>
      </c>
      <c r="D126" s="778" t="str">
        <f>IF(ISBLANK('9. PCPP - Referrals'!G70),"",'9. PCPP - Referrals'!G70)</f>
        <v/>
      </c>
      <c r="E126" s="778" t="str">
        <f>IF(ISBLANK('9. PCPP - Referrals'!H70),"",'9. PCPP - Referrals'!H70)</f>
        <v/>
      </c>
      <c r="F126" s="778" t="str">
        <f>IF(ISBLANK('9. PCPP - Referrals'!I70),"",'9. PCPP - Referrals'!I70)</f>
        <v/>
      </c>
      <c r="G126" s="778" t="str">
        <f>IF(ISBLANK('9. PCPP - Referrals'!J70),"",'9. PCPP - Referrals'!J70)</f>
        <v/>
      </c>
      <c r="H126" s="778" t="str">
        <f>IF(ISBLANK('9. PCPP - Referrals'!K70),"",'9. PCPP - Referrals'!K70)</f>
        <v/>
      </c>
      <c r="I126" s="778" t="str">
        <f>IF(ISBLANK('9. PCPP - Referrals'!L70),"",'9. PCPP - Referrals'!L70)</f>
        <v/>
      </c>
    </row>
    <row r="127" spans="1:9">
      <c r="A127" s="778" t="str">
        <f>IF(ISBLANK('9. PCPP - Referrals'!D71),"",'9. PCPP - Referrals'!D71)</f>
        <v/>
      </c>
      <c r="B127" s="778" t="str">
        <f>IF(ISBLANK('9. PCPP - Referrals'!E71),"",'9. PCPP - Referrals'!E71)</f>
        <v/>
      </c>
      <c r="C127" s="778" t="str">
        <f>IF(ISBLANK('9. PCPP - Referrals'!F71),"",'9. PCPP - Referrals'!F71)</f>
        <v/>
      </c>
      <c r="D127" s="778" t="str">
        <f>IF(ISBLANK('9. PCPP - Referrals'!G71),"",'9. PCPP - Referrals'!G71)</f>
        <v/>
      </c>
      <c r="E127" s="778" t="str">
        <f>IF(ISBLANK('9. PCPP - Referrals'!H71),"",'9. PCPP - Referrals'!H71)</f>
        <v/>
      </c>
      <c r="F127" s="778" t="str">
        <f>IF(ISBLANK('9. PCPP - Referrals'!I71),"",'9. PCPP - Referrals'!I71)</f>
        <v/>
      </c>
      <c r="G127" s="778" t="str">
        <f>IF(ISBLANK('9. PCPP - Referrals'!J71),"",'9. PCPP - Referrals'!J71)</f>
        <v/>
      </c>
      <c r="H127" s="778" t="str">
        <f>IF(ISBLANK('9. PCPP - Referrals'!K71),"",'9. PCPP - Referrals'!K71)</f>
        <v/>
      </c>
      <c r="I127" s="778" t="str">
        <f>IF(ISBLANK('9. PCPP - Referrals'!L71),"",'9. PCPP - Referrals'!L71)</f>
        <v/>
      </c>
    </row>
    <row r="128" spans="1:9">
      <c r="A128" s="778" t="str">
        <f>IF(ISBLANK('9. PCPP - Referrals'!D72),"",'9. PCPP - Referrals'!D72)</f>
        <v/>
      </c>
      <c r="B128" s="778" t="str">
        <f>IF(ISBLANK('9. PCPP - Referrals'!E72),"",'9. PCPP - Referrals'!E72)</f>
        <v/>
      </c>
      <c r="C128" s="778" t="str">
        <f>IF(ISBLANK('9. PCPP - Referrals'!F72),"",'9. PCPP - Referrals'!F72)</f>
        <v/>
      </c>
      <c r="D128" s="778" t="str">
        <f>IF(ISBLANK('9. PCPP - Referrals'!G72),"",'9. PCPP - Referrals'!G72)</f>
        <v/>
      </c>
      <c r="E128" s="778" t="str">
        <f>IF(ISBLANK('9. PCPP - Referrals'!H72),"",'9. PCPP - Referrals'!H72)</f>
        <v/>
      </c>
      <c r="F128" s="778" t="str">
        <f>IF(ISBLANK('9. PCPP - Referrals'!I72),"",'9. PCPP - Referrals'!I72)</f>
        <v/>
      </c>
      <c r="G128" s="778" t="str">
        <f>IF(ISBLANK('9. PCPP - Referrals'!J72),"",'9. PCPP - Referrals'!J72)</f>
        <v/>
      </c>
      <c r="H128" s="778" t="str">
        <f>IF(ISBLANK('9. PCPP - Referrals'!K72),"",'9. PCPP - Referrals'!K72)</f>
        <v/>
      </c>
      <c r="I128" s="778" t="str">
        <f>IF(ISBLANK('9. PCPP - Referrals'!L72),"",'9. PCPP - Referrals'!L72)</f>
        <v/>
      </c>
    </row>
    <row r="129" spans="1:9">
      <c r="A129" s="778" t="str">
        <f>IF(ISBLANK('9. PCPP - Referrals'!D73),"",'9. PCPP - Referrals'!D73)</f>
        <v/>
      </c>
      <c r="B129" s="778" t="str">
        <f>IF(ISBLANK('9. PCPP - Referrals'!E73),"",'9. PCPP - Referrals'!E73)</f>
        <v/>
      </c>
      <c r="C129" s="778" t="str">
        <f>IF(ISBLANK('9. PCPP - Referrals'!F73),"",'9. PCPP - Referrals'!F73)</f>
        <v/>
      </c>
      <c r="D129" s="778" t="str">
        <f>IF(ISBLANK('9. PCPP - Referrals'!G73),"",'9. PCPP - Referrals'!G73)</f>
        <v/>
      </c>
      <c r="E129" s="778" t="str">
        <f>IF(ISBLANK('9. PCPP - Referrals'!H73),"",'9. PCPP - Referrals'!H73)</f>
        <v/>
      </c>
      <c r="F129" s="778" t="str">
        <f>IF(ISBLANK('9. PCPP - Referrals'!I73),"",'9. PCPP - Referrals'!I73)</f>
        <v/>
      </c>
      <c r="G129" s="778" t="str">
        <f>IF(ISBLANK('9. PCPP - Referrals'!J73),"",'9. PCPP - Referrals'!J73)</f>
        <v/>
      </c>
      <c r="H129" s="778" t="str">
        <f>IF(ISBLANK('9. PCPP - Referrals'!K73),"",'9. PCPP - Referrals'!K73)</f>
        <v/>
      </c>
      <c r="I129" s="778" t="str">
        <f>IF(ISBLANK('9. PCPP - Referrals'!L73),"",'9. PCPP - Referrals'!L73)</f>
        <v/>
      </c>
    </row>
    <row r="130" spans="1:9">
      <c r="A130" s="778" t="str">
        <f>IF(ISBLANK('9. PCPP - Referrals'!D74),"",'9. PCPP - Referrals'!D74)</f>
        <v/>
      </c>
      <c r="B130" s="778" t="str">
        <f>IF(ISBLANK('9. PCPP - Referrals'!E74),"",'9. PCPP - Referrals'!E74)</f>
        <v/>
      </c>
      <c r="C130" s="778" t="str">
        <f>IF(ISBLANK('9. PCPP - Referrals'!F74),"",'9. PCPP - Referrals'!F74)</f>
        <v/>
      </c>
      <c r="D130" s="778" t="str">
        <f>IF(ISBLANK('9. PCPP - Referrals'!G74),"",'9. PCPP - Referrals'!G74)</f>
        <v/>
      </c>
      <c r="E130" s="778" t="str">
        <f>IF(ISBLANK('9. PCPP - Referrals'!H74),"",'9. PCPP - Referrals'!H74)</f>
        <v/>
      </c>
      <c r="F130" s="778" t="str">
        <f>IF(ISBLANK('9. PCPP - Referrals'!I74),"",'9. PCPP - Referrals'!I74)</f>
        <v/>
      </c>
      <c r="G130" s="778" t="str">
        <f>IF(ISBLANK('9. PCPP - Referrals'!J74),"",'9. PCPP - Referrals'!J74)</f>
        <v/>
      </c>
      <c r="H130" s="778" t="str">
        <f>IF(ISBLANK('9. PCPP - Referrals'!K74),"",'9. PCPP - Referrals'!K74)</f>
        <v/>
      </c>
      <c r="I130" s="778" t="str">
        <f>IF(ISBLANK('9. PCPP - Referrals'!L74),"",'9. PCPP - Referrals'!L74)</f>
        <v/>
      </c>
    </row>
    <row r="131" spans="1:9">
      <c r="A131" s="778" t="str">
        <f>IF(ISBLANK('9. PCPP - Referrals'!D75),"",'9. PCPP - Referrals'!D75)</f>
        <v/>
      </c>
      <c r="B131" s="778" t="str">
        <f>IF(ISBLANK('9. PCPP - Referrals'!E75),"",'9. PCPP - Referrals'!E75)</f>
        <v/>
      </c>
      <c r="C131" s="778" t="str">
        <f>IF(ISBLANK('9. PCPP - Referrals'!F75),"",'9. PCPP - Referrals'!F75)</f>
        <v/>
      </c>
      <c r="D131" s="778" t="str">
        <f>IF(ISBLANK('9. PCPP - Referrals'!G75),"",'9. PCPP - Referrals'!G75)</f>
        <v/>
      </c>
      <c r="E131" s="778" t="str">
        <f>IF(ISBLANK('9. PCPP - Referrals'!H75),"",'9. PCPP - Referrals'!H75)</f>
        <v/>
      </c>
      <c r="F131" s="778" t="str">
        <f>IF(ISBLANK('9. PCPP - Referrals'!I75),"",'9. PCPP - Referrals'!I75)</f>
        <v/>
      </c>
      <c r="G131" s="778" t="str">
        <f>IF(ISBLANK('9. PCPP - Referrals'!J75),"",'9. PCPP - Referrals'!J75)</f>
        <v/>
      </c>
      <c r="H131" s="778" t="str">
        <f>IF(ISBLANK('9. PCPP - Referrals'!K75),"",'9. PCPP - Referrals'!K75)</f>
        <v/>
      </c>
      <c r="I131" s="778" t="str">
        <f>IF(ISBLANK('9. PCPP - Referrals'!L75),"",'9. PCPP - Referrals'!L75)</f>
        <v/>
      </c>
    </row>
    <row r="132" spans="1:9">
      <c r="A132" s="778" t="str">
        <f>IF(ISBLANK('9. PCPP - Referrals'!D76),"",'9. PCPP - Referrals'!D76)</f>
        <v/>
      </c>
      <c r="B132" s="778" t="str">
        <f>IF(ISBLANK('9. PCPP - Referrals'!E76),"",'9. PCPP - Referrals'!E76)</f>
        <v/>
      </c>
      <c r="C132" s="778" t="str">
        <f>IF(ISBLANK('9. PCPP - Referrals'!F76),"",'9. PCPP - Referrals'!F76)</f>
        <v/>
      </c>
      <c r="D132" s="778" t="str">
        <f>IF(ISBLANK('9. PCPP - Referrals'!G76),"",'9. PCPP - Referrals'!G76)</f>
        <v/>
      </c>
      <c r="E132" s="778" t="str">
        <f>IF(ISBLANK('9. PCPP - Referrals'!H76),"",'9. PCPP - Referrals'!H76)</f>
        <v/>
      </c>
      <c r="F132" s="778" t="str">
        <f>IF(ISBLANK('9. PCPP - Referrals'!I76),"",'9. PCPP - Referrals'!I76)</f>
        <v/>
      </c>
      <c r="G132" s="778" t="str">
        <f>IF(ISBLANK('9. PCPP - Referrals'!J76),"",'9. PCPP - Referrals'!J76)</f>
        <v/>
      </c>
      <c r="H132" s="778" t="str">
        <f>IF(ISBLANK('9. PCPP - Referrals'!K76),"",'9. PCPP - Referrals'!K76)</f>
        <v/>
      </c>
      <c r="I132" s="778" t="str">
        <f>IF(ISBLANK('9. PCPP - Referrals'!L76),"",'9. PCPP - Referrals'!L76)</f>
        <v/>
      </c>
    </row>
    <row r="133" spans="1:9">
      <c r="A133" s="778" t="str">
        <f>IF(ISBLANK('9. PCPP - Referrals'!D77),"",'9. PCPP - Referrals'!D77)</f>
        <v/>
      </c>
      <c r="B133" s="778" t="str">
        <f>IF(ISBLANK('9. PCPP - Referrals'!E77),"",'9. PCPP - Referrals'!E77)</f>
        <v/>
      </c>
      <c r="C133" s="778" t="str">
        <f>IF(ISBLANK('9. PCPP - Referrals'!F77),"",'9. PCPP - Referrals'!F77)</f>
        <v/>
      </c>
      <c r="D133" s="778" t="str">
        <f>IF(ISBLANK('9. PCPP - Referrals'!G77),"",'9. PCPP - Referrals'!G77)</f>
        <v/>
      </c>
      <c r="E133" s="778" t="str">
        <f>IF(ISBLANK('9. PCPP - Referrals'!H77),"",'9. PCPP - Referrals'!H77)</f>
        <v/>
      </c>
      <c r="F133" s="778" t="str">
        <f>IF(ISBLANK('9. PCPP - Referrals'!I77),"",'9. PCPP - Referrals'!I77)</f>
        <v/>
      </c>
      <c r="G133" s="778" t="str">
        <f>IF(ISBLANK('9. PCPP - Referrals'!J77),"",'9. PCPP - Referrals'!J77)</f>
        <v/>
      </c>
      <c r="H133" s="778" t="str">
        <f>IF(ISBLANK('9. PCPP - Referrals'!K77),"",'9. PCPP - Referrals'!K77)</f>
        <v/>
      </c>
      <c r="I133" s="778" t="str">
        <f>IF(ISBLANK('9. PCPP - Referrals'!L77),"",'9. PCPP - Referrals'!L77)</f>
        <v/>
      </c>
    </row>
    <row r="134" spans="1:9">
      <c r="A134" s="778" t="str">
        <f>IF(ISBLANK('9. PCPP - Referrals'!D78),"",'9. PCPP - Referrals'!D78)</f>
        <v/>
      </c>
      <c r="B134" s="778" t="str">
        <f>IF(ISBLANK('9. PCPP - Referrals'!E78),"",'9. PCPP - Referrals'!E78)</f>
        <v/>
      </c>
      <c r="C134" s="778" t="str">
        <f>IF(ISBLANK('9. PCPP - Referrals'!F78),"",'9. PCPP - Referrals'!F78)</f>
        <v/>
      </c>
      <c r="D134" s="778" t="str">
        <f>IF(ISBLANK('9. PCPP - Referrals'!G78),"",'9. PCPP - Referrals'!G78)</f>
        <v/>
      </c>
      <c r="E134" s="778" t="str">
        <f>IF(ISBLANK('9. PCPP - Referrals'!H78),"",'9. PCPP - Referrals'!H78)</f>
        <v/>
      </c>
      <c r="F134" s="778" t="str">
        <f>IF(ISBLANK('9. PCPP - Referrals'!I78),"",'9. PCPP - Referrals'!I78)</f>
        <v/>
      </c>
      <c r="G134" s="778" t="str">
        <f>IF(ISBLANK('9. PCPP - Referrals'!J78),"",'9. PCPP - Referrals'!J78)</f>
        <v/>
      </c>
      <c r="H134" s="778" t="str">
        <f>IF(ISBLANK('9. PCPP - Referrals'!K78),"",'9. PCPP - Referrals'!K78)</f>
        <v/>
      </c>
      <c r="I134" s="778" t="str">
        <f>IF(ISBLANK('9. PCPP - Referrals'!L78),"",'9. PCPP - Referrals'!L78)</f>
        <v/>
      </c>
    </row>
    <row r="135" spans="1:9">
      <c r="A135" s="778" t="str">
        <f>IF(ISBLANK('9. PCPP - Referrals'!D79),"",'9. PCPP - Referrals'!D79)</f>
        <v/>
      </c>
      <c r="B135" s="778" t="str">
        <f>IF(ISBLANK('9. PCPP - Referrals'!E79),"",'9. PCPP - Referrals'!E79)</f>
        <v/>
      </c>
      <c r="C135" s="778" t="str">
        <f>IF(ISBLANK('9. PCPP - Referrals'!F79),"",'9. PCPP - Referrals'!F79)</f>
        <v/>
      </c>
      <c r="D135" s="778" t="str">
        <f>IF(ISBLANK('9. PCPP - Referrals'!G79),"",'9. PCPP - Referrals'!G79)</f>
        <v/>
      </c>
      <c r="E135" s="778" t="str">
        <f>IF(ISBLANK('9. PCPP - Referrals'!H79),"",'9. PCPP - Referrals'!H79)</f>
        <v/>
      </c>
      <c r="F135" s="778" t="str">
        <f>IF(ISBLANK('9. PCPP - Referrals'!I79),"",'9. PCPP - Referrals'!I79)</f>
        <v/>
      </c>
      <c r="G135" s="778" t="str">
        <f>IF(ISBLANK('9. PCPP - Referrals'!J79),"",'9. PCPP - Referrals'!J79)</f>
        <v/>
      </c>
      <c r="H135" s="778" t="str">
        <f>IF(ISBLANK('9. PCPP - Referrals'!K79),"",'9. PCPP - Referrals'!K79)</f>
        <v/>
      </c>
      <c r="I135" s="778" t="str">
        <f>IF(ISBLANK('9. PCPP - Referrals'!L79),"",'9. PCPP - Referrals'!L79)</f>
        <v/>
      </c>
    </row>
    <row r="136" spans="1:9">
      <c r="A136" s="778" t="str">
        <f>IF(ISBLANK('9. PCPP - Referrals'!D80),"",'9. PCPP - Referrals'!D80)</f>
        <v/>
      </c>
      <c r="B136" s="778" t="str">
        <f>IF(ISBLANK('9. PCPP - Referrals'!E80),"",'9. PCPP - Referrals'!E80)</f>
        <v/>
      </c>
      <c r="C136" s="778" t="str">
        <f>IF(ISBLANK('9. PCPP - Referrals'!F80),"",'9. PCPP - Referrals'!F80)</f>
        <v/>
      </c>
      <c r="D136" s="778" t="str">
        <f>IF(ISBLANK('9. PCPP - Referrals'!G80),"",'9. PCPP - Referrals'!G80)</f>
        <v/>
      </c>
      <c r="E136" s="778" t="str">
        <f>IF(ISBLANK('9. PCPP - Referrals'!H80),"",'9. PCPP - Referrals'!H80)</f>
        <v/>
      </c>
      <c r="F136" s="778" t="str">
        <f>IF(ISBLANK('9. PCPP - Referrals'!I80),"",'9. PCPP - Referrals'!I80)</f>
        <v/>
      </c>
      <c r="G136" s="778" t="str">
        <f>IF(ISBLANK('9. PCPP - Referrals'!J80),"",'9. PCPP - Referrals'!J80)</f>
        <v/>
      </c>
      <c r="H136" s="778" t="str">
        <f>IF(ISBLANK('9. PCPP - Referrals'!K80),"",'9. PCPP - Referrals'!K80)</f>
        <v/>
      </c>
      <c r="I136" s="778" t="str">
        <f>IF(ISBLANK('9. PCPP - Referrals'!L80),"",'9. PCPP - Referrals'!L80)</f>
        <v/>
      </c>
    </row>
    <row r="137" spans="1:9">
      <c r="A137" s="778" t="str">
        <f>IF(ISBLANK('9. PCPP - Referrals'!D81),"",'9. PCPP - Referrals'!D81)</f>
        <v/>
      </c>
      <c r="B137" s="778" t="str">
        <f>IF(ISBLANK('9. PCPP - Referrals'!E81),"",'9. PCPP - Referrals'!E81)</f>
        <v/>
      </c>
      <c r="C137" s="778" t="str">
        <f>IF(ISBLANK('9. PCPP - Referrals'!F81),"",'9. PCPP - Referrals'!F81)</f>
        <v/>
      </c>
      <c r="D137" s="778" t="str">
        <f>IF(ISBLANK('9. PCPP - Referrals'!G81),"",'9. PCPP - Referrals'!G81)</f>
        <v/>
      </c>
      <c r="E137" s="778" t="str">
        <f>IF(ISBLANK('9. PCPP - Referrals'!H81),"",'9. PCPP - Referrals'!H81)</f>
        <v/>
      </c>
      <c r="F137" s="778" t="str">
        <f>IF(ISBLANK('9. PCPP - Referrals'!I81),"",'9. PCPP - Referrals'!I81)</f>
        <v/>
      </c>
      <c r="G137" s="778" t="str">
        <f>IF(ISBLANK('9. PCPP - Referrals'!J81),"",'9. PCPP - Referrals'!J81)</f>
        <v/>
      </c>
      <c r="H137" s="778" t="str">
        <f>IF(ISBLANK('9. PCPP - Referrals'!K81),"",'9. PCPP - Referrals'!K81)</f>
        <v/>
      </c>
      <c r="I137" s="778"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39</vt:i4>
      </vt:variant>
    </vt:vector>
  </HeadingPairs>
  <TitlesOfParts>
    <vt:vector size="71" baseType="lpstr">
      <vt:lpstr>NameOfSheet</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Program Element Dropdown</vt:lpstr>
      <vt:lpstr>SPA Elements and Indicators</vt:lpstr>
      <vt:lpstr>Custom SPA Indicators</vt:lpstr>
      <vt:lpstr>Custom SPA Indicator Source</vt:lpstr>
      <vt:lpstr>Custom SPA Indicators Labels</vt:lpstr>
      <vt:lpstr>SPAEnviro</vt:lpstr>
      <vt:lpstr>7. VAST Projects</vt:lpstr>
      <vt:lpstr>11. ECPA Indicators</vt:lpstr>
      <vt:lpstr>12. WAFSP</vt:lpstr>
      <vt:lpstr>FTF Indicators</vt:lpstr>
      <vt:lpstr>WAFSPIndicators</vt:lpstr>
      <vt:lpstr>FTFEnvironment Form</vt:lpstr>
      <vt:lpstr>Print</vt:lpstr>
      <vt:lpstr>PCV Liability</vt:lpstr>
      <vt:lpstr>Project Agreement</vt:lpstr>
      <vt:lpstr>10. PCPP - Press Auth Form</vt:lpstr>
      <vt:lpstr>End</vt:lpstr>
      <vt:lpstr>Lookup</vt:lpstr>
      <vt:lpstr>Data</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'FTF Indicators'!Print_Area</vt:lpstr>
      <vt:lpstr>'FTFEnvironment Form'!Print_Area</vt:lpstr>
      <vt:lpstr>'Grant Selection Menu'!Print_Area</vt:lpstr>
      <vt:lpstr>Instructions!Print_Area</vt:lpstr>
      <vt:lpstr>NameOfSheet!Print_Area</vt:lpstr>
      <vt:lpstr>'PCV Liability'!Print_Area</vt:lpstr>
      <vt:lpstr>Print!Print_Area</vt:lpstr>
      <vt:lpstr>'Project Agreement'!Print_Area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Laurenia</cp:lastModifiedBy>
  <cp:lastPrinted>2013-01-10T00:20:27Z</cp:lastPrinted>
  <dcterms:created xsi:type="dcterms:W3CDTF">2008-09-11T18:49:22Z</dcterms:created>
  <dcterms:modified xsi:type="dcterms:W3CDTF">2013-11-15T05:07:57Z</dcterms:modified>
</cp:coreProperties>
</file>