
<file path=[Content_Types].xml><?xml version="1.0" encoding="utf-8"?>
<Types xmlns="http://schemas.openxmlformats.org/package/2006/content-types">
  <Override PartName="/xl/styles.xml" ContentType="application/vnd.openxmlformats-officedocument.spreadsheetml.styles+xml"/>
  <Override PartName="/xl/worksheets/sheet28.xml" ContentType="application/vnd.openxmlformats-officedocument.spreadsheetml.worksheet+xml"/>
  <Override PartName="/xl/drawings/drawing12.xml" ContentType="application/vnd.openxmlformats-officedocument.drawing+xml"/>
  <Override PartName="/xl/drawings/drawing7.xml" ContentType="application/vnd.openxmlformats-officedocument.drawing+xml"/>
  <Override PartName="/xl/worksheets/sheet24.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drawings/drawing24.xml" ContentType="application/vnd.openxmlformats-officedocument.drawing+xml"/>
  <Default Extension="rels" ContentType="application/vnd.openxmlformats-package.relationships+xml"/>
  <Override PartName="/xl/worksheets/sheet12.xml" ContentType="application/vnd.openxmlformats-officedocument.spreadsheetml.worksheet+xml"/>
  <Override PartName="/xl/worksheets/sheet20.xml" ContentType="application/vnd.openxmlformats-officedocument.spreadsheetml.worksheet+xml"/>
  <Override PartName="/xl/drawings/drawing3.xml" ContentType="application/vnd.openxmlformats-officedocument.drawing+xml"/>
  <Default Extension="jpeg" ContentType="image/jpeg"/>
  <Override PartName="/xl/worksheets/sheet9.xml" ContentType="application/vnd.openxmlformats-officedocument.spreadsheetml.worksheet+xml"/>
  <Override PartName="/xl/comments4.xml" ContentType="application/vnd.openxmlformats-officedocument.spreadsheetml.comments+xml"/>
  <Override PartName="/xl/drawings/drawing20.xml" ContentType="application/vnd.openxmlformats-officedocument.drawing+xml"/>
  <Override PartName="/docProps/app.xml" ContentType="application/vnd.openxmlformats-officedocument.extended-properties+xml"/>
  <Override PartName="/xl/worksheets/sheet32.xml" ContentType="application/vnd.openxmlformats-officedocument.spreadsheetml.worksheet+xml"/>
  <Override PartName="/xl/worksheets/sheet5.xml" ContentType="application/vnd.openxmlformats-officedocument.spreadsheetml.worksheet+xml"/>
  <Override PartName="/xl/drawings/drawing17.xml" ContentType="application/vnd.openxmlformats-officedocument.drawing+xml"/>
  <Override PartName="/xl/drawings/drawing25.xml" ContentType="application/vnd.openxmlformats-officedocument.drawing+xml"/>
  <Override PartName="/xl/worksheets/sheet29.xml" ContentType="application/vnd.openxmlformats-officedocument.spreadsheetml.worksheet+xml"/>
  <Default Extension="xml" ContentType="application/xml"/>
  <Override PartName="/xl/drawings/drawing13.xml" ContentType="application/vnd.openxmlformats-officedocument.drawing+xml"/>
  <Override PartName="/xl/drawings/drawing8.xml" ContentType="application/vnd.openxmlformats-officedocument.drawing+xml"/>
  <Override PartName="/xl/worksheets/sheet17.xml" ContentType="application/vnd.openxmlformats-officedocument.spreadsheetml.worksheet+xml"/>
  <Override PartName="/xl/worksheets/sheet25.xml" ContentType="application/vnd.openxmlformats-officedocument.spreadsheetml.worksheet+xml"/>
  <Override PartName="/xl/drawings/drawing4.xml" ContentType="application/vnd.openxmlformats-officedocument.drawing+xml"/>
  <Override PartName="/xl/worksheets/sheet13.xml" ContentType="application/vnd.openxmlformats-officedocument.spreadsheetml.worksheet+xml"/>
  <Override PartName="/xl/worksheets/sheet21.xml" ContentType="application/vnd.openxmlformats-officedocument.spreadsheetml.worksheet+xml"/>
  <Override PartName="/docProps/core.xml" ContentType="application/vnd.openxmlformats-package.core-properties+xml"/>
  <Override PartName="/xl/worksheets/sheet1.xml" ContentType="application/vnd.openxmlformats-officedocument.spreadsheetml.worksheet+xml"/>
  <Override PartName="/xl/comments5.xml" ContentType="application/vnd.openxmlformats-officedocument.spreadsheetml.comments+xml"/>
  <Override PartName="/xl/drawings/drawing21.xml" ContentType="application/vnd.openxmlformats-officedocument.drawing+xml"/>
  <Override PartName="/xl/workbook.xml" ContentType="application/vnd.openxmlformats-officedocument.spreadsheetml.sheet.main+xml"/>
  <Override PartName="/xl/worksheets/sheet33.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drawings/drawing18.xml" ContentType="application/vnd.openxmlformats-officedocument.drawing+xml"/>
  <Override PartName="/xl/drawings/drawing26.xml" ContentType="application/vnd.openxmlformats-officedocument.drawing+xml"/>
  <Override PartName="/xl/drawings/drawing14.xml" ContentType="application/vnd.openxmlformats-officedocument.drawing+xml"/>
  <Override PartName="/xl/theme/theme1.xml" ContentType="application/vnd.openxmlformats-officedocument.theme+xml"/>
  <Override PartName="/xl/worksheets/sheet26.xml" ContentType="application/vnd.openxmlformats-officedocument.spreadsheetml.worksheet+xml"/>
  <Override PartName="/xl/worksheets/sheet18.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xl/drawings/drawing5.xml" ContentType="application/vnd.openxmlformats-officedocument.drawing+xml"/>
  <Override PartName="/xl/worksheets/sheet22.xml" ContentType="application/vnd.openxmlformats-officedocument.spreadsheetml.worksheet+xml"/>
  <Override PartName="/xl/worksheets/sheet14.xml" ContentType="application/vnd.openxmlformats-officedocument.spreadsheetml.worksheet+xml"/>
  <Default Extension="vml" ContentType="application/vnd.openxmlformats-officedocument.vmlDrawing"/>
  <Override PartName="/xl/worksheets/sheet2.xml" ContentType="application/vnd.openxmlformats-officedocument.spreadsheetml.worksheet+xml"/>
  <Override PartName="/xl/comments6.xml" ContentType="application/vnd.openxmlformats-officedocument.spreadsheetml.comments+xml"/>
  <Override PartName="/xl/drawings/drawing1.xml" ContentType="application/vnd.openxmlformats-officedocument.drawing+xml"/>
  <Override PartName="/xl/worksheets/sheet10.xml" ContentType="application/vnd.openxmlformats-officedocument.spreadsheetml.worksheet+xml"/>
  <Override PartName="/xl/drawings/drawing22.xml" ContentType="application/vnd.openxmlformats-officedocument.drawing+xml"/>
  <Override PartName="/xl/worksheets/sheet34.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xl/drawings/drawing19.xml" ContentType="application/vnd.openxmlformats-officedocument.drawing+xml"/>
  <Override PartName="/xl/drawings/drawing27.xml" ContentType="application/vnd.openxmlformats-officedocument.drawing+xml"/>
  <Override PartName="/xl/worksheets/sheet30.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worksheets/sheet19.xml" ContentType="application/vnd.openxmlformats-officedocument.spreadsheetml.worksheet+xml"/>
  <Override PartName="/xl/worksheets/sheet27.xml" ContentType="application/vnd.openxmlformats-officedocument.spreadsheetml.worksheet+xml"/>
  <Override PartName="/xl/drawings/drawing11.xml" ContentType="application/vnd.openxmlformats-officedocument.drawing+xml"/>
  <Override PartName="/xl/drawings/drawing6.xml" ContentType="application/vnd.openxmlformats-officedocument.drawing+xml"/>
  <Override PartName="/xl/worksheets/sheet15.xml" ContentType="application/vnd.openxmlformats-officedocument.spreadsheetml.worksheet+xml"/>
  <Override PartName="/xl/worksheets/sheet23.xml" ContentType="application/vnd.openxmlformats-officedocument.spreadsheetml.worksheet+xml"/>
  <Override PartName="/xl/drawings/drawing23.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worksheets/sheet11.xml" ContentType="application/vnd.openxmlformats-officedocument.spreadsheetml.worksheet+xml"/>
  <Override PartName="/xl/worksheets/sheet8.xml" ContentType="application/vnd.openxmlformats-officedocument.spreadsheetml.worksheet+xml"/>
  <Override PartName="/xl/comments3.xml" ContentType="application/vnd.openxmlformats-officedocument.spreadsheetml.comments+xml"/>
  <Override PartName="/xl/worksheets/sheet31.xml" ContentType="application/vnd.openxmlformats-officedocument.spreadsheetml.worksheet+xml"/>
  <Override PartName="/xl/worksheets/sheet4.xml" ContentType="application/vnd.openxmlformats-officedocument.spreadsheetml.worksheet+xml"/>
  <Override PartName="/xl/drawings/drawing16.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updateLinks="always" codeName="ThisWorkbook" autoCompressPictures="0"/>
  <bookViews>
    <workbookView showSheetTabs="0" xWindow="80" yWindow="-20" windowWidth="20740" windowHeight="11760" tabRatio="898" activeTab="2"/>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s>
  <definedNames>
    <definedName name="_xlnm._FilterDatabase" localSheetId="14" hidden="1">'SPA Program Element Dropdown'!$A$1:$B$181</definedName>
    <definedName name="_GoBack" localSheetId="28">'PCV Liability'!$D$19</definedName>
    <definedName name="CheckBox">Lookup!$G$2</definedName>
    <definedName name="Countries">Lookup!$D$1:$D$71</definedName>
    <definedName name="Country">'SPA Program Element Dropdown'!$A$2:$A$192</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_xlnm.Print_Area" localSheetId="2">'1. Classification &amp; Budget'!$C$2:$W$70</definedName>
    <definedName name="_xlnm.Print_Area" localSheetId="30">'10. PCPP - Press Auth Form'!$C$2:$I$24</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Referrals'!$C$2:$M$29</definedName>
    <definedName name="_xlnm.Print_Area" localSheetId="7">'DO NO HARM'!$C$1:$Q$12</definedName>
    <definedName name="_xlnm.Print_Area" localSheetId="31">End!$B$1:$M$29</definedName>
    <definedName name="_xlnm.Print_Area" localSheetId="26">EnvironReport!$C$6:$P$103</definedName>
    <definedName name="_xlnm.Print_Area" localSheetId="24">EnvironReviewWAFSP!$C$5:$L$100</definedName>
    <definedName name="_xlnm.Print_Area" localSheetId="22">'FTF Indicators'!$B$2:$I$145</definedName>
    <definedName name="_xlnm.Print_Area" localSheetId="9">'Grant Selection Menu'!$D$1:$R$41</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Liability'!$D$2:$P$74</definedName>
    <definedName name="_xlnm.Print_Area" localSheetId="27">Print!$C$1:$P$23</definedName>
    <definedName name="_xlnm.Print_Area" localSheetId="29">'Project Agreement'!$C$1:$L$40</definedName>
    <definedName name="_xlnm.Print_Area" localSheetId="13">'SPA EnviroSheet'!$B$2:$M$180</definedName>
    <definedName name="_xlnm.Print_Area" localSheetId="11">'SPA Menu'!$C$2:$J$18</definedName>
    <definedName name="_xlnm.Print_Area" localSheetId="23">WAFSPIndicators!$C$5:$L$125</definedName>
    <definedName name="ProgramElement">'SPA Program Element Dropdown'!$B$2:$B$193</definedName>
    <definedName name="ProgramElementChoice">'8. SPA Projects'!$E$12</definedName>
    <definedName name="SPACountries">Lookup!$N$1:$N$51</definedName>
    <definedName name="StandardIndicators">'SPA Elements and Indicators'!$B:$B</definedName>
    <definedName name="TimeSpan">Lookup!$A$23:$A$25</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S7" i="3"/>
  <c r="Q7"/>
  <c r="R7"/>
  <c r="Q18"/>
  <c r="S18"/>
  <c r="U18"/>
  <c r="U42"/>
  <c r="U43"/>
  <c r="H19"/>
  <c r="V18"/>
  <c r="W18"/>
  <c r="N51"/>
  <c r="N52"/>
  <c r="N53"/>
  <c r="N54"/>
  <c r="N55"/>
  <c r="N56"/>
  <c r="N50"/>
  <c r="N58"/>
  <c r="J51"/>
  <c r="J52"/>
  <c r="J53"/>
  <c r="J54"/>
  <c r="J55"/>
  <c r="J56"/>
  <c r="J50"/>
  <c r="J58"/>
  <c r="P51"/>
  <c r="P52"/>
  <c r="P53"/>
  <c r="P54"/>
  <c r="P55"/>
  <c r="P56"/>
  <c r="P50"/>
  <c r="P58"/>
  <c r="L51"/>
  <c r="L52"/>
  <c r="L53"/>
  <c r="L54"/>
  <c r="L55"/>
  <c r="L56"/>
  <c r="L50"/>
  <c r="L58"/>
  <c r="H51"/>
  <c r="H52"/>
  <c r="H53"/>
  <c r="H54"/>
  <c r="H55"/>
  <c r="H56"/>
  <c r="H50"/>
  <c r="H58"/>
  <c r="E11" i="26"/>
  <c r="D11"/>
  <c r="M11" i="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F7"/>
  <c r="L7"/>
  <c r="I7"/>
  <c r="E25" i="28"/>
  <c r="M25"/>
  <c r="E26"/>
  <c r="E27"/>
  <c r="E28"/>
  <c r="E29"/>
  <c r="M29"/>
  <c r="E30"/>
  <c r="E31"/>
  <c r="E32"/>
  <c r="E33"/>
  <c r="M33"/>
  <c r="E34"/>
  <c r="E35"/>
  <c r="E36"/>
  <c r="H26" i="7"/>
  <c r="I26"/>
  <c r="H27"/>
  <c r="I27"/>
  <c r="H28"/>
  <c r="I28"/>
  <c r="H29"/>
  <c r="I29"/>
  <c r="H30"/>
  <c r="I30"/>
  <c r="H31"/>
  <c r="I31"/>
  <c r="H32"/>
  <c r="I32"/>
  <c r="N26"/>
  <c r="O26"/>
  <c r="N27"/>
  <c r="O27"/>
  <c r="N28"/>
  <c r="O28"/>
  <c r="N29"/>
  <c r="O29"/>
  <c r="N30"/>
  <c r="O30"/>
  <c r="N31"/>
  <c r="O31"/>
  <c r="N32"/>
  <c r="O32"/>
  <c r="J26"/>
  <c r="K26"/>
  <c r="J27"/>
  <c r="K27"/>
  <c r="J28"/>
  <c r="K28"/>
  <c r="J29"/>
  <c r="K29"/>
  <c r="J30"/>
  <c r="K30"/>
  <c r="J31"/>
  <c r="K31"/>
  <c r="J32"/>
  <c r="K32"/>
  <c r="P26"/>
  <c r="Q26"/>
  <c r="P27"/>
  <c r="Q27"/>
  <c r="P28"/>
  <c r="Q28"/>
  <c r="P29"/>
  <c r="Q29"/>
  <c r="P30"/>
  <c r="Q30"/>
  <c r="P31"/>
  <c r="Q31"/>
  <c r="P32"/>
  <c r="Q32"/>
  <c r="L26"/>
  <c r="M26"/>
  <c r="L27"/>
  <c r="M27"/>
  <c r="L28"/>
  <c r="M28"/>
  <c r="L29"/>
  <c r="M29"/>
  <c r="L30"/>
  <c r="M30"/>
  <c r="L31"/>
  <c r="M31"/>
  <c r="L32"/>
  <c r="M32"/>
  <c r="G17"/>
  <c r="G18"/>
  <c r="L18"/>
  <c r="G19"/>
  <c r="L19"/>
  <c r="N33"/>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M238"/>
  <c r="N238"/>
  <c r="O238"/>
  <c r="P238"/>
  <c r="Q238"/>
  <c r="L33"/>
  <c r="L238"/>
  <c r="H33"/>
  <c r="P33"/>
  <c r="M33"/>
  <c r="I33"/>
  <c r="K33"/>
  <c r="J33"/>
  <c r="O33"/>
  <c r="L20"/>
  <c r="Q33"/>
  <c r="L17"/>
  <c r="L8" i="35"/>
  <c r="R8"/>
  <c r="L11"/>
  <c r="E15"/>
  <c r="P15"/>
  <c r="E16"/>
  <c r="P16"/>
  <c r="E17"/>
  <c r="R17"/>
  <c r="E18"/>
  <c r="T18"/>
  <c r="E19"/>
  <c r="E20"/>
  <c r="D20"/>
  <c r="E21"/>
  <c r="V21"/>
  <c r="E22"/>
  <c r="V22"/>
  <c r="E23"/>
  <c r="N23"/>
  <c r="E24"/>
  <c r="D24"/>
  <c r="E25"/>
  <c r="E26"/>
  <c r="N26"/>
  <c r="E27"/>
  <c r="E28"/>
  <c r="R28"/>
  <c r="E29"/>
  <c r="E30"/>
  <c r="P30"/>
  <c r="E31"/>
  <c r="R31"/>
  <c r="E32"/>
  <c r="L32"/>
  <c r="P26"/>
  <c r="D17"/>
  <c r="L16"/>
  <c r="R18"/>
  <c r="P18"/>
  <c r="T32"/>
  <c r="V30"/>
  <c r="T29"/>
  <c r="V16"/>
  <c r="V29"/>
  <c r="L26"/>
  <c r="V23"/>
  <c r="P20"/>
  <c r="L23"/>
  <c r="N20"/>
  <c r="R19"/>
  <c r="R30"/>
  <c r="P27"/>
  <c r="T19"/>
  <c r="D23"/>
  <c r="T15"/>
  <c r="P23"/>
  <c r="L27"/>
  <c r="D18"/>
  <c r="N32"/>
  <c r="V18"/>
  <c r="L18"/>
  <c r="L22"/>
  <c r="N18"/>
  <c r="T16"/>
  <c r="N16"/>
  <c r="R16"/>
  <c r="P32"/>
  <c r="R32"/>
  <c r="V20"/>
  <c r="R20"/>
  <c r="L30"/>
  <c r="N29"/>
  <c r="L29"/>
  <c r="P21"/>
  <c r="R21"/>
  <c r="P29"/>
  <c r="D29"/>
  <c r="P17"/>
  <c r="V17"/>
  <c r="T25"/>
  <c r="L25"/>
  <c r="T17"/>
  <c r="D25"/>
  <c r="L17"/>
  <c r="N25"/>
  <c r="V32"/>
  <c r="T30"/>
  <c r="D30"/>
  <c r="N30"/>
  <c r="T21"/>
  <c r="N21"/>
  <c r="D32"/>
  <c r="R29"/>
  <c r="N22"/>
  <c r="L21"/>
  <c r="P31"/>
  <c r="P22"/>
  <c r="T26"/>
  <c r="N27"/>
  <c r="P19"/>
  <c r="D19"/>
  <c r="D22"/>
  <c r="L24"/>
  <c r="V27"/>
  <c r="V28"/>
  <c r="L31"/>
  <c r="N15"/>
  <c r="N19"/>
  <c r="T24"/>
  <c r="R26"/>
  <c r="T27"/>
  <c r="N31"/>
  <c r="L19"/>
  <c r="V26"/>
  <c r="T22"/>
  <c r="N24"/>
  <c r="D28"/>
  <c r="N28"/>
  <c r="D26"/>
  <c r="P24"/>
  <c r="V24"/>
  <c r="D27"/>
  <c r="P28"/>
  <c r="R27"/>
  <c r="V19"/>
  <c r="L28"/>
  <c r="T31"/>
  <c r="R22"/>
  <c r="T28"/>
  <c r="V31"/>
  <c r="L15"/>
  <c r="R15"/>
  <c r="V15"/>
  <c r="D15"/>
  <c r="D31"/>
  <c r="R25"/>
  <c r="R24"/>
  <c r="Z29"/>
  <c r="W30"/>
  <c r="Y28"/>
  <c r="Y19"/>
  <c r="W21"/>
  <c r="Z31"/>
  <c r="Y30"/>
  <c r="Z32"/>
  <c r="Z30"/>
  <c r="W22"/>
  <c r="Z21"/>
  <c r="Z17"/>
  <c r="Y23"/>
  <c r="Y27"/>
  <c r="W24"/>
  <c r="W20"/>
  <c r="Y29"/>
  <c r="Y25"/>
  <c r="Y24"/>
  <c r="W18"/>
  <c r="Z24"/>
  <c r="Z26"/>
  <c r="Y32"/>
  <c r="W26"/>
  <c r="Z19"/>
  <c r="Y22"/>
  <c r="Y18"/>
  <c r="Z20"/>
  <c r="W17"/>
  <c r="W19"/>
  <c r="Z28"/>
  <c r="Z25"/>
  <c r="Y21"/>
  <c r="W16"/>
  <c r="W31"/>
  <c r="W29"/>
  <c r="W28"/>
  <c r="Y17"/>
  <c r="Y31"/>
  <c r="Z27"/>
  <c r="W27"/>
  <c r="Y26"/>
  <c r="Z18"/>
  <c r="W23"/>
  <c r="W32"/>
  <c r="W25"/>
  <c r="Z16"/>
  <c r="Y20"/>
  <c r="Z22"/>
  <c r="Y16"/>
  <c r="Z23"/>
  <c r="D21"/>
  <c r="L20"/>
  <c r="N17"/>
  <c r="T20"/>
  <c r="R23"/>
  <c r="T23"/>
  <c r="P25"/>
  <c r="V25"/>
  <c r="D16"/>
  <c r="X31"/>
  <c r="X22"/>
  <c r="X29"/>
  <c r="X19"/>
  <c r="X26"/>
  <c r="X18"/>
  <c r="X25"/>
  <c r="X30"/>
  <c r="X20"/>
  <c r="X21"/>
  <c r="X24"/>
  <c r="X23"/>
  <c r="X16"/>
  <c r="X17"/>
  <c r="X32"/>
  <c r="X27"/>
  <c r="X28"/>
  <c r="B9" i="15"/>
  <c r="B10"/>
  <c r="B15"/>
  <c r="B16"/>
  <c r="B17"/>
  <c r="B18"/>
  <c r="B20"/>
  <c r="B21"/>
  <c r="B22"/>
  <c r="B23"/>
  <c r="B24"/>
  <c r="B25"/>
  <c r="B26"/>
  <c r="B28"/>
  <c r="B29"/>
  <c r="B33"/>
  <c r="B35"/>
  <c r="B36"/>
  <c r="B37"/>
  <c r="B38"/>
  <c r="B39"/>
  <c r="B41"/>
  <c r="B42"/>
  <c r="B47"/>
  <c r="B52"/>
  <c r="B54"/>
  <c r="B55"/>
  <c r="B56"/>
  <c r="B57"/>
  <c r="B60"/>
  <c r="B61"/>
  <c r="B62"/>
  <c r="B63"/>
  <c r="B64"/>
  <c r="B66"/>
  <c r="B68"/>
  <c r="B69"/>
  <c r="B70"/>
  <c r="B72"/>
  <c r="B73"/>
  <c r="B74"/>
  <c r="B75"/>
  <c r="B76"/>
  <c r="B77"/>
  <c r="B78"/>
  <c r="B80"/>
  <c r="B83"/>
  <c r="B84"/>
  <c r="B85"/>
  <c r="B86"/>
  <c r="A3" i="12"/>
  <c r="B3"/>
  <c r="D3"/>
  <c r="G3"/>
  <c r="H3"/>
  <c r="I3"/>
  <c r="J3"/>
  <c r="K3"/>
  <c r="L3"/>
  <c r="M3"/>
  <c r="N3"/>
  <c r="O3"/>
  <c r="Q3"/>
  <c r="R3"/>
  <c r="S3"/>
  <c r="T3"/>
  <c r="U3"/>
  <c r="V3"/>
  <c r="W3"/>
  <c r="X3"/>
  <c r="Y3"/>
  <c r="Z3"/>
  <c r="AA3"/>
  <c r="AB3"/>
  <c r="AC3"/>
  <c r="AD3"/>
  <c r="AE3"/>
  <c r="A7"/>
  <c r="B7"/>
  <c r="C7"/>
  <c r="D7"/>
  <c r="E7"/>
  <c r="F7"/>
  <c r="G7"/>
  <c r="H7"/>
  <c r="I7"/>
  <c r="J7"/>
  <c r="K7"/>
  <c r="L7"/>
  <c r="M7"/>
  <c r="N7"/>
  <c r="O7"/>
  <c r="P7"/>
  <c r="Q7"/>
  <c r="R7"/>
  <c r="S7"/>
  <c r="T7"/>
  <c r="U7"/>
  <c r="V7"/>
  <c r="W7"/>
  <c r="X7"/>
  <c r="Y7"/>
  <c r="Z7"/>
  <c r="A15"/>
  <c r="B15"/>
  <c r="C15"/>
  <c r="D15"/>
  <c r="E15"/>
  <c r="F15"/>
  <c r="G15"/>
  <c r="H15"/>
  <c r="I15"/>
  <c r="J15"/>
  <c r="K15"/>
  <c r="L15"/>
  <c r="M15"/>
  <c r="N15"/>
  <c r="O15"/>
  <c r="P15"/>
  <c r="Q15"/>
  <c r="R15"/>
  <c r="S15"/>
  <c r="T15"/>
  <c r="U15"/>
  <c r="A19"/>
  <c r="B19"/>
  <c r="C19"/>
  <c r="D19"/>
  <c r="E19"/>
  <c r="F19"/>
  <c r="G19"/>
  <c r="F23"/>
  <c r="G23"/>
  <c r="H23"/>
  <c r="I23"/>
  <c r="J23"/>
  <c r="K23"/>
  <c r="L23"/>
  <c r="M23"/>
  <c r="N23"/>
  <c r="O23"/>
  <c r="P23"/>
  <c r="Q23"/>
  <c r="W23"/>
  <c r="X23"/>
  <c r="Y23"/>
  <c r="Z23"/>
  <c r="AA23"/>
  <c r="AB23"/>
  <c r="AC23"/>
  <c r="AD23"/>
  <c r="AE23"/>
  <c r="AF23"/>
  <c r="AG23"/>
  <c r="AH23"/>
  <c r="AN23"/>
  <c r="AO23"/>
  <c r="AP23"/>
  <c r="AQ23"/>
  <c r="AR23"/>
  <c r="AS23"/>
  <c r="AT23"/>
  <c r="AU23"/>
  <c r="AV23"/>
  <c r="AW23"/>
  <c r="AX23"/>
  <c r="AY23"/>
  <c r="AZ23"/>
  <c r="BA23"/>
  <c r="BB23"/>
  <c r="BC23"/>
  <c r="BD23"/>
  <c r="BE23"/>
  <c r="BF23"/>
  <c r="BG23"/>
  <c r="BH23"/>
  <c r="BI23"/>
  <c r="BJ23"/>
  <c r="BK23"/>
  <c r="BL23"/>
  <c r="BM23"/>
  <c r="BN23"/>
  <c r="BO23"/>
  <c r="BP23"/>
  <c r="BQ23"/>
  <c r="BR23"/>
  <c r="BS23"/>
  <c r="BT23"/>
  <c r="A27"/>
  <c r="B27"/>
  <c r="C27"/>
  <c r="A31"/>
  <c r="B31"/>
  <c r="C31"/>
  <c r="D31"/>
  <c r="E31"/>
  <c r="F31"/>
  <c r="G31"/>
  <c r="H31"/>
  <c r="I31"/>
  <c r="J31"/>
  <c r="K31"/>
  <c r="L31"/>
  <c r="M31"/>
  <c r="N31"/>
  <c r="O31"/>
  <c r="P31"/>
  <c r="Q31"/>
  <c r="R31"/>
  <c r="S31"/>
  <c r="T31"/>
  <c r="U31"/>
  <c r="V31"/>
  <c r="W31"/>
  <c r="X31"/>
  <c r="Y31"/>
  <c r="Z31"/>
  <c r="AA31"/>
  <c r="AB31"/>
  <c r="AC31"/>
  <c r="AD31"/>
  <c r="AE31"/>
  <c r="AF31"/>
  <c r="AG31"/>
  <c r="AH31"/>
  <c r="AI31"/>
  <c r="AJ31"/>
  <c r="AK31"/>
  <c r="A35"/>
  <c r="B35"/>
  <c r="C35"/>
  <c r="C39"/>
  <c r="E39"/>
  <c r="G39"/>
  <c r="I39"/>
  <c r="K39"/>
  <c r="M39"/>
  <c r="C40"/>
  <c r="E40"/>
  <c r="G40"/>
  <c r="I40"/>
  <c r="K40"/>
  <c r="M40"/>
  <c r="C41"/>
  <c r="E41"/>
  <c r="G41"/>
  <c r="I41"/>
  <c r="K41"/>
  <c r="M41"/>
  <c r="C42"/>
  <c r="E42"/>
  <c r="G42"/>
  <c r="I42"/>
  <c r="K42"/>
  <c r="M42"/>
  <c r="C43"/>
  <c r="E43"/>
  <c r="G43"/>
  <c r="I43"/>
  <c r="K43"/>
  <c r="M43"/>
  <c r="C44"/>
  <c r="E44"/>
  <c r="G44"/>
  <c r="I44"/>
  <c r="K44"/>
  <c r="M44"/>
  <c r="C45"/>
  <c r="E45"/>
  <c r="G45"/>
  <c r="I45"/>
  <c r="K45"/>
  <c r="M45"/>
  <c r="C46"/>
  <c r="E46"/>
  <c r="G46"/>
  <c r="I46"/>
  <c r="K46"/>
  <c r="M46"/>
  <c r="C47"/>
  <c r="E47"/>
  <c r="G47"/>
  <c r="I47"/>
  <c r="K47"/>
  <c r="M47"/>
  <c r="C48"/>
  <c r="E48"/>
  <c r="G48"/>
  <c r="I48"/>
  <c r="K48"/>
  <c r="M48"/>
  <c r="C49"/>
  <c r="E49"/>
  <c r="G49"/>
  <c r="I49"/>
  <c r="K49"/>
  <c r="M49"/>
  <c r="C50"/>
  <c r="E50"/>
  <c r="G50"/>
  <c r="I50"/>
  <c r="K50"/>
  <c r="M50"/>
  <c r="C51"/>
  <c r="E51"/>
  <c r="G51"/>
  <c r="I51"/>
  <c r="K51"/>
  <c r="M51"/>
  <c r="C52"/>
  <c r="E52"/>
  <c r="G52"/>
  <c r="I52"/>
  <c r="K52"/>
  <c r="M52"/>
  <c r="C53"/>
  <c r="E53"/>
  <c r="G53"/>
  <c r="I53"/>
  <c r="K53"/>
  <c r="M53"/>
  <c r="C54"/>
  <c r="E54"/>
  <c r="G54"/>
  <c r="I54"/>
  <c r="K54"/>
  <c r="M54"/>
  <c r="C55"/>
  <c r="E55"/>
  <c r="G55"/>
  <c r="I55"/>
  <c r="K55"/>
  <c r="M55"/>
  <c r="C56"/>
  <c r="E56"/>
  <c r="G56"/>
  <c r="I56"/>
  <c r="K56"/>
  <c r="M56"/>
  <c r="F57"/>
  <c r="G57"/>
  <c r="H57"/>
  <c r="I57"/>
  <c r="J57"/>
  <c r="K57"/>
  <c r="L57"/>
  <c r="M57"/>
  <c r="N57"/>
  <c r="O57"/>
  <c r="Q57"/>
  <c r="A60"/>
  <c r="B60"/>
  <c r="C60"/>
  <c r="D60"/>
  <c r="E60"/>
  <c r="F60"/>
  <c r="G60"/>
  <c r="H60"/>
  <c r="I60"/>
  <c r="J60"/>
  <c r="K60"/>
  <c r="L60"/>
  <c r="M60"/>
  <c r="N60"/>
  <c r="O60"/>
  <c r="P60"/>
  <c r="Q60"/>
  <c r="R60"/>
  <c r="S60"/>
  <c r="T60"/>
  <c r="U60"/>
  <c r="V60"/>
  <c r="W60"/>
  <c r="X60"/>
  <c r="Y60"/>
  <c r="Z60"/>
  <c r="AA60"/>
  <c r="AB60"/>
  <c r="AC60"/>
  <c r="AD60"/>
  <c r="AE60"/>
  <c r="AF60"/>
  <c r="AG60"/>
  <c r="AH60"/>
  <c r="AI60"/>
  <c r="AJ60"/>
  <c r="A64"/>
  <c r="B64"/>
  <c r="C64"/>
  <c r="D64"/>
  <c r="E64"/>
  <c r="F64"/>
  <c r="G64"/>
  <c r="H64"/>
  <c r="I64"/>
  <c r="A65"/>
  <c r="B65"/>
  <c r="C65"/>
  <c r="D65"/>
  <c r="E65"/>
  <c r="F65"/>
  <c r="G65"/>
  <c r="H65"/>
  <c r="I65"/>
  <c r="A66"/>
  <c r="B66"/>
  <c r="C66"/>
  <c r="D66"/>
  <c r="E66"/>
  <c r="F66"/>
  <c r="G66"/>
  <c r="H66"/>
  <c r="I66"/>
  <c r="A67"/>
  <c r="B67"/>
  <c r="C67"/>
  <c r="D67"/>
  <c r="E67"/>
  <c r="F67"/>
  <c r="G67"/>
  <c r="H67"/>
  <c r="I67"/>
  <c r="A68"/>
  <c r="B68"/>
  <c r="C68"/>
  <c r="D68"/>
  <c r="E68"/>
  <c r="F68"/>
  <c r="G68"/>
  <c r="H68"/>
  <c r="I68"/>
  <c r="A69"/>
  <c r="B69"/>
  <c r="C69"/>
  <c r="D69"/>
  <c r="E69"/>
  <c r="F69"/>
  <c r="G69"/>
  <c r="H69"/>
  <c r="I69"/>
  <c r="A70"/>
  <c r="B70"/>
  <c r="C70"/>
  <c r="D70"/>
  <c r="E70"/>
  <c r="F70"/>
  <c r="G70"/>
  <c r="H70"/>
  <c r="I70"/>
  <c r="A71"/>
  <c r="B71"/>
  <c r="C71"/>
  <c r="D71"/>
  <c r="E71"/>
  <c r="F71"/>
  <c r="G71"/>
  <c r="H71"/>
  <c r="I71"/>
  <c r="A72"/>
  <c r="B72"/>
  <c r="C72"/>
  <c r="D72"/>
  <c r="E72"/>
  <c r="F72"/>
  <c r="G72"/>
  <c r="H72"/>
  <c r="I72"/>
  <c r="A73"/>
  <c r="B73"/>
  <c r="C73"/>
  <c r="D73"/>
  <c r="E73"/>
  <c r="F73"/>
  <c r="G73"/>
  <c r="H73"/>
  <c r="I73"/>
  <c r="A74"/>
  <c r="B74"/>
  <c r="C74"/>
  <c r="D74"/>
  <c r="E74"/>
  <c r="F74"/>
  <c r="G74"/>
  <c r="H74"/>
  <c r="I74"/>
  <c r="A75"/>
  <c r="B75"/>
  <c r="C75"/>
  <c r="D75"/>
  <c r="E75"/>
  <c r="F75"/>
  <c r="G75"/>
  <c r="H75"/>
  <c r="I75"/>
  <c r="A76"/>
  <c r="B76"/>
  <c r="C76"/>
  <c r="D76"/>
  <c r="E76"/>
  <c r="F76"/>
  <c r="G76"/>
  <c r="H76"/>
  <c r="I76"/>
  <c r="A77"/>
  <c r="B77"/>
  <c r="C77"/>
  <c r="D77"/>
  <c r="E77"/>
  <c r="F77"/>
  <c r="G77"/>
  <c r="H77"/>
  <c r="I77"/>
  <c r="A78"/>
  <c r="B78"/>
  <c r="C78"/>
  <c r="D78"/>
  <c r="E78"/>
  <c r="F78"/>
  <c r="G78"/>
  <c r="H78"/>
  <c r="I78"/>
  <c r="A79"/>
  <c r="B79"/>
  <c r="C79"/>
  <c r="D79"/>
  <c r="E79"/>
  <c r="F79"/>
  <c r="G79"/>
  <c r="H79"/>
  <c r="I79"/>
  <c r="A80"/>
  <c r="B80"/>
  <c r="C80"/>
  <c r="D80"/>
  <c r="E80"/>
  <c r="F80"/>
  <c r="G80"/>
  <c r="H80"/>
  <c r="I80"/>
  <c r="A81"/>
  <c r="B81"/>
  <c r="C81"/>
  <c r="D81"/>
  <c r="E81"/>
  <c r="F81"/>
  <c r="G81"/>
  <c r="H81"/>
  <c r="I81"/>
  <c r="A82"/>
  <c r="B82"/>
  <c r="C82"/>
  <c r="D82"/>
  <c r="E82"/>
  <c r="F82"/>
  <c r="G82"/>
  <c r="H82"/>
  <c r="I82"/>
  <c r="A83"/>
  <c r="B83"/>
  <c r="C83"/>
  <c r="D83"/>
  <c r="E83"/>
  <c r="F83"/>
  <c r="G83"/>
  <c r="H83"/>
  <c r="I83"/>
  <c r="A84"/>
  <c r="B84"/>
  <c r="C84"/>
  <c r="D84"/>
  <c r="E84"/>
  <c r="F84"/>
  <c r="G84"/>
  <c r="H84"/>
  <c r="I84"/>
  <c r="A85"/>
  <c r="B85"/>
  <c r="C85"/>
  <c r="D85"/>
  <c r="E85"/>
  <c r="F85"/>
  <c r="G85"/>
  <c r="H85"/>
  <c r="I85"/>
  <c r="A86"/>
  <c r="B86"/>
  <c r="C86"/>
  <c r="D86"/>
  <c r="E86"/>
  <c r="F86"/>
  <c r="G86"/>
  <c r="H86"/>
  <c r="I86"/>
  <c r="A87"/>
  <c r="B87"/>
  <c r="C87"/>
  <c r="D87"/>
  <c r="E87"/>
  <c r="F87"/>
  <c r="G87"/>
  <c r="H87"/>
  <c r="I87"/>
  <c r="A88"/>
  <c r="B88"/>
  <c r="C88"/>
  <c r="D88"/>
  <c r="E88"/>
  <c r="F88"/>
  <c r="G88"/>
  <c r="H88"/>
  <c r="I88"/>
  <c r="A89"/>
  <c r="B89"/>
  <c r="C89"/>
  <c r="D89"/>
  <c r="E89"/>
  <c r="F89"/>
  <c r="G89"/>
  <c r="H89"/>
  <c r="I89"/>
  <c r="A90"/>
  <c r="B90"/>
  <c r="C90"/>
  <c r="D90"/>
  <c r="E90"/>
  <c r="F90"/>
  <c r="G90"/>
  <c r="H90"/>
  <c r="I90"/>
  <c r="A91"/>
  <c r="B91"/>
  <c r="C91"/>
  <c r="D91"/>
  <c r="E91"/>
  <c r="F91"/>
  <c r="G91"/>
  <c r="H91"/>
  <c r="I91"/>
  <c r="A92"/>
  <c r="B92"/>
  <c r="C92"/>
  <c r="D92"/>
  <c r="E92"/>
  <c r="F92"/>
  <c r="G92"/>
  <c r="H92"/>
  <c r="I92"/>
  <c r="A93"/>
  <c r="B93"/>
  <c r="C93"/>
  <c r="D93"/>
  <c r="E93"/>
  <c r="F93"/>
  <c r="G93"/>
  <c r="H93"/>
  <c r="I93"/>
  <c r="A94"/>
  <c r="B94"/>
  <c r="C94"/>
  <c r="D94"/>
  <c r="E94"/>
  <c r="F94"/>
  <c r="G94"/>
  <c r="H94"/>
  <c r="I94"/>
  <c r="A95"/>
  <c r="B95"/>
  <c r="C95"/>
  <c r="D95"/>
  <c r="E95"/>
  <c r="F95"/>
  <c r="G95"/>
  <c r="H95"/>
  <c r="I95"/>
  <c r="A96"/>
  <c r="B96"/>
  <c r="C96"/>
  <c r="D96"/>
  <c r="E96"/>
  <c r="F96"/>
  <c r="G96"/>
  <c r="H96"/>
  <c r="I96"/>
  <c r="A97"/>
  <c r="B97"/>
  <c r="C97"/>
  <c r="D97"/>
  <c r="E97"/>
  <c r="F97"/>
  <c r="G97"/>
  <c r="H97"/>
  <c r="I97"/>
  <c r="A98"/>
  <c r="B98"/>
  <c r="C98"/>
  <c r="D98"/>
  <c r="E98"/>
  <c r="F98"/>
  <c r="G98"/>
  <c r="H98"/>
  <c r="I98"/>
  <c r="A99"/>
  <c r="B99"/>
  <c r="C99"/>
  <c r="D99"/>
  <c r="E99"/>
  <c r="F99"/>
  <c r="G99"/>
  <c r="H99"/>
  <c r="I99"/>
  <c r="A100"/>
  <c r="B100"/>
  <c r="C100"/>
  <c r="D100"/>
  <c r="E100"/>
  <c r="F100"/>
  <c r="G100"/>
  <c r="H100"/>
  <c r="I100"/>
  <c r="A101"/>
  <c r="B101"/>
  <c r="C101"/>
  <c r="D101"/>
  <c r="E101"/>
  <c r="F101"/>
  <c r="G101"/>
  <c r="H101"/>
  <c r="I101"/>
  <c r="A102"/>
  <c r="B102"/>
  <c r="C102"/>
  <c r="D102"/>
  <c r="E102"/>
  <c r="F102"/>
  <c r="G102"/>
  <c r="H102"/>
  <c r="I102"/>
  <c r="A103"/>
  <c r="B103"/>
  <c r="C103"/>
  <c r="D103"/>
  <c r="E103"/>
  <c r="F103"/>
  <c r="G103"/>
  <c r="H103"/>
  <c r="I103"/>
  <c r="A104"/>
  <c r="B104"/>
  <c r="C104"/>
  <c r="D104"/>
  <c r="E104"/>
  <c r="F104"/>
  <c r="G104"/>
  <c r="H104"/>
  <c r="I104"/>
  <c r="A105"/>
  <c r="B105"/>
  <c r="C105"/>
  <c r="D105"/>
  <c r="E105"/>
  <c r="F105"/>
  <c r="G105"/>
  <c r="H105"/>
  <c r="I105"/>
  <c r="A106"/>
  <c r="B106"/>
  <c r="C106"/>
  <c r="D106"/>
  <c r="E106"/>
  <c r="F106"/>
  <c r="G106"/>
  <c r="H106"/>
  <c r="I106"/>
  <c r="A107"/>
  <c r="B107"/>
  <c r="C107"/>
  <c r="D107"/>
  <c r="E107"/>
  <c r="F107"/>
  <c r="G107"/>
  <c r="H107"/>
  <c r="I107"/>
  <c r="A108"/>
  <c r="B108"/>
  <c r="C108"/>
  <c r="D108"/>
  <c r="E108"/>
  <c r="F108"/>
  <c r="G108"/>
  <c r="H108"/>
  <c r="I108"/>
  <c r="A109"/>
  <c r="B109"/>
  <c r="C109"/>
  <c r="D109"/>
  <c r="E109"/>
  <c r="F109"/>
  <c r="G109"/>
  <c r="H109"/>
  <c r="I109"/>
  <c r="A110"/>
  <c r="B110"/>
  <c r="C110"/>
  <c r="D110"/>
  <c r="E110"/>
  <c r="F110"/>
  <c r="G110"/>
  <c r="H110"/>
  <c r="I110"/>
  <c r="A111"/>
  <c r="B111"/>
  <c r="C111"/>
  <c r="D111"/>
  <c r="E111"/>
  <c r="F111"/>
  <c r="G111"/>
  <c r="H111"/>
  <c r="I111"/>
  <c r="A112"/>
  <c r="B112"/>
  <c r="C112"/>
  <c r="D112"/>
  <c r="E112"/>
  <c r="F112"/>
  <c r="G112"/>
  <c r="H112"/>
  <c r="I112"/>
  <c r="A113"/>
  <c r="B113"/>
  <c r="C113"/>
  <c r="D113"/>
  <c r="E113"/>
  <c r="F113"/>
  <c r="G113"/>
  <c r="H113"/>
  <c r="I113"/>
  <c r="A114"/>
  <c r="B114"/>
  <c r="C114"/>
  <c r="D114"/>
  <c r="E114"/>
  <c r="F114"/>
  <c r="G114"/>
  <c r="H114"/>
  <c r="I114"/>
  <c r="A115"/>
  <c r="B115"/>
  <c r="C115"/>
  <c r="D115"/>
  <c r="E115"/>
  <c r="F115"/>
  <c r="G115"/>
  <c r="H115"/>
  <c r="I115"/>
  <c r="A116"/>
  <c r="B116"/>
  <c r="C116"/>
  <c r="D116"/>
  <c r="E116"/>
  <c r="F116"/>
  <c r="G116"/>
  <c r="H116"/>
  <c r="I116"/>
  <c r="A117"/>
  <c r="B117"/>
  <c r="C117"/>
  <c r="D117"/>
  <c r="E117"/>
  <c r="F117"/>
  <c r="G117"/>
  <c r="H117"/>
  <c r="I117"/>
  <c r="A118"/>
  <c r="B118"/>
  <c r="C118"/>
  <c r="D118"/>
  <c r="E118"/>
  <c r="F118"/>
  <c r="G118"/>
  <c r="H118"/>
  <c r="I118"/>
  <c r="A119"/>
  <c r="B119"/>
  <c r="C119"/>
  <c r="D119"/>
  <c r="E119"/>
  <c r="F119"/>
  <c r="G119"/>
  <c r="H119"/>
  <c r="I119"/>
  <c r="A120"/>
  <c r="B120"/>
  <c r="C120"/>
  <c r="D120"/>
  <c r="E120"/>
  <c r="F120"/>
  <c r="G120"/>
  <c r="H120"/>
  <c r="I120"/>
  <c r="A121"/>
  <c r="B121"/>
  <c r="C121"/>
  <c r="D121"/>
  <c r="E121"/>
  <c r="F121"/>
  <c r="G121"/>
  <c r="H121"/>
  <c r="I121"/>
  <c r="A122"/>
  <c r="B122"/>
  <c r="C122"/>
  <c r="D122"/>
  <c r="E122"/>
  <c r="F122"/>
  <c r="G122"/>
  <c r="H122"/>
  <c r="I122"/>
  <c r="A123"/>
  <c r="B123"/>
  <c r="C123"/>
  <c r="D123"/>
  <c r="E123"/>
  <c r="F123"/>
  <c r="G123"/>
  <c r="H123"/>
  <c r="I123"/>
  <c r="A124"/>
  <c r="B124"/>
  <c r="C124"/>
  <c r="D124"/>
  <c r="E124"/>
  <c r="F124"/>
  <c r="G124"/>
  <c r="H124"/>
  <c r="I124"/>
  <c r="A125"/>
  <c r="B125"/>
  <c r="C125"/>
  <c r="D125"/>
  <c r="E125"/>
  <c r="F125"/>
  <c r="G125"/>
  <c r="H125"/>
  <c r="I125"/>
  <c r="A126"/>
  <c r="B126"/>
  <c r="C126"/>
  <c r="D126"/>
  <c r="E126"/>
  <c r="F126"/>
  <c r="G126"/>
  <c r="H126"/>
  <c r="I126"/>
  <c r="A127"/>
  <c r="B127"/>
  <c r="C127"/>
  <c r="D127"/>
  <c r="E127"/>
  <c r="F127"/>
  <c r="G127"/>
  <c r="H127"/>
  <c r="I127"/>
  <c r="A128"/>
  <c r="B128"/>
  <c r="C128"/>
  <c r="D128"/>
  <c r="E128"/>
  <c r="F128"/>
  <c r="G128"/>
  <c r="H128"/>
  <c r="I128"/>
  <c r="A129"/>
  <c r="B129"/>
  <c r="C129"/>
  <c r="D129"/>
  <c r="E129"/>
  <c r="F129"/>
  <c r="G129"/>
  <c r="H129"/>
  <c r="I129"/>
  <c r="A130"/>
  <c r="B130"/>
  <c r="C130"/>
  <c r="D130"/>
  <c r="E130"/>
  <c r="F130"/>
  <c r="G130"/>
  <c r="H130"/>
  <c r="I130"/>
  <c r="A131"/>
  <c r="B131"/>
  <c r="C131"/>
  <c r="D131"/>
  <c r="E131"/>
  <c r="F131"/>
  <c r="G131"/>
  <c r="H131"/>
  <c r="I131"/>
  <c r="A132"/>
  <c r="B132"/>
  <c r="C132"/>
  <c r="D132"/>
  <c r="E132"/>
  <c r="F132"/>
  <c r="G132"/>
  <c r="H132"/>
  <c r="I132"/>
  <c r="A133"/>
  <c r="B133"/>
  <c r="C133"/>
  <c r="D133"/>
  <c r="E133"/>
  <c r="F133"/>
  <c r="G133"/>
  <c r="H133"/>
  <c r="I133"/>
  <c r="A134"/>
  <c r="B134"/>
  <c r="C134"/>
  <c r="D134"/>
  <c r="E134"/>
  <c r="F134"/>
  <c r="G134"/>
  <c r="H134"/>
  <c r="I134"/>
  <c r="A135"/>
  <c r="B135"/>
  <c r="C135"/>
  <c r="D135"/>
  <c r="E135"/>
  <c r="F135"/>
  <c r="G135"/>
  <c r="H135"/>
  <c r="I135"/>
  <c r="A136"/>
  <c r="B136"/>
  <c r="C136"/>
  <c r="D136"/>
  <c r="E136"/>
  <c r="F136"/>
  <c r="G136"/>
  <c r="H136"/>
  <c r="I136"/>
  <c r="A137"/>
  <c r="B137"/>
  <c r="C137"/>
  <c r="D137"/>
  <c r="E137"/>
  <c r="F137"/>
  <c r="G137"/>
  <c r="H137"/>
  <c r="I137"/>
  <c r="A210"/>
  <c r="A211"/>
  <c r="B23"/>
  <c r="A23"/>
  <c r="C23"/>
  <c r="D23"/>
  <c r="E23"/>
  <c r="S23"/>
  <c r="R23"/>
  <c r="T23"/>
  <c r="U23"/>
  <c r="V23"/>
  <c r="AJ23"/>
  <c r="AI23"/>
  <c r="AK23"/>
  <c r="AL23"/>
  <c r="AM23"/>
  <c r="P57"/>
  <c r="H39"/>
  <c r="H40"/>
  <c r="J41"/>
  <c r="L42"/>
  <c r="B43"/>
  <c r="Q44"/>
  <c r="N45"/>
  <c r="N46"/>
  <c r="F47"/>
  <c r="Q48"/>
  <c r="B49"/>
  <c r="F50"/>
  <c r="B51"/>
  <c r="J52"/>
  <c r="B53"/>
  <c r="H54"/>
  <c r="J55"/>
  <c r="D56"/>
  <c r="E3"/>
  <c r="C3"/>
  <c r="H50"/>
  <c r="Q41"/>
  <c r="B41"/>
  <c r="P41"/>
  <c r="B40"/>
  <c r="O40"/>
  <c r="D40"/>
  <c r="B39"/>
  <c r="P39"/>
  <c r="J42"/>
  <c r="F3"/>
  <c r="H42"/>
  <c r="L56"/>
  <c r="N54"/>
  <c r="L53"/>
  <c r="N40"/>
  <c r="N53"/>
  <c r="D50"/>
  <c r="N47"/>
  <c r="B46"/>
  <c r="P46"/>
  <c r="H44"/>
  <c r="D47"/>
  <c r="F44"/>
  <c r="J43"/>
  <c r="J54"/>
  <c r="H51"/>
  <c r="L43"/>
  <c r="Q47"/>
  <c r="L39"/>
  <c r="H47"/>
  <c r="D51"/>
  <c r="O41"/>
  <c r="Q42"/>
  <c r="F56"/>
  <c r="N42"/>
  <c r="B42"/>
  <c r="D42"/>
  <c r="B44"/>
  <c r="O44"/>
  <c r="D46"/>
  <c r="B50"/>
  <c r="P50"/>
  <c r="F42"/>
  <c r="L40"/>
  <c r="F40"/>
  <c r="J40"/>
  <c r="H56"/>
  <c r="J56"/>
  <c r="N44"/>
  <c r="J44"/>
  <c r="D54"/>
  <c r="F53"/>
  <c r="D53"/>
  <c r="H45"/>
  <c r="J45"/>
  <c r="H53"/>
  <c r="Q53"/>
  <c r="H41"/>
  <c r="N41"/>
  <c r="L49"/>
  <c r="D49"/>
  <c r="L41"/>
  <c r="Q49"/>
  <c r="D41"/>
  <c r="F49"/>
  <c r="O46"/>
  <c r="N56"/>
  <c r="L54"/>
  <c r="Q54"/>
  <c r="F54"/>
  <c r="B54"/>
  <c r="O54"/>
  <c r="O39"/>
  <c r="B45"/>
  <c r="L45"/>
  <c r="F45"/>
  <c r="Q56"/>
  <c r="B56"/>
  <c r="P56"/>
  <c r="J53"/>
  <c r="F46"/>
  <c r="P40"/>
  <c r="D45"/>
  <c r="H55"/>
  <c r="H46"/>
  <c r="L50"/>
  <c r="F51"/>
  <c r="H43"/>
  <c r="Q43"/>
  <c r="Q46"/>
  <c r="B48"/>
  <c r="O48"/>
  <c r="D48"/>
  <c r="N51"/>
  <c r="N52"/>
  <c r="D55"/>
  <c r="F39"/>
  <c r="F43"/>
  <c r="L48"/>
  <c r="J50"/>
  <c r="L51"/>
  <c r="F55"/>
  <c r="D43"/>
  <c r="N50"/>
  <c r="L46"/>
  <c r="F48"/>
  <c r="Q52"/>
  <c r="F52"/>
  <c r="Q50"/>
  <c r="H48"/>
  <c r="N48"/>
  <c r="Q51"/>
  <c r="H52"/>
  <c r="J51"/>
  <c r="N43"/>
  <c r="B52"/>
  <c r="O52"/>
  <c r="D52"/>
  <c r="L55"/>
  <c r="J46"/>
  <c r="L52"/>
  <c r="N55"/>
  <c r="D39"/>
  <c r="J39"/>
  <c r="N39"/>
  <c r="Q39"/>
  <c r="Q55"/>
  <c r="P44"/>
  <c r="O42"/>
  <c r="P42"/>
  <c r="P54"/>
  <c r="O56"/>
  <c r="O45"/>
  <c r="P45"/>
  <c r="P48"/>
  <c r="O53"/>
  <c r="P53"/>
  <c r="J49"/>
  <c r="J48"/>
  <c r="B55"/>
  <c r="Q45"/>
  <c r="D44"/>
  <c r="F41"/>
  <c r="P52"/>
  <c r="L44"/>
  <c r="J47"/>
  <c r="L47"/>
  <c r="H49"/>
  <c r="N49"/>
  <c r="P51"/>
  <c r="O51"/>
  <c r="P43"/>
  <c r="O43"/>
  <c r="P49"/>
  <c r="O49"/>
  <c r="O50"/>
  <c r="Q40"/>
  <c r="B47"/>
  <c r="P55"/>
  <c r="O55"/>
  <c r="P47"/>
  <c r="O47"/>
  <c r="W11"/>
  <c r="AD11"/>
  <c r="J11"/>
  <c r="X11"/>
  <c r="AE11"/>
  <c r="K11"/>
  <c r="Y11"/>
  <c r="Z11"/>
  <c r="AA11"/>
  <c r="AH11"/>
  <c r="N11"/>
  <c r="AI11"/>
  <c r="AG11"/>
  <c r="I11"/>
  <c r="M11"/>
  <c r="L11"/>
  <c r="AB11"/>
  <c r="AF11"/>
  <c r="V11"/>
  <c r="H11"/>
  <c r="AC11"/>
  <c r="Q11"/>
  <c r="R11"/>
  <c r="S11"/>
  <c r="T11"/>
  <c r="U11"/>
  <c r="P11"/>
  <c r="O11"/>
  <c r="B11"/>
  <c r="C11"/>
  <c r="D11"/>
  <c r="E11"/>
  <c r="F11"/>
  <c r="G11"/>
  <c r="A11"/>
  <c r="F18" i="33"/>
  <c r="D16"/>
  <c r="E12"/>
  <c r="E13"/>
  <c r="E14"/>
  <c r="H16"/>
  <c r="K16"/>
  <c r="E49"/>
  <c r="I15"/>
  <c r="G1" i="13"/>
  <c r="G8" i="24"/>
  <c r="F8"/>
  <c r="F7"/>
  <c r="O7"/>
  <c r="L8"/>
  <c r="F9"/>
  <c r="L9"/>
  <c r="M7"/>
  <c r="F10"/>
  <c r="L7"/>
  <c r="N7"/>
  <c r="B3" i="22"/>
  <c r="G8"/>
  <c r="J9"/>
  <c r="G10"/>
  <c r="I10"/>
  <c r="G11"/>
  <c r="G14"/>
  <c r="G15"/>
  <c r="I18"/>
  <c r="I19"/>
  <c r="I20"/>
  <c r="I21"/>
  <c r="D25"/>
  <c r="D28"/>
  <c r="D32"/>
  <c r="D6"/>
  <c r="H9"/>
  <c r="G9"/>
  <c r="I9"/>
  <c r="G20"/>
  <c r="J20"/>
  <c r="G18"/>
  <c r="G19"/>
  <c r="G21"/>
  <c r="K19"/>
  <c r="K20"/>
  <c r="K18"/>
  <c r="K21"/>
  <c r="J19"/>
  <c r="J18"/>
  <c r="J21"/>
  <c r="N40" i="14"/>
  <c r="D31" i="37"/>
  <c r="H31"/>
  <c r="D33"/>
  <c r="H33"/>
  <c r="D46"/>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5.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6.xml><?xml version="1.0" encoding="utf-8"?>
<comments xmlns="http://schemas.openxmlformats.org/spreadsheetml/2006/main">
  <authors>
    <author>stack</author>
  </authors>
  <commentList>
    <comment ref="H11" authorId="0">
      <text>
        <r>
          <rPr>
            <sz val="8"/>
            <color indexed="81"/>
            <rFont val="Tahoma"/>
            <family val="2"/>
          </rPr>
          <t xml:space="preserve">New = This reporting year is the first year the person applied the new technology or management practice
</t>
        </r>
      </text>
    </comment>
    <comment ref="H13" authorId="0">
      <text>
        <r>
          <rPr>
            <sz val="8"/>
            <color indexed="81"/>
            <rFont val="Tahoma"/>
            <family val="2"/>
          </rPr>
          <t xml:space="preserve">Continuing = The person first applied the new technology or practice in the previous year and continues to apply it
</t>
        </r>
      </text>
    </comment>
    <comment ref="H15" authorId="0">
      <text>
        <r>
          <rPr>
            <sz val="8"/>
            <color indexed="81"/>
            <rFont val="Tahoma"/>
            <family val="2"/>
          </rPr>
          <t>Farmers, fishers, pastoralists, ranchers, and other primary sector producers</t>
        </r>
      </text>
    </comment>
    <comment ref="H17" authorId="0">
      <text>
        <r>
          <rPr>
            <sz val="8"/>
            <color indexed="81"/>
            <rFont val="Tahoma"/>
            <family val="2"/>
          </rPr>
          <t xml:space="preserve">e.g. policy makers, extension workers
</t>
        </r>
      </text>
    </comment>
    <comment ref="H19" authorId="0">
      <text>
        <r>
          <rPr>
            <sz val="8"/>
            <color indexed="81"/>
            <rFont val="Tahoma"/>
            <family val="2"/>
          </rPr>
          <t xml:space="preserve">e.g. processors, service providers, manufacturers
</t>
        </r>
      </text>
    </comment>
    <comment ref="H21" authorId="0">
      <text>
        <r>
          <rPr>
            <sz val="8"/>
            <color indexed="81"/>
            <rFont val="Tahoma"/>
            <family val="2"/>
          </rPr>
          <t>A firm should be counted if it operated more profitably in the reporting year than it did the previous reporting year</t>
        </r>
      </text>
    </comment>
    <comment ref="H22"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 ref="G23"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H23" authorId="0">
      <text>
        <r>
          <rPr>
            <sz val="8"/>
            <color indexed="81"/>
            <rFont val="Tahoma"/>
            <family val="2"/>
          </rPr>
          <t xml:space="preserve">Micro enterprise = number of employees (full-time equivalents) is 1-5
</t>
        </r>
      </text>
    </comment>
    <comment ref="J23" authorId="0">
      <text>
        <r>
          <rPr>
            <sz val="8"/>
            <color indexed="81"/>
            <rFont val="Tahoma"/>
            <family val="2"/>
          </rPr>
          <t>Sex of owner: Male, Female, Joint or N/A (not available).
Most enterprises are likely to be small, probably single proprietorships, in which case the sex of the proprietor should be used for clasification. For larger enterprises, the majortity ownership should be used. When this cannot be ascertained, the majority of the senior management should be used. If this cannot be ascertained, N/A should be used.</t>
        </r>
      </text>
    </comment>
    <comment ref="H47" authorId="0">
      <text>
        <r>
          <rPr>
            <sz val="8"/>
            <color indexed="81"/>
            <rFont val="Tahoma"/>
            <family val="2"/>
          </rPr>
          <t>Small enterprise = number of employees (full-time equivalents) is 6-50</t>
        </r>
      </text>
    </comment>
    <comment ref="H71" authorId="0">
      <text>
        <r>
          <rPr>
            <sz val="8"/>
            <color indexed="81"/>
            <rFont val="Tahoma"/>
            <family val="2"/>
          </rPr>
          <t xml:space="preserve">Medium enterprise = number of employees (full-time equivalents) is 51-100
</t>
        </r>
      </text>
    </comment>
    <comment ref="H95" authorId="0">
      <text>
        <r>
          <rPr>
            <sz val="8"/>
            <color indexed="81"/>
            <rFont val="Tahoma"/>
            <family val="2"/>
          </rPr>
          <t xml:space="preserve">Micro enterprise = number of employees (full-time equivalents) is 1-5
</t>
        </r>
      </text>
    </comment>
    <comment ref="I95"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If this cannot be ascertained, use N/A (not available).
</t>
        </r>
      </text>
    </comment>
    <comment ref="H99" authorId="0">
      <text>
        <r>
          <rPr>
            <sz val="8"/>
            <color indexed="81"/>
            <rFont val="Tahoma"/>
            <family val="2"/>
          </rPr>
          <t xml:space="preserve">Small enterprise = number of employees (full-time equivalents) is 6-50
</t>
        </r>
      </text>
    </comment>
    <comment ref="H103" authorId="0">
      <text>
        <r>
          <rPr>
            <sz val="8"/>
            <color indexed="81"/>
            <rFont val="Tahoma"/>
            <family val="2"/>
          </rPr>
          <t xml:space="preserve">Medium enterprise = number of employees (full-time equivalents) is 51-100
</t>
        </r>
      </text>
    </comment>
    <comment ref="I107" authorId="0">
      <text>
        <r>
          <rPr>
            <sz val="8"/>
            <color indexed="81"/>
            <rFont val="Tahoma"/>
            <family val="2"/>
          </rPr>
          <t>New = The entity is receiving USG assistance for the first time during the reporting year</t>
        </r>
      </text>
    </comment>
    <comment ref="I108" authorId="0">
      <text>
        <r>
          <rPr>
            <sz val="8"/>
            <color indexed="81"/>
            <rFont val="Tahoma"/>
            <family val="2"/>
          </rPr>
          <t>Continuing = The entity received USG assistance in the previous year and continues to receive it in the reporting year</t>
        </r>
      </text>
    </comment>
  </commentList>
</comments>
</file>

<file path=xl/comments7.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<sst xmlns="http://schemas.openxmlformats.org/spreadsheetml/2006/main" count="3702" uniqueCount="1959">
  <si>
    <t xml:space="preserve">This project will contribute to building skills and capacity without our community by educating the women on various topics. We hope to cover topics such as: pregnancy and at-home vs. hospital births, the menstrual cycle and menopause, healthy nutrition for women and girls, and at-home fitness strategies. By educating and discussing these topics, we hope that the women will become more aware of the importance that nutrition and fitness have on their health. We also hope to provide a safe space for women to openly discuss the female-specific issues mentioned above. </t>
    <phoneticPr fontId="3" type="noConversion"/>
  </si>
  <si>
    <t xml:space="preserve">We hope to sustain the benefits of this project by continuing and expanding our fitness classes at our Community Center as well as provide a nutritional cooking class for a small group of women and girls at the center. We are also hoping to host a 5K Walk/Run in the fall, and this is one way we want to get the women interested in and involved with their own health and fitness. </t>
    <phoneticPr fontId="3" type="noConversion"/>
  </si>
  <si>
    <t xml:space="preserve">The objective of our proposed "Health, Fitness, and Nutrition Workshop for Women" is to educate the women on female-specific health issues, discuss healthy nutrition, and express the importance of daily fitness routines. Our one-day workshop will be divided into two parts: the morning will involve workshops and seminars, while the afternoon will be focused on fitness through different forms of dance. A healthy, light lunch will be provided in between the two parts of the workshop. The community will be provided trained healthcare professionals to lead the health workshops, and other Peace Corps Volunteers to lead the four dance class sessions. The community development center will host this workshop in their building, free of charge. The potential impact of this one-day workshop is that more women in our community will be educated on health issues concerning them, will become more knowledgable in nutrition facts, as well as understand the importance of fitness. It is our hope that the women who attend this workshop will pass on this information to other families and friends. </t>
    <phoneticPr fontId="3" type="noConversion"/>
  </si>
  <si>
    <t xml:space="preserve">The community that will host this workshop is full of engaged and passionate men, women and children. Our community center is also host to men, women, and children from smaller villages surrounding our small city. The community that will benefit from this workshop continuously express need for fitness and nutrition programs, especially the women. The idea from this workshop stemmed from the women participating in fitness classes currently being held at the Center. The women are interested in how to sustain fitness routines in the home, as well as proper nutrition. </t>
    <phoneticPr fontId="3" type="noConversion"/>
  </si>
  <si>
    <t>Use of the Community Development Center</t>
    <phoneticPr fontId="3" type="noConversion"/>
  </si>
  <si>
    <t>Lunch, Water, Healthy Snacks</t>
    <phoneticPr fontId="3" type="noConversion"/>
  </si>
  <si>
    <t>1. 50 women and girls will attend fitness classes. 2. 50 women and children will practice fitness on their own.</t>
    <phoneticPr fontId="180" type="noConversion"/>
  </si>
  <si>
    <t xml:space="preserve">1. 50 women and girls will be trained in different dance styles. </t>
    <phoneticPr fontId="180" type="noConversion"/>
  </si>
  <si>
    <t>1. 50 women and girls will understand the menstrual cycle. 2 50 women and girls will be able to identify healthy behaviors to practice during ones menstrual cycle.</t>
    <phoneticPr fontId="180" type="noConversion"/>
  </si>
  <si>
    <t>1. 50 women and girls will understand the stages of pregnancy, 2. 50 women and girls will be able to identify risks of pregnancy. 3. 50 women and girls will be able to identify the pros and cons of at-home verses hospital births.</t>
    <phoneticPr fontId="180" type="noConversion"/>
  </si>
  <si>
    <t xml:space="preserve">World Connect Grant </t>
    <phoneticPr fontId="180" type="noConversion"/>
  </si>
  <si>
    <t>681 Main Street, Suite 3-37</t>
  </si>
  <si>
    <t>Waltham</t>
    <phoneticPr fontId="180" type="noConversion"/>
  </si>
  <si>
    <t>MA</t>
    <phoneticPr fontId="180" type="noConversion"/>
  </si>
  <si>
    <t>info@worldconnect-us.org</t>
  </si>
  <si>
    <t xml:space="preserve">Tariq Doukkali </t>
    <phoneticPr fontId="3" type="noConversion"/>
  </si>
  <si>
    <t xml:space="preserve">Health Workshop Leaders </t>
    <phoneticPr fontId="180" type="noConversion"/>
  </si>
  <si>
    <t>Volunteer and counterpart/community group</t>
    <phoneticPr fontId="180" type="noConversion"/>
  </si>
  <si>
    <t>Volunteer and counterpart/communty group</t>
    <phoneticPr fontId="180" type="noConversion"/>
  </si>
  <si>
    <t xml:space="preserve">We will give a survey to the women who participated in the workshop to assess their implementation of healthy food preparation. </t>
    <phoneticPr fontId="180" type="noConversion"/>
  </si>
  <si>
    <t>During the Workshop- June 15th, 2013</t>
    <phoneticPr fontId="180" type="noConversion"/>
  </si>
  <si>
    <t>During the Workshop, June 15th, 2013</t>
    <phoneticPr fontId="180" type="noConversion"/>
  </si>
  <si>
    <t>A weekly count of the number of women in our fitness classes will be taken</t>
    <phoneticPr fontId="180" type="noConversion"/>
  </si>
  <si>
    <t xml:space="preserve">Volunteer </t>
    <phoneticPr fontId="180" type="noConversion"/>
  </si>
  <si>
    <t>1. 50 women and girls will be trained on simple fitness routines. 2. 50 women and girls will demonstrate these routines.</t>
    <phoneticPr fontId="180" type="noConversion"/>
  </si>
  <si>
    <t>Women and Girls (50) will be provided with information regarding healthy pregnancies by June 15th, 2013.</t>
    <phoneticPr fontId="180" type="noConversion"/>
  </si>
  <si>
    <t xml:space="preserve">Women and Girls (50) will be provided with information about the menstrual cycle and menopause by June 15th, 2013. </t>
    <phoneticPr fontId="180" type="noConversion"/>
  </si>
  <si>
    <t xml:space="preserve">Design T-Shirts </t>
    <phoneticPr fontId="180" type="noConversion"/>
  </si>
  <si>
    <t>Organization staff and PCV</t>
    <phoneticPr fontId="180" type="noConversion"/>
  </si>
  <si>
    <t>X</t>
    <phoneticPr fontId="180" type="noConversion"/>
  </si>
  <si>
    <t>PCV</t>
    <phoneticPr fontId="180" type="noConversion"/>
  </si>
  <si>
    <t>Workshop and Dance Class Leaders</t>
    <phoneticPr fontId="3" type="noConversion"/>
  </si>
  <si>
    <t>Order food for healthy lunch provided at the workshop</t>
    <phoneticPr fontId="180" type="noConversion"/>
  </si>
  <si>
    <t xml:space="preserve">Order t-shirts </t>
    <phoneticPr fontId="180" type="noConversion"/>
  </si>
  <si>
    <t>Organize transportation for women from outside villages to attend the workshop</t>
    <phoneticPr fontId="180" type="noConversion"/>
  </si>
  <si>
    <t>Pick up t-shirts, supplies for the workshop (notebooks, pens)</t>
    <phoneticPr fontId="180" type="noConversion"/>
  </si>
  <si>
    <t>Pick up food, snacks, water bottles</t>
    <phoneticPr fontId="180" type="noConversion"/>
  </si>
  <si>
    <t>HOST EVENT</t>
    <phoneticPr fontId="180" type="noConversion"/>
  </si>
  <si>
    <t>Volunteer and counterpart/community group</t>
    <phoneticPr fontId="180" type="noConversion"/>
  </si>
  <si>
    <t>Women and Girls (50) will be provided with information related to the food pyramid and healthy portions by June 15th, 2013.</t>
    <phoneticPr fontId="180" type="noConversion"/>
  </si>
  <si>
    <t>Women and Girls (50) will be given examples of nutrtional meals and how to prepare them by June 15th, 2013.</t>
    <phoneticPr fontId="180" type="noConversion"/>
  </si>
  <si>
    <t>Women and Girls (50) will report back to the facilitators on nutritional meals they have prepared by June 30th, 2013.</t>
    <phoneticPr fontId="180" type="noConversion"/>
  </si>
  <si>
    <t xml:space="preserve">Dance Workshop Leaders </t>
    <phoneticPr fontId="180" type="noConversion"/>
  </si>
  <si>
    <t xml:space="preserve">Posters </t>
    <phoneticPr fontId="180" type="noConversion"/>
  </si>
  <si>
    <t>Programs</t>
    <phoneticPr fontId="180" type="noConversion"/>
  </si>
  <si>
    <t xml:space="preserve">Banners </t>
    <phoneticPr fontId="180" type="noConversion"/>
  </si>
  <si>
    <t>Notebooks</t>
    <phoneticPr fontId="180" type="noConversion"/>
  </si>
  <si>
    <t>Pens</t>
    <phoneticPr fontId="180" type="noConversion"/>
  </si>
  <si>
    <t>Lunch</t>
    <phoneticPr fontId="180" type="noConversion"/>
  </si>
  <si>
    <t>Snacks</t>
    <phoneticPr fontId="180" type="noConversion"/>
  </si>
  <si>
    <t xml:space="preserve">Water Bottles </t>
    <phoneticPr fontId="180" type="noConversion"/>
  </si>
  <si>
    <t>Womens Health Booklets</t>
    <phoneticPr fontId="180" type="noConversion"/>
  </si>
  <si>
    <t>T-Shirts</t>
    <phoneticPr fontId="180" type="noConversion"/>
  </si>
  <si>
    <t xml:space="preserve">The Azrou Center for Community Development </t>
    <phoneticPr fontId="180" type="noConversion"/>
  </si>
  <si>
    <t>n/a</t>
    <phoneticPr fontId="180" type="noConversion"/>
  </si>
  <si>
    <t>There are no consequences that we can forsee happening.</t>
    <phoneticPr fontId="180" type="noConversion"/>
  </si>
  <si>
    <t>White Boards</t>
    <phoneticPr fontId="180" type="noConversion"/>
  </si>
  <si>
    <t>Tables</t>
    <phoneticPr fontId="180" type="noConversion"/>
  </si>
  <si>
    <t xml:space="preserve">Women and Girls (50) will attend fitness classes provided by the center, as well as attend extra fitness related activities when provided by August 30, 2013. </t>
    <phoneticPr fontId="180" type="noConversion"/>
  </si>
  <si>
    <t xml:space="preserve">Tables and Chairs </t>
    <phoneticPr fontId="3" type="noConversion"/>
  </si>
  <si>
    <t>Pens, Notebooks, Tshirts</t>
    <phoneticPr fontId="3" type="noConversion"/>
  </si>
  <si>
    <t xml:space="preserve">Whiteboards </t>
    <phoneticPr fontId="3" type="noConversion"/>
  </si>
  <si>
    <t xml:space="preserve">Community members will become more educated on female-specific health issues. </t>
    <phoneticPr fontId="180" type="noConversion"/>
  </si>
  <si>
    <t>The implementation plan is rather simple: Beginning at 9am, we will have two sessions of two different health-related discussion topics. The women will have the opportunity to choose which two workshops appeal most to them, and attend those two workshops during the morning. After a healthy lunch break, we will continue our workshop by providing four different dance classes. This will also be implemented the same way as morning activities. Two sessions of two different dance classes will take place. The women will be able to choose the two styles of dance that appeal to them the most. After the dance sessions end, a light snack will be provided and t-shirts will be distributed to show appreciation to the women for participating in our workshop.</t>
    <phoneticPr fontId="3" type="noConversion"/>
  </si>
  <si>
    <t xml:space="preserve">1. 50 women and girls will be able to identify the food groups. 2. 50 women and girls will be able to identify importance of calorie intake. </t>
    <phoneticPr fontId="180" type="noConversion"/>
  </si>
  <si>
    <t>1. 50 women and girls will be trained in healthy cooking. 2. 50 women and girls will be able to provide us with their own example of a healthy meal.</t>
    <phoneticPr fontId="180" type="noConversion"/>
  </si>
  <si>
    <t xml:space="preserve">1. 50 women and girls will succesfully report back to the volunteer about changes in food preparation. </t>
    <phoneticPr fontId="180" type="noConversion"/>
  </si>
  <si>
    <t xml:space="preserve">Secure community health leaders who will lead health workshops </t>
    <phoneticPr fontId="180" type="noConversion"/>
  </si>
  <si>
    <t xml:space="preserve">Secure PCVs who will lead the dance classes </t>
    <phoneticPr fontId="180" type="noConversion"/>
  </si>
  <si>
    <t>The main desired outcome of this project is to provide the women with a comprehensive understanding of the relationship between health, nutrition, and fitness. We hope to engage these women enough to want to become more active by incorporating fitness into their daily routines, as well as healthy cooking tips and strategies. We also want to have fun, and that is where the dance classes come in-- while reiterating the important of fitness we will also be having a fun time.</t>
    <phoneticPr fontId="3" type="noConversion"/>
  </si>
  <si>
    <t>Women and Girls (50) will be provided with simpe at-home fitness routines by June 15th, 2013.</t>
    <phoneticPr fontId="180" type="noConversion"/>
  </si>
  <si>
    <t>Women and Girls (50) will participate in and learn new styles of dance in order to promote fitness by June 15th, 2013.</t>
    <phoneticPr fontId="180" type="noConversion"/>
  </si>
  <si>
    <t>The community is certainly the driving force behind this project. There is a definite community-expressed need for more comprehensive and interactive health-related projects and campaigns. Several men and women who work and/or volunteer at the Community Center have been directly involved in the planning of this project through meetings, discussions with community members, and needs assessments. This project was not even a thought in my mind until the women participating in our fitness courses expressed a desire for this type of workshop.</t>
    <phoneticPr fontId="3" type="noConversion"/>
  </si>
  <si>
    <t xml:space="preserve">Chairs </t>
    <phoneticPr fontId="180" type="noConversion"/>
  </si>
  <si>
    <t>Return to Main Menu</t>
    <phoneticPr fontId="180" type="noConversion"/>
  </si>
  <si>
    <t>Return to Grant Selection Menu</t>
    <phoneticPr fontId="180" type="noConversion"/>
  </si>
  <si>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</si>
  <si>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</si>
  <si>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</si>
  <si>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</si>
  <si>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</si>
  <si>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</si>
  <si>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</si>
  <si>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</si>
  <si>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</si>
  <si>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</si>
  <si>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</si>
  <si>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</si>
  <si>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</si>
  <si>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</si>
  <si>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</si>
  <si>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</si>
  <si>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</si>
  <si>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</si>
  <si>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</si>
  <si>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</si>
  <si>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</si>
  <si>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</si>
  <si>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</si>
  <si>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</si>
  <si>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Azrou</t>
    <phoneticPr fontId="3" type="noConversion"/>
  </si>
  <si>
    <t xml:space="preserve">Ifrane Province </t>
    <phoneticPr fontId="3" type="noConversion"/>
  </si>
  <si>
    <t xml:space="preserve">The Azrou Center for Community Development </t>
    <phoneticPr fontId="3" type="noConversion"/>
  </si>
  <si>
    <t>Malika Benbella</t>
    <phoneticPr fontId="3" type="noConversion"/>
  </si>
  <si>
    <t>Cronin</t>
    <phoneticPr fontId="3" type="noConversion"/>
  </si>
  <si>
    <t>Nicole</t>
    <phoneticPr fontId="3" type="noConversion"/>
  </si>
  <si>
    <t>(address): Bd Prince My Abdellah, Route de Khnifra, Azrou 53100, Morocco (Emai)l: M.Benbella@alakhawayn.ma (phone): 0535561473</t>
    <phoneticPr fontId="3" type="noConversion"/>
  </si>
  <si>
    <t>XX</t>
    <phoneticPr fontId="3" type="noConversion"/>
  </si>
  <si>
    <t>X</t>
    <phoneticPr fontId="3" type="noConversion"/>
  </si>
  <si>
    <t>Volunteer Activities Support and Training (VAST)</t>
  </si>
  <si>
    <t xml:space="preserve">Create Poster, Banner, and Pamplet Design </t>
    <phoneticPr fontId="180" type="noConversion"/>
  </si>
  <si>
    <t>X</t>
    <phoneticPr fontId="180" type="noConversion"/>
  </si>
  <si>
    <t>Print materials</t>
    <phoneticPr fontId="180" type="noConversion"/>
  </si>
  <si>
    <t>Organization Staff</t>
    <phoneticPr fontId="180" type="noConversion"/>
  </si>
  <si>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</si>
  <si>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</si>
  <si>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</si>
  <si>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</si>
  <si>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</si>
  <si>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</si>
  <si>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</si>
  <si>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</si>
  <si>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</si>
  <si>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</si>
  <si>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</si>
  <si>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</si>
  <si>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</si>
  <si>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</si>
  <si>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</si>
  <si>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</si>
  <si>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</si>
  <si>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</si>
  <si>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</si>
  <si>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</si>
  <si>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</si>
  <si>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</si>
  <si>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</si>
  <si>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</si>
  <si>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</si>
  <si>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</si>
  <si>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</si>
  <si>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</si>
  <si>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</si>
  <si>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</si>
  <si>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</si>
  <si>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</si>
  <si>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</si>
  <si>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</si>
  <si>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</si>
  <si>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</si>
  <si>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</si>
  <si>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</si>
  <si>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</si>
  <si>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</si>
  <si>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</si>
  <si>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</si>
  <si>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</si>
  <si>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</si>
  <si>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</si>
  <si>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</si>
  <si>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</si>
  <si>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</si>
  <si>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</si>
  <si>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Enter Street Address if e-mail is not available</t>
  </si>
  <si>
    <t>Street Address</t>
  </si>
  <si>
    <t>City</t>
  </si>
  <si>
    <t>State</t>
  </si>
  <si>
    <t>Zip Code</t>
  </si>
  <si>
    <t>Months:</t>
  </si>
  <si>
    <t>Days:</t>
  </si>
  <si>
    <t>Weeks:</t>
  </si>
  <si>
    <t>Activity</t>
  </si>
  <si>
    <t>Date</t>
  </si>
  <si>
    <t>Person(s) Responsible</t>
  </si>
  <si>
    <t>SPA Indicators</t>
  </si>
  <si>
    <t>VAST Indicators</t>
  </si>
  <si>
    <t>FoodSec</t>
  </si>
  <si>
    <t>DirBoys</t>
  </si>
  <si>
    <t>DirGirls</t>
  </si>
  <si>
    <t>IndirBoys</t>
  </si>
  <si>
    <t>indirGirls</t>
  </si>
  <si>
    <t>Project Cost Breakdown</t>
  </si>
  <si>
    <t>CommLab</t>
  </si>
  <si>
    <t>CommEquip</t>
  </si>
  <si>
    <t>ThirdLandInkind</t>
  </si>
  <si>
    <t>ThirdTravInkind</t>
  </si>
  <si>
    <t>ThirdTransInkind</t>
  </si>
  <si>
    <t>ThirdOtherInkind</t>
  </si>
  <si>
    <t>Land</t>
  </si>
  <si>
    <t>Other</t>
  </si>
  <si>
    <t>Project Classification</t>
  </si>
  <si>
    <t>sustainbenefits</t>
  </si>
  <si>
    <t>Youth</t>
  </si>
  <si>
    <t xml:space="preserve">Community members will adopt healthy food preparation practices. </t>
    <phoneticPr fontId="180" type="noConversion"/>
  </si>
  <si>
    <t>Community members will adopt healthy fitness practices.</t>
    <phoneticPr fontId="180" type="noConversion"/>
  </si>
  <si>
    <t>Item Description</t>
  </si>
  <si>
    <t>Budget Category</t>
  </si>
  <si>
    <t>Quantity</t>
  </si>
  <si>
    <t>n/a</t>
  </si>
  <si>
    <t>Local Currency</t>
  </si>
  <si>
    <t>$US</t>
  </si>
  <si>
    <t>Community Contribution</t>
  </si>
  <si>
    <t>3.1.6, Maternal and Child Health</t>
  </si>
  <si>
    <t>Line #</t>
  </si>
  <si>
    <t>In Celebration of International Dance Day: Health, Fitness, and Nutrition Workshop for Women</t>
    <phoneticPr fontId="3" type="noConversion"/>
  </si>
  <si>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</si>
  <si>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</si>
  <si>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</si>
  <si>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</si>
  <si>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</si>
  <si>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</si>
  <si>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</si>
  <si>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</si>
  <si>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</si>
  <si>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</si>
  <si>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</si>
  <si>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</si>
  <si>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</si>
  <si>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</si>
  <si>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</si>
  <si>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</si>
  <si>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</si>
  <si>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Namibia</t>
  </si>
  <si>
    <t>South Africa</t>
  </si>
  <si>
    <t>Swaziland</t>
  </si>
  <si>
    <t>China</t>
  </si>
  <si>
    <t>Ethiopia</t>
  </si>
  <si>
    <t>Lesotho</t>
  </si>
  <si>
    <t>Mozambique</t>
  </si>
  <si>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</si>
  <si>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</si>
  <si>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</si>
  <si>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</si>
  <si>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</si>
  <si>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</si>
  <si>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</si>
  <si>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</si>
  <si>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</si>
  <si>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</si>
  <si>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</si>
  <si>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</si>
  <si>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</si>
  <si>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</si>
  <si>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</si>
  <si>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Energy Climate Partnership of the Americas (ECPA)</t>
  </si>
  <si>
    <t>Project Funding Source:</t>
  </si>
  <si>
    <t>Do No Harm</t>
  </si>
  <si>
    <t xml:space="preserve"> Project Number:</t>
  </si>
  <si>
    <t>Grant Amount</t>
  </si>
  <si>
    <t>Colombia</t>
  </si>
  <si>
    <t>Guyana</t>
  </si>
  <si>
    <t>Suriname</t>
  </si>
  <si>
    <t>Botswana</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</si>
  <si>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</si>
  <si>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</si>
  <si>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</si>
  <si>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</si>
  <si>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</si>
  <si>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</si>
  <si>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</si>
  <si>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</si>
  <si>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</si>
  <si>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</si>
  <si>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</si>
  <si>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</si>
  <si>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</si>
  <si>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</si>
  <si>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</si>
  <si>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</si>
  <si>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</si>
  <si>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</si>
  <si>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</si>
  <si>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</si>
  <si>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</si>
  <si>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</si>
  <si>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</si>
  <si>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</si>
  <si>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</si>
  <si>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</si>
  <si>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</si>
  <si>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</si>
  <si>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</si>
  <si>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</si>
  <si>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</si>
  <si>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</si>
  <si>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</si>
  <si>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</si>
  <si>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</si>
  <si>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r>
      <t>Country:</t>
    </r>
    <r>
      <rPr>
        <i/>
        <sz val="11"/>
        <rFont val="Arial Narrow"/>
        <family val="2"/>
      </rPr>
      <t xml:space="preserve"> </t>
    </r>
  </si>
  <si>
    <t>Male</t>
  </si>
  <si>
    <t>Female</t>
  </si>
  <si>
    <t>Total</t>
  </si>
  <si>
    <t>Cash</t>
  </si>
  <si>
    <t>In-kind</t>
  </si>
  <si>
    <t>Equipment</t>
  </si>
  <si>
    <t>Materials/Supplies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</si>
  <si>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</si>
  <si>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</si>
  <si>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</si>
  <si>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</si>
  <si>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</si>
  <si>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</si>
  <si>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</si>
  <si>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</si>
  <si>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</si>
  <si>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</si>
  <si>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</si>
  <si>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</si>
  <si>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</si>
  <si>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</si>
  <si>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</si>
  <si>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</si>
  <si>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</si>
  <si>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</si>
  <si>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</si>
  <si>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</si>
  <si>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</si>
  <si>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</si>
  <si>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</si>
  <si>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</si>
  <si>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</si>
  <si>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</si>
  <si>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</si>
  <si>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</si>
  <si>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</si>
  <si>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</si>
  <si>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</si>
  <si>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</si>
  <si>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</si>
  <si>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</si>
  <si>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</si>
  <si>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</si>
  <si>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</si>
  <si>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</si>
  <si>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</si>
  <si>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</si>
  <si>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</si>
  <si>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</si>
  <si>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</si>
  <si>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</si>
  <si>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</si>
  <si>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</si>
  <si>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</si>
  <si>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</si>
  <si>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</si>
  <si>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</si>
  <si>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</si>
  <si>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</si>
  <si>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</si>
  <si>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</si>
  <si>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</si>
  <si>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</si>
  <si>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</si>
  <si>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</si>
  <si>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</si>
  <si>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</si>
  <si>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</si>
  <si>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</si>
  <si>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</si>
  <si>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 of host country individuals completing USG-funded exchange program conducted through higher education institutions</t>
  </si>
  <si>
    <t>4.2.2, Trade and Investment Capacity</t>
  </si>
  <si>
    <t>4.3.2, Financial Sector Capacity</t>
  </si>
  <si>
    <t>4.6.1, Business Enabling Environment</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</si>
  <si>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</si>
  <si>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</si>
  <si>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</si>
  <si>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</si>
  <si>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 of stakeholders receiving trainings on climate change impacts, adaptation techniques, innovative agricultural practices and other related topics</t>
  </si>
  <si>
    <t># of individuals reached through community outreach that promote HIV/AIDS prevention through abstinence only</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</si>
  <si>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</si>
  <si>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</si>
  <si>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</si>
  <si>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</si>
  <si>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</si>
  <si>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</si>
  <si>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</si>
  <si>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</si>
  <si>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</si>
  <si>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</si>
  <si>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</si>
  <si>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</si>
  <si>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</si>
  <si>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</si>
  <si>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</si>
  <si>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Pink cells need not be estimated prior to project implementation but will be monitored after project completion in the Final Report.</t>
  </si>
  <si>
    <t>No Indicator</t>
  </si>
  <si>
    <t>Example:</t>
  </si>
  <si>
    <t># of individuals who received a benefit from the project</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</si>
  <si>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</si>
  <si>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</si>
  <si>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</si>
  <si>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</si>
  <si>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</si>
  <si>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</si>
  <si>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Week 6</t>
  </si>
  <si>
    <t>Week 7</t>
  </si>
  <si>
    <t>Week 8</t>
  </si>
  <si>
    <t>Week 9</t>
  </si>
  <si>
    <t>Week 10</t>
  </si>
  <si>
    <t>Week 11</t>
  </si>
  <si>
    <t>Week 12</t>
  </si>
  <si>
    <t>Week 13</t>
  </si>
  <si>
    <t>Week 14</t>
  </si>
  <si>
    <t>Week 15</t>
  </si>
  <si>
    <t>Week 16</t>
  </si>
  <si>
    <t>Week 17</t>
  </si>
  <si>
    <t>Week 18</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</si>
  <si>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</si>
  <si>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</si>
  <si>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</si>
  <si>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</si>
  <si>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</si>
  <si>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</si>
  <si>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</si>
  <si>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</si>
  <si>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</si>
  <si>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</si>
  <si>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</si>
  <si>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</si>
  <si>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</si>
  <si>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</si>
  <si>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</si>
  <si>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</si>
  <si>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</si>
  <si>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</si>
  <si>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</si>
  <si>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</si>
  <si>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xml:space="preserve"> # of communities that are now less exposed to green house gasses as a result of USG assistance</t>
  </si>
  <si>
    <t>1. Project Classification</t>
  </si>
  <si>
    <t># of people reached with malaria prevention or treatment messages</t>
  </si>
  <si>
    <t># of people reached with IEC/BCC message on malaria treatment or prevention</t>
  </si>
  <si>
    <t xml:space="preserve"># of micro enterprises receiving business development services from USG assisted sources </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</si>
  <si>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</si>
  <si>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</si>
  <si>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</si>
  <si>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</si>
  <si>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</si>
  <si>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</si>
  <si>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</si>
  <si>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</si>
  <si>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</si>
  <si>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</si>
  <si>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</si>
  <si>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</si>
  <si>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</si>
  <si>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</si>
  <si>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</si>
  <si>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</si>
  <si>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</si>
  <si>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</si>
  <si>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</si>
  <si>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</si>
  <si>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</si>
  <si>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</si>
  <si>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</si>
  <si>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</si>
  <si>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</si>
  <si>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CELL COLORS:</t>
  </si>
  <si>
    <t>BROWN CELLS</t>
  </si>
  <si>
    <t>BLUE CELLS</t>
  </si>
  <si>
    <t>% Community Contribution:</t>
  </si>
  <si>
    <t># of individuals reached through community outreach that promotes HIV/AIDS prevention through other behavior change beyond abstinence and/or being faithful</t>
  </si>
  <si>
    <t># of communities in USG-assisted areas using community policing methods</t>
  </si>
  <si>
    <t># of individuals trained to promote HIV/AIDS prevention through other behavior change beyond abstinence and/or being faithful</t>
  </si>
  <si>
    <t>Project Number:</t>
  </si>
  <si>
    <t>Days</t>
  </si>
  <si>
    <t>Weeks</t>
  </si>
  <si>
    <t>Months</t>
  </si>
  <si>
    <t>Week 1</t>
  </si>
  <si>
    <t>Month 1</t>
  </si>
  <si>
    <t>Week 2</t>
  </si>
  <si>
    <t>Week 3</t>
  </si>
  <si>
    <t>Week 4</t>
  </si>
  <si>
    <t>Week 5</t>
  </si>
  <si>
    <t>Care - One Care Service (HBHC &amp; HKID)</t>
  </si>
  <si>
    <t>18+</t>
  </si>
  <si>
    <t>&lt;18</t>
  </si>
  <si>
    <t>Objective 3.4</t>
  </si>
  <si>
    <t>Objective 3.3</t>
  </si>
  <si>
    <t>Objective 3.2</t>
  </si>
  <si>
    <t>Objective 3.1</t>
  </si>
  <si>
    <t>Goal 3:</t>
  </si>
  <si>
    <t>Objective 2.4</t>
  </si>
  <si>
    <t>Objective 2.3</t>
  </si>
  <si>
    <t>Objective 2.2</t>
  </si>
  <si>
    <t>Objective 2.1</t>
  </si>
  <si>
    <t>Goal 2:</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</si>
  <si>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</si>
  <si>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</si>
  <si>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</si>
  <si>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</si>
  <si>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</si>
  <si>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</si>
  <si>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</si>
  <si>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</si>
  <si>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</si>
  <si>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</si>
  <si>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</si>
  <si>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</si>
  <si>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</si>
  <si>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</si>
  <si>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</si>
  <si>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</si>
  <si>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</si>
  <si>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</si>
  <si>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</si>
  <si>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</si>
  <si>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</si>
  <si>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</si>
  <si>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</si>
  <si>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</si>
  <si>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</si>
  <si>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</si>
  <si>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</si>
  <si>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</si>
  <si>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</si>
  <si>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</si>
  <si>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</si>
  <si>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</si>
  <si>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</si>
  <si>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</si>
  <si>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</si>
  <si>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</si>
  <si>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</si>
  <si>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</si>
  <si>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</si>
  <si>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</si>
  <si>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</si>
  <si>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</si>
  <si>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</si>
  <si>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</si>
  <si>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</si>
  <si>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</si>
  <si>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</si>
  <si>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</si>
  <si>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</si>
  <si>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</si>
  <si>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</si>
  <si>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</si>
  <si>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</si>
  <si>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</si>
  <si>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</si>
  <si>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</si>
  <si>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</si>
  <si>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</si>
  <si>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</si>
  <si>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</si>
  <si>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</si>
  <si>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</si>
  <si>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</si>
  <si>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</si>
  <si>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</si>
  <si>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</si>
  <si>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</si>
  <si>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</si>
  <si>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</si>
  <si>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</si>
  <si>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</si>
  <si>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</si>
  <si>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</si>
  <si>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</si>
  <si>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</si>
  <si>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Day 37</t>
  </si>
  <si>
    <t>Day 38</t>
  </si>
  <si>
    <t>Day 39</t>
  </si>
  <si>
    <t>Directions:</t>
  </si>
  <si>
    <t>Date of Check:</t>
  </si>
  <si>
    <t>Peace Corps Volunteer</t>
  </si>
  <si>
    <t>Community Organization:</t>
  </si>
  <si>
    <t>Volunteer Name:</t>
  </si>
  <si>
    <t>Implementation Dates:</t>
  </si>
  <si>
    <t>Start Date:</t>
  </si>
  <si>
    <t>Projected Completion Date:</t>
  </si>
  <si>
    <t>Budget:</t>
  </si>
  <si>
    <t>Local Contribution</t>
  </si>
  <si>
    <t>Third Party Contribution</t>
  </si>
  <si>
    <t>Total Project Cost</t>
  </si>
  <si>
    <t>Peace Corps Country Director</t>
  </si>
  <si>
    <t>Thank you for completing your small grants application. Please submit this application to the appropriate staff member at post for project approval.</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</si>
  <si>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</si>
  <si>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</si>
  <si>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</si>
  <si>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</si>
  <si>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(Date)</t>
  </si>
  <si>
    <t>= Local Currency @</t>
  </si>
  <si>
    <t>Organization Official</t>
  </si>
  <si>
    <r>
      <t>PEACE CORPS</t>
    </r>
    <r>
      <rPr>
        <b/>
        <i/>
        <sz val="12"/>
        <rFont val="Arial Narrow"/>
        <family val="2"/>
      </rPr>
      <t xml:space="preserve">/ </t>
    </r>
  </si>
  <si>
    <t>PROJECT AGREEMENT</t>
  </si>
  <si>
    <t>Peace Corps Volunteer Consent and Liability Signature Form</t>
  </si>
  <si>
    <t>Signature Forms</t>
  </si>
  <si>
    <t>PINK CELLS</t>
  </si>
  <si>
    <t>Background</t>
  </si>
  <si>
    <t>Summary</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</si>
  <si>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</si>
  <si>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</si>
  <si>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</si>
  <si>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</si>
  <si>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</si>
  <si>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</si>
  <si>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</si>
  <si>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</si>
  <si>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</si>
  <si>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</si>
  <si>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</si>
  <si>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Objective 1.4</t>
  </si>
  <si>
    <t>Objective 1.3</t>
  </si>
  <si>
    <t>Objective 1.2</t>
  </si>
  <si>
    <t>Objective 1.1</t>
  </si>
  <si>
    <t>Goal 1:</t>
  </si>
  <si>
    <t>Goals &amp; Objectives</t>
  </si>
  <si>
    <t>Objective</t>
  </si>
  <si>
    <t>GOAL 1</t>
  </si>
  <si>
    <t>GOAL 2</t>
  </si>
  <si>
    <t>GOAL 3</t>
  </si>
  <si>
    <t>4. Timeline</t>
  </si>
  <si>
    <t xml:space="preserve">Travel, Per Diem, Food
</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</si>
  <si>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</si>
  <si>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</si>
  <si>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</si>
  <si>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</si>
  <si>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</si>
  <si>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</si>
  <si>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</si>
  <si>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</si>
  <si>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</si>
  <si>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</si>
  <si>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</si>
  <si>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</si>
  <si>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</si>
  <si>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</si>
  <si>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</si>
  <si>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</si>
  <si>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</si>
  <si>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</si>
  <si>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</si>
  <si>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</si>
  <si>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</si>
  <si>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</si>
  <si>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</si>
  <si>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</si>
  <si>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</si>
  <si>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</si>
  <si>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</si>
  <si>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</si>
  <si>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</si>
  <si>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</si>
  <si>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</si>
  <si>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</si>
  <si>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</si>
  <si>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</si>
  <si>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</si>
  <si>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</si>
  <si>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</si>
  <si>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Institutions</t>
  </si>
  <si>
    <t>Water Users Associations</t>
  </si>
  <si>
    <t>Households</t>
  </si>
  <si>
    <t>Micro Enterprises</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</si>
  <si>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</si>
  <si>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</si>
  <si>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</si>
  <si>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</si>
  <si>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</si>
  <si>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</si>
  <si>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 of homes that been converted to and indoor clean air environmental setting as a result of USG assistance</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</si>
  <si>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</si>
  <si>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</si>
  <si>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</si>
  <si>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</si>
  <si>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</si>
  <si>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</si>
  <si>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</si>
  <si>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</si>
  <si>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Equip</t>
  </si>
  <si>
    <t>Mat</t>
  </si>
  <si>
    <t>Trav</t>
  </si>
  <si>
    <t>Trans</t>
  </si>
  <si>
    <t>LabDescrip</t>
  </si>
  <si>
    <t>EquipDescrip</t>
  </si>
  <si>
    <t>MatDescrip</t>
  </si>
  <si>
    <t>LandDescrip</t>
  </si>
  <si>
    <t>TravDescrip</t>
  </si>
  <si>
    <t>TransDescrip</t>
  </si>
  <si>
    <t>EXAMPLE</t>
  </si>
  <si>
    <t>15 to 24 years old</t>
  </si>
  <si>
    <t>Under 15 years old</t>
  </si>
  <si>
    <t>Community members will use improved cookstoves, water, and sanitation to reduce infectious diseases and improve environmental health</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</si>
  <si>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</si>
  <si>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</si>
  <si>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</si>
  <si>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</si>
  <si>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</si>
  <si>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</si>
  <si>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</si>
  <si>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</si>
  <si>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</si>
  <si>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</si>
  <si>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</si>
  <si>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</si>
  <si>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</si>
  <si>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</si>
  <si>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</si>
  <si>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</si>
  <si>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</si>
  <si>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</si>
  <si>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</si>
  <si>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</si>
  <si>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</si>
  <si>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</si>
  <si>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</si>
  <si>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</si>
  <si>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</si>
  <si>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</si>
  <si>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</si>
  <si>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</si>
  <si>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</si>
  <si>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</si>
  <si>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</si>
  <si>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</si>
  <si>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</si>
  <si>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</si>
  <si>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</si>
  <si>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</si>
  <si>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</si>
  <si>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</si>
  <si>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</si>
  <si>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</si>
  <si>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</si>
  <si>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</si>
  <si>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</si>
  <si>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</si>
  <si>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</si>
  <si>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</si>
  <si>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</si>
  <si>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</si>
  <si>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</si>
  <si>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</si>
  <si>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</si>
  <si>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</si>
  <si>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</si>
  <si>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</si>
  <si>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</si>
  <si>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</si>
  <si>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</si>
  <si>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</si>
  <si>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</si>
  <si>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</si>
  <si>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</si>
  <si>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</si>
  <si>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</si>
  <si>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</si>
  <si>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</si>
  <si>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</si>
  <si>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</si>
  <si>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</si>
  <si>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</si>
  <si>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</si>
  <si>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</si>
  <si>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</si>
  <si>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</si>
  <si>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</si>
  <si>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</si>
  <si>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</si>
  <si>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</si>
  <si>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</si>
  <si>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</si>
  <si>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</si>
  <si>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</si>
  <si>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</si>
  <si>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</si>
  <si>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</si>
  <si>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</si>
  <si>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</si>
  <si>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</si>
  <si>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</si>
  <si>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</si>
  <si>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</si>
  <si>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</si>
  <si>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</si>
  <si>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Implementation of these activities will not go forward until specific approval is received from the C/AOTR.  </t>
  </si>
  <si>
    <t>CommOtherDescrip</t>
  </si>
  <si>
    <t>ThirdLabDescrip</t>
  </si>
  <si>
    <t>ThirdEquipDescrip</t>
  </si>
  <si>
    <t>ThirdMatDescrip</t>
  </si>
  <si>
    <t>ThirdLandDescrip</t>
  </si>
  <si>
    <t>ThirdTravDescrip</t>
  </si>
  <si>
    <t>OtherDescrip</t>
  </si>
  <si>
    <t>CommLabDescrip</t>
  </si>
  <si>
    <t>CommEquipDescrip</t>
  </si>
  <si>
    <t>CommMatDescrip</t>
  </si>
  <si>
    <t>CommLandDescrip</t>
  </si>
  <si>
    <t>CommTravDescrip</t>
  </si>
  <si>
    <t>CommTransDescrip</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</si>
  <si>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</si>
  <si>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</si>
  <si>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</si>
  <si>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</si>
  <si>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</si>
  <si>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</si>
  <si>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who3.2</t>
  </si>
  <si>
    <t>Peace Corps Sector</t>
  </si>
  <si>
    <t>COS Date</t>
  </si>
  <si>
    <t>Names of Other PCVs Involved in Project Planning or Implementation:</t>
  </si>
  <si>
    <t>Primary PCV</t>
  </si>
  <si>
    <t>PCV 2</t>
  </si>
  <si>
    <t>Responsible Program Manager/APCD:</t>
  </si>
  <si>
    <t>PCV 3</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</si>
  <si>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</si>
  <si>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</si>
  <si>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</si>
  <si>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</si>
  <si>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</si>
  <si>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</si>
  <si>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</si>
  <si>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</si>
  <si>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</si>
  <si>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</si>
  <si>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</si>
  <si>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</si>
  <si>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</si>
  <si>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</si>
  <si>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</si>
  <si>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</si>
  <si>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</si>
  <si>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</si>
  <si>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</si>
  <si>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</si>
  <si>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</si>
  <si>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</si>
  <si>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</si>
  <si>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</si>
  <si>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</si>
  <si>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</si>
  <si>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</si>
  <si>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</si>
  <si>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</si>
  <si>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</si>
  <si>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</si>
  <si>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</si>
  <si>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</si>
  <si>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</si>
  <si>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</si>
  <si>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t>5.2.1, Capacity Building, Preparedness and Planning</t>
  </si>
  <si>
    <t>Peace Corps Country:</t>
  </si>
  <si>
    <t>Country Director (Print)</t>
  </si>
  <si>
    <t>Country Director Signature</t>
  </si>
  <si>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</si>
  <si>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</si>
  <si>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</si>
  <si>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</si>
  <si>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</si>
  <si>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</si>
  <si>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</si>
  <si>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</si>
  <si>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</si>
  <si>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</si>
  <si>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</si>
  <si>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</si>
  <si>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</si>
  <si>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Proposed (brief description of the project)</t>
  </si>
  <si>
    <t>Amount of funding requested</t>
  </si>
  <si>
    <t>Period of performance</t>
  </si>
  <si>
    <t>to</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</si>
  <si>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</si>
  <si>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</si>
  <si>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</si>
  <si>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</si>
  <si>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</si>
  <si>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</si>
  <si>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</si>
  <si>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</si>
  <si>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</si>
  <si>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</si>
  <si>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</si>
  <si>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</si>
  <si>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</si>
  <si>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</si>
  <si>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</si>
  <si>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</si>
  <si>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</si>
  <si>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</si>
  <si>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</si>
  <si>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</si>
  <si>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</si>
  <si>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</si>
  <si>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</si>
  <si>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</si>
  <si>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</si>
  <si>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</si>
  <si>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</si>
  <si>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</si>
  <si>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</si>
  <si>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</si>
  <si>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</si>
  <si>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</si>
  <si>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</si>
  <si>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</si>
  <si>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</si>
  <si>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</si>
  <si>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</si>
  <si>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</si>
  <si>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</si>
  <si>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</si>
  <si>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</si>
  <si>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</si>
  <si>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</si>
  <si>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</si>
  <si>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</si>
  <si>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</si>
  <si>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</si>
  <si>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</si>
  <si>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</si>
  <si>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</si>
  <si>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</si>
  <si>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</si>
  <si>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who3.3</t>
  </si>
  <si>
    <t>objec1.4</t>
  </si>
  <si>
    <t>indic1.4</t>
  </si>
  <si>
    <t>who1.4</t>
  </si>
  <si>
    <t>when1.4</t>
  </si>
  <si>
    <t>objec2.4</t>
  </si>
  <si>
    <t>indic2.4</t>
  </si>
  <si>
    <t>who2.4</t>
  </si>
  <si>
    <t>when2.4</t>
  </si>
  <si>
    <t>indic3.4</t>
  </si>
  <si>
    <t>who.3.4</t>
  </si>
  <si>
    <t>when3.1</t>
  </si>
  <si>
    <t>when3.2</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</si>
  <si>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</si>
  <si>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</si>
  <si>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</si>
  <si>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</si>
  <si>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</si>
  <si>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</si>
  <si>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</si>
  <si>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</si>
  <si>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</si>
  <si>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</si>
  <si>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</si>
  <si>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</si>
  <si>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</si>
  <si>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</si>
  <si>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</si>
  <si>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</si>
  <si>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</si>
  <si>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</si>
  <si>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</si>
  <si>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t>Goal of the WAFSP</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</si>
  <si>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</si>
  <si>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</si>
  <si>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</si>
  <si>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</si>
  <si>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</si>
  <si>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</si>
  <si>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</si>
  <si>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</si>
  <si>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</si>
  <si>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</si>
  <si>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</si>
  <si>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</si>
  <si>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</si>
  <si>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</si>
  <si>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</si>
  <si>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</si>
  <si>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</si>
  <si>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</si>
  <si>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</si>
  <si>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</si>
  <si>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</si>
  <si>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Peace Corps Volunteer Signature</t>
  </si>
  <si>
    <r>
      <rPr>
        <b/>
        <sz val="10"/>
        <rFont val="Arial"/>
        <family val="2"/>
      </rPr>
      <t>Provision of education, technical assistance, or training.</t>
    </r>
    <r>
      <rPr>
        <sz val="10"/>
        <rFont val="Arial"/>
      </rPr>
      <t xml:space="preserve"> (Note that activities directly affecting the environment. do not qualify.)
</t>
    </r>
    <r>
      <rPr>
        <b/>
        <sz val="10"/>
        <rFont val="Arial"/>
        <family val="2"/>
      </rPr>
      <t xml:space="preserve">Community awareness initiatives.
Controlled agricultural experimentation </t>
    </r>
    <r>
      <rPr>
        <sz val="10"/>
        <rFont val="Arial"/>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rPr>
      <t xml:space="preserve"> Support for intermediate credit arrangements (when no significant biophysical environmental impact can reasonably be expected). 
</t>
    </r>
    <r>
      <rPr>
        <b/>
        <sz val="10"/>
        <rFont val="Arial"/>
        <family val="2"/>
      </rPr>
      <t>Maternal and child feeding</t>
    </r>
    <r>
      <rPr>
        <sz val="10"/>
        <rFont val="Arial"/>
      </rPr>
      <t xml:space="preserve"> conducted under Title II of Public Law 480.
</t>
    </r>
    <r>
      <rPr>
        <b/>
        <sz val="10"/>
        <rFont val="Arial"/>
        <family val="2"/>
      </rPr>
      <t>Title II Activities.</t>
    </r>
    <r>
      <rPr>
        <sz val="10"/>
        <rFont val="Arial"/>
      </rPr>
      <t xml:space="preserve"> Food for development programs under Title III of P.L. 480, when no on-the-ground biophysical interventions are likely.
</t>
    </r>
    <r>
      <rPr>
        <b/>
        <sz val="10"/>
        <rFont val="Arial"/>
        <family val="2"/>
      </rPr>
      <t>Capacity for development.</t>
    </r>
    <r>
      <rPr>
        <sz val="10"/>
        <rFont val="Arial"/>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rPr>
      <t xml:space="preserve"> for which the answer to ALL SUPPLEMENTAL SCREENING QUESTIONS (see Natural Resources supplement) is “NO.”
</t>
    </r>
  </si>
  <si>
    <t>Very Low Risk Activities</t>
  </si>
  <si>
    <t>High-Risk Activities</t>
  </si>
  <si>
    <r>
      <t xml:space="preserve">River basin development
New lands development
Planned resettlement </t>
    </r>
    <r>
      <rPr>
        <sz val="10"/>
        <rFont val="Arial"/>
      </rPr>
      <t xml:space="preserve">of human populations.
</t>
    </r>
    <r>
      <rPr>
        <b/>
        <sz val="10"/>
        <rFont val="Arial"/>
        <family val="2"/>
      </rPr>
      <t>Penetration road building, or rehabilitation of roads</t>
    </r>
    <r>
      <rPr>
        <sz val="10"/>
        <rFont val="Arial"/>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rPr>
      <t xml:space="preserve"> such as dams and impoundments
</t>
    </r>
    <r>
      <rPr>
        <b/>
        <sz val="10"/>
        <rFont val="Arial"/>
        <family val="2"/>
      </rPr>
      <t>Large-scale irrigation; Water management structures</t>
    </r>
    <r>
      <rPr>
        <sz val="10"/>
        <rFont val="Arial"/>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rPr>
      <t xml:space="preserve">or wide-area application in non-emergency conditions under non-supervised conditions. (Consult MEO.)
</t>
    </r>
    <r>
      <rPr>
        <b/>
        <sz val="10"/>
        <rFont val="Arial"/>
        <family val="2"/>
      </rPr>
      <t xml:space="preserve">Light industrial plant production or processing </t>
    </r>
    <r>
      <rPr>
        <sz val="10"/>
        <rFont val="Arial"/>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</si>
  <si>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</si>
  <si>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</si>
  <si>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</si>
  <si>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</si>
  <si>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</si>
  <si>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</si>
  <si>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</si>
  <si>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r>
      <t xml:space="preserve">1. Increase </t>
    </r>
    <r>
      <rPr>
        <b/>
        <sz val="11"/>
        <color indexed="8"/>
        <rFont val="Arial Narrow"/>
        <family val="2"/>
      </rPr>
      <t xml:space="preserve">availability </t>
    </r>
    <r>
      <rPr>
        <sz val="11"/>
        <color indexed="8"/>
        <rFont val="Arial Narrow"/>
        <family val="2"/>
      </rPr>
      <t>of healthy foods, especially for women and children</t>
    </r>
  </si>
  <si>
    <t>4.5.2-5</t>
  </si>
  <si>
    <t>Number of farmers and others who have applied new technologies or management practices as a result of USG assistance</t>
  </si>
  <si>
    <t>New</t>
  </si>
  <si>
    <t>M</t>
  </si>
  <si>
    <t xml:space="preserve"> </t>
  </si>
  <si>
    <t>F</t>
  </si>
  <si>
    <t>Continuing</t>
  </si>
  <si>
    <t>4.5.2-7</t>
  </si>
  <si>
    <t>Number of individuals who have received USG supported short-term agricultural sector productivity or food security training</t>
  </si>
  <si>
    <t>Producers</t>
  </si>
  <si>
    <t>People in Government</t>
  </si>
  <si>
    <t>People in Firms</t>
  </si>
  <si>
    <r>
      <t xml:space="preserve">2. Increase </t>
    </r>
    <r>
      <rPr>
        <b/>
        <sz val="11"/>
        <color indexed="8"/>
        <rFont val="Arial Narrow"/>
        <family val="2"/>
      </rPr>
      <t>accessibility</t>
    </r>
    <r>
      <rPr>
        <sz val="11"/>
        <color indexed="8"/>
        <rFont val="Arial Narrow"/>
        <family val="2"/>
      </rPr>
      <t xml:space="preserve"> of healthy foods by decreasing poverty and increasing incomes</t>
    </r>
  </si>
  <si>
    <t>4.5.2-43</t>
  </si>
  <si>
    <t># of Firms</t>
  </si>
  <si>
    <t># of CSOs</t>
  </si>
  <si>
    <t>4.5.2-37</t>
  </si>
  <si>
    <t>Number of MSMEs receiving business development services from USG assisted sources</t>
  </si>
  <si>
    <t>Micro Enterprise</t>
  </si>
  <si>
    <t>Agricultural Producer</t>
  </si>
  <si>
    <t>Joint</t>
  </si>
  <si>
    <t>Input Supplier</t>
  </si>
  <si>
    <t>Trader</t>
  </si>
  <si>
    <t>Output Processors</t>
  </si>
  <si>
    <t>Non-Agriculture</t>
  </si>
  <si>
    <t>Small Enterprise</t>
  </si>
  <si>
    <t>Medium Enterprise</t>
  </si>
  <si>
    <t>4.5.2-30</t>
  </si>
  <si>
    <t>Number of MSMEs receiving USG assistance to access bank loans</t>
  </si>
  <si>
    <t>Male owner</t>
  </si>
  <si>
    <t>Female owner</t>
  </si>
  <si>
    <t>4.5.2-11</t>
  </si>
  <si>
    <t>Number of food security private enterprises (for profit), producers organizations, water users associations, women's groups, trade and business associations, and community-based organzations (CBOs) receiving USG assistance</t>
  </si>
  <si>
    <t>Private Enterprises</t>
  </si>
  <si>
    <t xml:space="preserve">Producer Organizations </t>
  </si>
  <si>
    <t>Women's Groups</t>
  </si>
  <si>
    <t>Trade &amp; Business Associations</t>
  </si>
  <si>
    <t>CBOS</t>
  </si>
  <si>
    <r>
      <t xml:space="preserve">3. Improve </t>
    </r>
    <r>
      <rPr>
        <b/>
        <sz val="11"/>
        <color indexed="8"/>
        <rFont val="Arial Narrow"/>
        <family val="2"/>
      </rPr>
      <t xml:space="preserve">utilization </t>
    </r>
    <r>
      <rPr>
        <sz val="11"/>
        <color indexed="8"/>
        <rFont val="Arial Narrow"/>
        <family val="2"/>
      </rPr>
      <t>of available food stuffs to improve nutritional status of women and children</t>
    </r>
  </si>
  <si>
    <t>3.1.9-1</t>
  </si>
  <si>
    <t xml:space="preserve">Number of people trained in child health and nutrition through USG-supported health area programs </t>
  </si>
  <si>
    <t>Custom indicator</t>
  </si>
  <si>
    <t>Number of people trained in maternal health and nutrition through USG-supported health area programs</t>
  </si>
  <si>
    <t>3.1.9-15</t>
  </si>
  <si>
    <t>Screening: Identify low-risk, moderate/unknown risk and high-risk activities</t>
  </si>
  <si>
    <t>YES</t>
  </si>
  <si>
    <t>NO</t>
  </si>
  <si>
    <t>Natural Resources</t>
  </si>
  <si>
    <t>Accelerate erosion by water or wind?</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</si>
  <si>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</si>
  <si>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</si>
  <si>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</si>
  <si>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</si>
  <si>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</si>
  <si>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</si>
  <si>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</si>
  <si>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</si>
  <si>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</si>
  <si>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</si>
  <si>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</si>
  <si>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</si>
  <si>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</si>
  <si>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</si>
  <si>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</si>
  <si>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</si>
  <si>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</si>
  <si>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</si>
  <si>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</si>
  <si>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</si>
  <si>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</si>
  <si>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Key Objectives of the WAFSP</t>
  </si>
  <si>
    <t>Indicator codes (SPS Locat. - ID)</t>
  </si>
  <si>
    <t>Indicator Title</t>
  </si>
  <si>
    <t>Disaggregation of the indicator</t>
  </si>
  <si>
    <t>Value of the indicator (number)</t>
  </si>
  <si>
    <t>Affect existing food storage capacities by reducing food inventories or encouraging the incidence of pests?</t>
  </si>
  <si>
    <t>INCREASE FOOD SECURITY IN THE COMMUNITIES WHERE PCVs WORK IN WEST AFRICA</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</si>
  <si>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</si>
  <si>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</si>
  <si>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</si>
  <si>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</si>
  <si>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</si>
  <si>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</si>
  <si>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</si>
  <si>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</si>
  <si>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</si>
  <si>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</si>
  <si>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Involve the relocation of the local community?</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</si>
  <si>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</si>
  <si>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</si>
  <si>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</si>
  <si>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Number of children under 5 reached by USG-supported nutrition programs</t>
  </si>
  <si>
    <t>Screening criteria</t>
  </si>
  <si>
    <t>Will the activities…</t>
  </si>
  <si>
    <t>Reduce soil fertility and/or permeability?</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</si>
  <si>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</si>
  <si>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</si>
  <si>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</si>
  <si>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</si>
  <si>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</si>
  <si>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</si>
  <si>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</si>
  <si>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</si>
  <si>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</si>
  <si>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</si>
  <si>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Lead to forest plantation harvesting without replanting, the burning of pastureland, or a reduction in fallow periods?</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</si>
  <si>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</si>
  <si>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</si>
  <si>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</si>
  <si>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</si>
  <si>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</si>
  <si>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</si>
  <si>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</si>
  <si>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</si>
  <si>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</si>
  <si>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</si>
  <si>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</si>
  <si>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</si>
  <si>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</si>
  <si>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</si>
  <si>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</si>
  <si>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</si>
  <si>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</si>
  <si>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</si>
  <si>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</si>
  <si>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</si>
  <si>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</si>
  <si>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</si>
  <si>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</si>
  <si>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</si>
  <si>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</si>
  <si>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</si>
  <si>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</si>
  <si>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</si>
  <si>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</si>
  <si>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</si>
  <si>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</si>
  <si>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</si>
  <si>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</si>
  <si>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</si>
  <si>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</si>
  <si>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</si>
  <si>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</si>
  <si>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</si>
  <si>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</si>
  <si>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</si>
  <si>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</si>
  <si>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</si>
  <si>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</si>
  <si>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</si>
  <si>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</si>
  <si>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</si>
  <si>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</si>
  <si>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</si>
  <si>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</si>
  <si>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</si>
  <si>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</si>
  <si>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</si>
  <si>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</si>
  <si>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</si>
  <si>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</si>
  <si>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</si>
  <si>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</si>
  <si>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</si>
  <si>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</si>
  <si>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</si>
  <si>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</si>
  <si>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</si>
  <si>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</si>
  <si>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</si>
  <si>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</si>
  <si>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</si>
  <si>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</si>
  <si>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</si>
  <si>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</si>
  <si>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</si>
  <si>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</si>
  <si>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</si>
  <si>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</si>
  <si>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</si>
  <si>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</si>
  <si>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</si>
  <si>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</si>
  <si>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</si>
  <si>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</si>
  <si>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</si>
  <si>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</si>
  <si>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</si>
  <si>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</si>
  <si>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</si>
  <si>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</si>
  <si>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</si>
  <si>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</si>
  <si>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</si>
  <si>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</si>
  <si>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</si>
  <si>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</si>
  <si>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</si>
  <si>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</si>
  <si>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</si>
  <si>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</si>
  <si>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</si>
  <si>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</si>
  <si>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 of individuals who have received USG supported short term agricultural sector productivity or food security training</t>
  </si>
  <si>
    <t># of individuals who received capacity building training and/or assistance to strengthen the business environment</t>
  </si>
  <si>
    <t xml:space="preserve"># of individuals reached through community outreach that promotes HIV/AIDS prevention </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</si>
  <si>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</si>
  <si>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</si>
  <si>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</si>
  <si>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</si>
  <si>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</si>
  <si>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</si>
  <si>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</si>
  <si>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</si>
  <si>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</si>
  <si>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</si>
  <si>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</si>
  <si>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</si>
  <si>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</si>
  <si>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</si>
  <si>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</si>
  <si>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</si>
  <si>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</si>
  <si>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</si>
  <si>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</si>
  <si>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</si>
  <si>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</si>
  <si>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</si>
  <si>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</si>
  <si>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</si>
  <si>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</si>
  <si>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</si>
  <si>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</si>
  <si>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</si>
  <si>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</si>
  <si>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</si>
  <si>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</si>
  <si>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</si>
  <si>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</si>
  <si>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</si>
  <si>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</si>
  <si>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</si>
  <si>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</si>
  <si>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</si>
  <si>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</si>
  <si>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</si>
  <si>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</si>
  <si>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</si>
  <si>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</si>
  <si>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</si>
  <si>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</si>
  <si>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</si>
  <si>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</si>
  <si>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</si>
  <si>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</si>
  <si>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</si>
  <si>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</si>
  <si>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</si>
  <si>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</si>
  <si>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</si>
  <si>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</si>
  <si>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</si>
  <si>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</si>
  <si>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</si>
  <si>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</si>
  <si>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</si>
  <si>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</si>
  <si>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</si>
  <si>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</si>
  <si>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</si>
  <si>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</si>
  <si>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</si>
  <si>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</si>
  <si>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</si>
  <si>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</si>
  <si>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</si>
  <si>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</si>
  <si>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</si>
  <si>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</si>
  <si>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</si>
  <si>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</si>
  <si>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</si>
  <si>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</si>
  <si>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</si>
  <si>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</si>
  <si>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</si>
  <si>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</si>
  <si>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</si>
  <si>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</si>
  <si>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</si>
  <si>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</si>
  <si>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</si>
  <si>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</si>
  <si>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</si>
  <si>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</si>
  <si>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</si>
  <si>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</si>
  <si>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</si>
  <si>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</si>
  <si>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</si>
  <si>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</si>
  <si>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</si>
  <si>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</si>
  <si>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</si>
  <si>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</si>
  <si>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</si>
  <si>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</si>
  <si>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</si>
  <si>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</si>
  <si>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</si>
  <si>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</si>
  <si>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</si>
  <si>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</si>
  <si>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</si>
  <si>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</si>
  <si>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</si>
  <si>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</si>
  <si>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</si>
  <si>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</si>
  <si>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</si>
  <si>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</si>
  <si>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</si>
  <si>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</si>
  <si>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</si>
  <si>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</si>
  <si>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</si>
  <si>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</si>
  <si>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</si>
  <si>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</si>
  <si>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</si>
  <si>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</si>
  <si>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</si>
  <si>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</si>
  <si>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</si>
  <si>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</si>
  <si>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</si>
  <si>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</si>
  <si>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</si>
  <si>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</si>
  <si>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</si>
  <si>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</si>
  <si>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</si>
  <si>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</si>
  <si>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</si>
  <si>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</si>
  <si>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</si>
  <si>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</si>
  <si>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</si>
  <si>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</si>
  <si>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</si>
  <si>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</si>
  <si>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</si>
  <si>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</si>
  <si>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</si>
  <si>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</si>
  <si>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</si>
  <si>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</si>
  <si>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</si>
  <si>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</si>
  <si>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</si>
  <si>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</si>
  <si>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</si>
  <si>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</si>
  <si>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</si>
  <si>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</si>
  <si>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</si>
  <si>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</si>
  <si>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</si>
  <si>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</si>
  <si>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</si>
  <si>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</si>
  <si>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</si>
  <si>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</si>
  <si>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</si>
  <si>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</si>
  <si>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</si>
  <si>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</si>
  <si>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</si>
  <si>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</si>
  <si>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</si>
  <si>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</si>
  <si>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</si>
  <si>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</si>
  <si>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</si>
  <si>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</si>
  <si>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</si>
  <si>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</si>
  <si>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</si>
  <si>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</si>
  <si>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</si>
  <si>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</si>
  <si>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</si>
  <si>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</si>
  <si>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</si>
  <si>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</si>
  <si>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</si>
  <si>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</si>
  <si>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</si>
  <si>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</si>
  <si>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</si>
  <si>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</si>
  <si>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</si>
  <si>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</si>
  <si>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</si>
  <si>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</si>
  <si>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</si>
  <si>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</si>
  <si>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</si>
  <si>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PCCapacityIndicBoys14Under</t>
  </si>
  <si>
    <t>PCCapacityIndicGirls14Under</t>
  </si>
  <si>
    <t>PCCapacityServiceMale25Plus</t>
  </si>
  <si>
    <t>PCCapacityServiceFemale25Plus</t>
  </si>
  <si>
    <t>PCCapacityServiceMale1524</t>
  </si>
  <si>
    <t>PCCapacityServiceFemale1524</t>
  </si>
  <si>
    <t>PCCapacityIndicFemale25Plus</t>
  </si>
  <si>
    <t>PCCapacityIndicMale1524</t>
  </si>
  <si>
    <t>PCCapacityIndicFemale1524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</si>
  <si>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</si>
  <si>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</si>
  <si>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</si>
  <si>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</si>
  <si>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</si>
  <si>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</si>
  <si>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</si>
  <si>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</si>
  <si>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</si>
  <si>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</si>
  <si>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</si>
  <si>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</si>
  <si>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</si>
  <si>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r>
      <t>D. Environmental Issues, Mitigation Actions, and Findings.</t>
    </r>
    <r>
      <rPr>
        <sz val="11"/>
        <rFont val="Arial Narrow"/>
        <family val="2"/>
      </rPr>
      <t xml:space="preserve"> For ALL proposed activities</t>
    </r>
  </si>
  <si>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</si>
  <si>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</si>
  <si>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</si>
  <si>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</si>
  <si>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</si>
  <si>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</si>
  <si>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</si>
  <si>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</si>
  <si>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1. Project funds may to be used only for reasonable costs of the Project.</t>
  </si>
  <si>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</si>
  <si>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</si>
  <si>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</si>
  <si>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</si>
  <si>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</si>
  <si>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</si>
  <si>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</si>
  <si>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t>a. substantial increase in onsite air pollutant emissions (construction/operation)</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</si>
  <si>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</si>
  <si>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</si>
  <si>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</si>
  <si>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</si>
  <si>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</si>
  <si>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</si>
  <si>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</si>
  <si>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</si>
  <si>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</si>
  <si>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</si>
  <si>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</si>
  <si>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</si>
  <si>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</si>
  <si>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</si>
  <si>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</si>
  <si>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d. demolition or blasting for construction</t>
  </si>
  <si>
    <t>h. increase existing noise levels &gt;5 decibels for +3 months</t>
  </si>
  <si>
    <t>Baseline Environmental Conditions:</t>
  </si>
  <si>
    <t xml:space="preserve">Attach a location map as well as site photos in color if possible </t>
  </si>
  <si>
    <t>Provide sufficient description and details for environmental impact analysis</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</si>
  <si>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</si>
  <si>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SPA award committee in making an environmental impact determination on the proposed activity.</t>
  </si>
  <si>
    <t>Name of Project/ Activity:</t>
  </si>
  <si>
    <t xml:space="preserve">Typle of Project/Activity: </t>
  </si>
  <si>
    <t xml:space="preserve">Location: </t>
  </si>
  <si>
    <t xml:space="preserve">Project/Activity Description: </t>
  </si>
  <si>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</si>
  <si>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</si>
  <si>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</si>
  <si>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 of community grants provided in support of Literacy in Uganda</t>
  </si>
  <si>
    <t># of teachers who have benefitted from SPA support</t>
  </si>
  <si>
    <t># of people who slept under ITN the previous night</t>
  </si>
  <si>
    <t>b. violation of applicable air pollutant emissions or ambient concentration standards</t>
  </si>
  <si>
    <t>b. use of pesticides/rodenticides, insecticides, or herbicides in hectare</t>
  </si>
  <si>
    <t>c. Construction in or adjacent to a designated wildlife refuge</t>
  </si>
  <si>
    <t>8. Planning and Land Use</t>
  </si>
  <si>
    <t>a. potential conflict with adjacent land uses</t>
  </si>
  <si>
    <t>b. site/facility with unique cultural or ethnic values</t>
  </si>
  <si>
    <t>7.  Biological Resources</t>
  </si>
  <si>
    <t>a. vegetation removal or construction in wetlands or riparian areas in hectare</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</si>
  <si>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</si>
  <si>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</si>
  <si>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</si>
  <si>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</si>
  <si>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</si>
  <si>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</si>
  <si>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</si>
  <si>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</si>
  <si>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</si>
  <si>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</si>
  <si>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</si>
  <si>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</si>
  <si>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</si>
  <si>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Small Project Assistance (SPA) Indicators and Environmental Review Forms</t>
  </si>
  <si>
    <t>c. excavation or placing of fill, removing gravel from, a river, stream or lake</t>
  </si>
  <si>
    <t>d. onsite storage of liquid fuels or hazardous materials in bulk quantities</t>
  </si>
  <si>
    <t>6. Cultural Resources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</si>
  <si>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</si>
  <si>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</si>
  <si>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</si>
  <si>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</si>
  <si>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</si>
  <si>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</si>
  <si>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</si>
  <si>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t>Enter Y. M. N. or B in the column below</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</si>
  <si>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</si>
  <si>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</si>
  <si>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</si>
  <si>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</si>
  <si>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</si>
  <si>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</si>
  <si>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</si>
  <si>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</si>
  <si>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</si>
  <si>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</si>
  <si>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</si>
  <si>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</si>
  <si>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</si>
  <si>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</si>
  <si>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</si>
  <si>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</si>
  <si>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</si>
  <si>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</si>
  <si>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</si>
  <si>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students who have benefitted from SPA support</t>
  </si>
  <si>
    <t># of beneficiaries of SPA grants</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</si>
  <si>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</si>
  <si>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</si>
  <si>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</si>
  <si>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</si>
  <si>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</si>
  <si>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</si>
  <si>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</si>
  <si>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</si>
  <si>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</si>
  <si>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</si>
  <si>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</si>
  <si>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</si>
  <si>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</si>
  <si>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</si>
  <si>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</si>
  <si>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</si>
  <si>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</si>
  <si>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 xml:space="preserve">Include cost information on any environmental mitigation and monitoring in the overall budget proposal.  Appropriate environmental mitigation and monitoring is considered an integral aspect of the overall project activity.   </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</si>
  <si>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</si>
  <si>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</si>
  <si>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</si>
  <si>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</si>
  <si>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</si>
  <si>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</si>
  <si>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</si>
  <si>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</si>
  <si>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</si>
  <si>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</si>
  <si>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</si>
  <si>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</si>
  <si>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</si>
  <si>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</si>
  <si>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r>
      <t xml:space="preserve">Project Cost Breakdown (in U.S. Dollars)
</t>
    </r>
    <r>
      <rPr>
        <sz val="14"/>
        <color indexed="9"/>
        <rFont val="Arial Narrow"/>
        <family val="2"/>
      </rPr>
      <t>(this will auto-fill based on information you enter in the detailed budget screen)</t>
    </r>
  </si>
  <si>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</si>
  <si>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</si>
  <si>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</si>
  <si>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</si>
  <si>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</si>
  <si>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</si>
  <si>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</si>
  <si>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</si>
  <si>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</si>
  <si>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</si>
  <si>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</si>
  <si>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</si>
  <si>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</si>
  <si>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</si>
  <si>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</si>
  <si>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</si>
  <si>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1) Please report on the results of your "do no harm" discussions. Did you find that there were consequences you hadn't thought about? </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</si>
  <si>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</si>
  <si>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</si>
  <si>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</si>
  <si>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</si>
  <si>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</si>
  <si>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</si>
  <si>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</si>
  <si>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t>All Volunteers should reference the Peace Corps Small Grants Volunteer Handbook which specifically outlines allowable and unallowable costs.</t>
  </si>
  <si>
    <t>Third-Party Contribution
(if applicable)</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</si>
  <si>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</si>
  <si>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</si>
  <si>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</si>
  <si>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</si>
  <si>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</si>
  <si>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</si>
  <si>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</si>
  <si>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</si>
  <si>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</si>
  <si>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</si>
  <si>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</si>
  <si>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</si>
  <si>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</si>
  <si>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</si>
  <si>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</si>
  <si>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</si>
  <si>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</si>
  <si>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</si>
  <si>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</si>
  <si>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</si>
  <si>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</si>
  <si>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</si>
  <si>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</si>
  <si>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</si>
  <si>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</si>
  <si>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</si>
  <si>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</si>
  <si>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</si>
  <si>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</si>
  <si>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</si>
  <si>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</si>
  <si>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</si>
  <si>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</si>
  <si>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</si>
  <si>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</si>
  <si>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</si>
  <si>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</si>
  <si>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Weekly assessments of progress will be documented by observation and noting progress in a schedule/calendar.</t>
  </si>
  <si>
    <r>
      <rPr>
        <b/>
        <sz val="10"/>
        <rFont val="Arial"/>
        <family val="2"/>
      </rPr>
      <t xml:space="preserve">Project Photo Details: </t>
    </r>
    <r>
      <rPr>
        <sz val="10"/>
        <rFont val="Arial"/>
      </rPr>
      <t>For those submitting a</t>
    </r>
    <r>
      <rPr>
        <b/>
        <sz val="10"/>
        <rFont val="Arial"/>
        <family val="2"/>
      </rPr>
      <t xml:space="preserve"> </t>
    </r>
    <r>
      <rPr>
        <sz val="10"/>
        <rFont val="Arial"/>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</si>
  <si>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</si>
  <si>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</si>
  <si>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</si>
  <si>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</si>
  <si>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</si>
  <si>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</si>
  <si>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</si>
  <si>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</si>
  <si>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</si>
  <si>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</si>
  <si>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</si>
  <si>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</si>
  <si>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</si>
  <si>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</si>
  <si>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</si>
  <si>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</si>
  <si>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</si>
  <si>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</si>
  <si>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</si>
  <si>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</si>
  <si>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</si>
  <si>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</si>
  <si>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</si>
  <si>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</si>
  <si>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</si>
  <si>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</si>
  <si>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</si>
  <si>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</si>
  <si>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</si>
  <si>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</si>
  <si>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</si>
  <si>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</si>
  <si>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</si>
  <si>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</si>
  <si>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</si>
  <si>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</si>
  <si>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</si>
  <si>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</si>
  <si>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</si>
  <si>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</si>
  <si>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</si>
  <si>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</si>
  <si>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</si>
  <si>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</si>
  <si>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</si>
  <si>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</si>
  <si>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 of people in target areas with access to improved sanitation facilities as a result of USG assistance</t>
  </si>
  <si>
    <t>HIV Prevention- AB/OP</t>
  </si>
  <si>
    <t># of people reached with individual and/or small group level HIV prevention interventions (P8.1.D)</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</si>
  <si>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</si>
  <si>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</si>
  <si>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</si>
  <si>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</si>
  <si>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</si>
  <si>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</si>
  <si>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</si>
  <si>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</si>
  <si>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</si>
  <si>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</si>
  <si>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</si>
  <si>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</si>
  <si>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</si>
  <si>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</si>
  <si>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</si>
  <si>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</si>
  <si>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</si>
  <si>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</si>
  <si>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</si>
  <si>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</si>
  <si>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</si>
  <si>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</si>
  <si>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</si>
  <si>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</si>
  <si>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SMALL (6 to 50 FTEs) Enterprises (FEMALE owned) receiving PC assistance to access bank loans (4.5.2-30)</t>
  </si>
  <si>
    <t>2.2.c</t>
  </si>
  <si>
    <t>Number of SMALL (6 to 50 FTEs) Enterprises (JOINT owned) receiving PC assistance to access bank loans (4.5.2-30)</t>
  </si>
  <si>
    <t>Number of MEDIUM (51 to 100 FTEs) (1 to 5 FTEs) Enterprises (MALE owned) receiving PC assistance to access bank loans (4.5.2-30)</t>
  </si>
  <si>
    <t>2.3.b</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</si>
  <si>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</si>
  <si>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</si>
  <si>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</si>
  <si>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</si>
  <si>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</si>
  <si>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</si>
  <si>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</si>
  <si>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</si>
  <si>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</si>
  <si>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</si>
  <si>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</si>
  <si>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</si>
  <si>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</si>
  <si>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</si>
  <si>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MALE PRODUCERS who have received PC supported short-term agricultural sector productivity  or food security training (4.5.2-7) (PRODUCERS = Farmers, fishers, pastoralists, ranchers, and other primary sector producers)</t>
  </si>
  <si>
    <t>1.2.b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</si>
  <si>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</si>
  <si>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</si>
  <si>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</si>
  <si>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</si>
  <si>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</si>
  <si>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</si>
  <si>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</si>
  <si>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Income/Employ - TRADE &amp; BUS ASSOC Assist</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</si>
  <si>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</si>
  <si>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</si>
  <si>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</si>
  <si>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</si>
  <si>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</si>
  <si>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</si>
  <si>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</si>
  <si>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</si>
  <si>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</si>
  <si>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</si>
  <si>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</si>
  <si>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</si>
  <si>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</si>
  <si>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</si>
  <si>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</si>
  <si>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</si>
  <si>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</si>
  <si>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</si>
  <si>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</si>
  <si>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</si>
  <si>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</si>
  <si>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</si>
  <si>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</si>
  <si>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</si>
  <si>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</si>
  <si>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</si>
  <si>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</si>
  <si>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</si>
  <si>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</si>
  <si>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Obj. 2.3</t>
  </si>
  <si>
    <t>Income/Employ - MEDIUM Enterp Bank Loans</t>
  </si>
  <si>
    <t>Number of MEDIUM (51 to 100 FTEs) Enterprises receiving PC assistance to access bank loans</t>
  </si>
  <si>
    <t>2.3.a</t>
  </si>
  <si>
    <t>Year over year, Increase business development services provided to and profitability of agricultural and food-security-related firms and CSOs</t>
  </si>
  <si>
    <t>Obj. 4.1</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</si>
  <si>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</si>
  <si>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</si>
  <si>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</si>
  <si>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</si>
  <si>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</si>
  <si>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</si>
  <si>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</si>
  <si>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</si>
  <si>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</si>
  <si>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</si>
  <si>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</si>
  <si>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</si>
  <si>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</si>
  <si>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</si>
  <si>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</si>
  <si>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</si>
  <si>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</si>
  <si>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</si>
  <si>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</si>
  <si>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</si>
  <si>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</si>
  <si>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</si>
  <si>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food security WOMEN'S GROUPS receiving PC assistance AGAIN this year (CONTINUING) (4.5.2-11)</t>
  </si>
  <si>
    <t>Obj. 2.8</t>
  </si>
  <si>
    <t>Number of MICRO (1 to 5 FTEs) Enterprises (INPUT SUPPLIER - JOINT)  receiving business development services from PC assisted sources (4.5.2-37)</t>
  </si>
  <si>
    <t>4.2.g</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</si>
  <si>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</si>
  <si>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</si>
  <si>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</si>
  <si>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</si>
  <si>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</si>
  <si>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</si>
  <si>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</si>
  <si>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</si>
  <si>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</si>
  <si>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</si>
  <si>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</si>
  <si>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</si>
  <si>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</si>
  <si>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</si>
  <si>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</si>
  <si>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</si>
  <si>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</si>
  <si>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</si>
  <si>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</si>
  <si>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</si>
  <si>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</si>
  <si>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</si>
  <si>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</si>
  <si>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</si>
  <si>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</si>
  <si>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</si>
  <si>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</si>
  <si>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</si>
  <si>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</si>
  <si>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</si>
  <si>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</si>
  <si>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</si>
  <si>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</si>
  <si>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</si>
  <si>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</si>
  <si>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</si>
  <si>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</si>
  <si>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</si>
  <si>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</si>
  <si>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</si>
  <si>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</si>
  <si>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</si>
  <si>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</si>
  <si>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</si>
  <si>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</si>
  <si>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</si>
  <si>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</si>
  <si>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MEDIUM (51 to 100 FTEs) Enterprises (OTHER - FEMALE)  receiving business development services from PC assisted sources (4.5.2-37)</t>
  </si>
  <si>
    <t>4.4.r</t>
  </si>
  <si>
    <t>Number of SMALL (6 to 50 FTEs) Enterprises (OUTPUT PROCESSORS - JOINT)  receiving business development services from PC assisted sources (4.5.2-37)</t>
  </si>
  <si>
    <t>4.3.m</t>
  </si>
  <si>
    <t>Number of MEDIUM (51 to 100 FTEs) Enterprises (OTHER - JOINT)  receiving business development services from PC assisted sources (4.5.2-37)</t>
  </si>
  <si>
    <t>FF</t>
  </si>
  <si>
    <t>Feed the Future (FTF)</t>
  </si>
  <si>
    <t>Number of firms (excluding farms) or Civil Society Organizations engaged in agricultural and food-security-related manufacturing and services now operating more profitably (at or above cost) because of USG assisstance</t>
  </si>
  <si>
    <t>For FTF</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</si>
  <si>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</si>
  <si>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</si>
  <si>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</si>
  <si>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</si>
  <si>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</si>
  <si>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</si>
  <si>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</si>
  <si>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</si>
  <si>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</si>
  <si>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</si>
  <si>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</si>
  <si>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</si>
  <si>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</si>
  <si>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</si>
  <si>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</si>
  <si>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</si>
  <si>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</si>
  <si>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</si>
  <si>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</si>
  <si>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</si>
  <si>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</si>
  <si>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</si>
  <si>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</si>
  <si>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</si>
  <si>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</si>
  <si>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</si>
  <si>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</si>
  <si>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</si>
  <si>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</si>
  <si>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</si>
  <si>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</si>
  <si>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</si>
  <si>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</si>
  <si>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</si>
  <si>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</si>
  <si>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</si>
  <si>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</si>
  <si>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</si>
  <si>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</si>
  <si>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</si>
  <si>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</si>
  <si>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</si>
  <si>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</si>
  <si>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</si>
  <si>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</si>
  <si>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</si>
  <si>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</si>
  <si>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</si>
  <si>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</si>
  <si>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</si>
  <si>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</si>
  <si>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</si>
  <si>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</si>
  <si>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</si>
  <si>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</si>
  <si>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</si>
  <si>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</si>
  <si>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</si>
  <si>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</si>
  <si>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</si>
  <si>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</si>
  <si>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</si>
  <si>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</si>
  <si>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Number of MEDIUM (51 to 100 FTEs) Enterprises (OTHER - MALE)  receiving business development services from PC assisted sources (4.5.2-37)</t>
  </si>
  <si>
    <t>4.4.q</t>
  </si>
  <si>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</si>
  <si>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</si>
  <si>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</si>
  <si>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</si>
  <si>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</si>
  <si>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</si>
  <si>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</si>
  <si>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</si>
  <si>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</si>
  <si>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</si>
  <si>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the IAA referenced above, each acting through its respective duly authorized representative, have caused this ECPA Project Agreement to be signed under their respective names and delivered as of this date and year.</t>
  </si>
  <si>
    <t>Goal:  Community members will use improved cookstoves, water, and sanitation to reduce infectious diseases and improve environmental health.</t>
  </si>
  <si>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</si>
  <si>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</si>
  <si>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</si>
  <si>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</si>
  <si>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</si>
  <si>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                                                                                                                                                                                    </t>
  </si>
  <si>
    <t xml:space="preserve">                                                                                                      </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</si>
  <si>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</si>
  <si>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</si>
  <si>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</si>
  <si>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</si>
  <si>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</si>
  <si>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</si>
  <si>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</si>
  <si>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</si>
  <si>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</si>
  <si>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</si>
  <si>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</si>
  <si>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</si>
  <si>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</si>
  <si>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</si>
  <si>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</si>
  <si>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</si>
  <si>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</si>
  <si>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t>Projects that Require Special Consideration</t>
  </si>
  <si>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</si>
  <si>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</si>
  <si>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</si>
  <si>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</si>
  <si>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</si>
  <si>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</si>
  <si>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</si>
  <si>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</si>
  <si>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</si>
  <si>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</si>
  <si>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</si>
  <si>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</si>
  <si>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</si>
  <si>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t>Small grant projects for camp- related activities should include the following:</t>
  </si>
  <si>
    <r>
      <rPr>
        <b/>
        <sz val="10"/>
        <rFont val="Arial"/>
        <family val="2"/>
      </rPr>
      <t>Small-scale agriculture, NRM, sanitation, etc</t>
    </r>
    <r>
      <rPr>
        <sz val="10"/>
        <rFont val="Arial"/>
      </rPr>
      <t xml:space="preserve">.
</t>
    </r>
    <r>
      <rPr>
        <b/>
        <sz val="10"/>
        <rFont val="Arial"/>
        <family val="2"/>
      </rPr>
      <t>Agricultural experimentation.</t>
    </r>
    <r>
      <rPr>
        <sz val="10"/>
        <rFont val="Arial"/>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</si>
  <si>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</si>
  <si>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</si>
  <si>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</si>
  <si>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</si>
  <si>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Supplement to the Environmental Review form for Natural Resources Projects</t>
  </si>
  <si>
    <t>FTF Environmental Review Report (for medium/unknown and high environmental risk projects)</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</si>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</sst>
</file>

<file path=xl/styles.xml><?xml version="1.0" encoding="utf-8"?>
<styleSheet xmlns="http://schemas.openxmlformats.org/spreadsheetml/2006/main">
  <numFmts count="11">
    <numFmt numFmtId="44" formatCode="_(&quot;$&quot;* #,##0.00_);_(&quot;$&quot;* \(#,##0.00\);_(&quot;$&quot;* &quot;-&quot;??_);_(@_)"/>
    <numFmt numFmtId="43" formatCode="_(* #,##0.00_);_(* \(#,##0.00\);_(* &quot;-&quot;??_);_(@_)"/>
    <numFmt numFmtId="164" formatCode="_(&quot;$&quot;* #,##0.00_);_(&quot;$&quot;* \(#,##0.00\);_(&quot;$&quot;* &quot;-&quot;??_);_(@_)"/>
    <numFmt numFmtId="165" formatCode="_(* #,##0.00_);_(* \(#,##0.00\);_(* &quot;-&quot;??_);_(@_)"/>
    <numFmt numFmtId="166" formatCode="&quot;$&quot;#,##0.00"/>
    <numFmt numFmtId="167" formatCode="[$-409]dd\-mmm\-yy;@"/>
    <numFmt numFmtId="168" formatCode="_(* #,##0.00_);_(* \(#,##0.00\);_(* &quot;-&quot;_);_(@_)"/>
    <numFmt numFmtId="169" formatCode="[$-409]d\-mmm\-yy;@"/>
    <numFmt numFmtId="170" formatCode="m/d/yy;@"/>
    <numFmt numFmtId="171" formatCode="[$-409]mmmm\ d\,\ yyyy;@"/>
    <numFmt numFmtId="172" formatCode="mm/dd/yy;@"/>
  </numFmts>
  <fonts count="181">
    <font>
      <sz val="10"/>
      <name val="Arial"/>
    </font>
    <font>
      <sz val="10"/>
      <name val="Arial"/>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sz val="10"/>
      <name val="Arial"/>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sz val="11"/>
      <color indexed="9"/>
      <name val="Arial Narrow"/>
      <family val="2"/>
    </font>
    <font>
      <b/>
      <sz val="14"/>
      <color indexed="10"/>
      <name val="Arial Narrow"/>
      <family val="2"/>
    </font>
    <font>
      <b/>
      <sz val="14"/>
      <color indexed="8"/>
      <name val="Calibri"/>
      <family val="2"/>
    </font>
    <font>
      <sz val="11"/>
      <color indexed="56"/>
      <name val="Calibri"/>
      <family val="2"/>
    </font>
    <font>
      <sz val="11"/>
      <color indexed="56"/>
      <name val="Symbol"/>
      <family val="1"/>
    </font>
    <font>
      <b/>
      <sz val="11"/>
      <color indexed="56"/>
      <name val="Arial Narrow"/>
      <family val="2"/>
    </font>
    <font>
      <b/>
      <sz val="11"/>
      <color indexed="22"/>
      <name val="Arial Black"/>
      <family val="2"/>
    </font>
    <font>
      <b/>
      <sz val="14"/>
      <color indexed="56"/>
      <name val="Arial Narrow"/>
      <family val="2"/>
    </font>
    <font>
      <b/>
      <sz val="11"/>
      <color indexed="9"/>
      <name val="Arial Narrow"/>
      <family val="2"/>
    </font>
    <font>
      <b/>
      <sz val="14"/>
      <color indexed="56"/>
      <name val="Arial"/>
      <family val="2"/>
    </font>
    <font>
      <sz val="10"/>
      <color indexed="9"/>
      <name val="Arial"/>
      <family val="2"/>
    </font>
    <font>
      <b/>
      <i/>
      <sz val="11"/>
      <color indexed="9"/>
      <name val="Arial Narrow"/>
      <family val="2"/>
    </font>
    <font>
      <b/>
      <sz val="14"/>
      <color indexed="53"/>
      <name val="Arial Narrow"/>
      <family val="2"/>
    </font>
    <font>
      <b/>
      <sz val="12"/>
      <color indexed="8"/>
      <name val="Arial Narrow"/>
      <family val="2"/>
    </font>
    <font>
      <sz val="9"/>
      <color indexed="8"/>
      <name val="Arial Narrow"/>
      <family val="2"/>
    </font>
    <font>
      <sz val="11"/>
      <color indexed="8"/>
      <name val="Arial Narrow"/>
      <family val="2"/>
    </font>
    <font>
      <b/>
      <sz val="10"/>
      <color indexed="9"/>
      <name val="Arial Narrow"/>
      <family val="2"/>
    </font>
    <font>
      <sz val="11"/>
      <color indexed="8"/>
      <name val="Arial Narrow"/>
      <family val="2"/>
    </font>
    <font>
      <sz val="10"/>
      <color indexed="8"/>
      <name val="Calibri"/>
      <family val="2"/>
    </font>
    <font>
      <sz val="14"/>
      <color indexed="8"/>
      <name val="Arial Narrow"/>
      <family val="2"/>
    </font>
    <font>
      <b/>
      <sz val="14"/>
      <color indexed="36"/>
      <name val="Arial Narrow"/>
      <family val="2"/>
    </font>
    <font>
      <sz val="14"/>
      <color indexed="36"/>
      <name val="Arial Narrow"/>
      <family val="2"/>
    </font>
    <font>
      <b/>
      <sz val="10"/>
      <color indexed="55"/>
      <name val="Arial Narrow"/>
      <family val="2"/>
    </font>
    <font>
      <b/>
      <sz val="10"/>
      <color indexed="56"/>
      <name val="Arial Narrow"/>
      <family val="2"/>
    </font>
    <font>
      <sz val="11"/>
      <color indexed="56"/>
      <name val="Arial Narrow"/>
      <family val="2"/>
    </font>
    <font>
      <b/>
      <sz val="11"/>
      <color indexed="18"/>
      <name val="Arial Narrow"/>
      <family val="2"/>
    </font>
    <font>
      <sz val="11"/>
      <color indexed="18"/>
      <name val="Arial Narrow"/>
      <family val="2"/>
    </font>
    <font>
      <b/>
      <sz val="10"/>
      <color indexed="9"/>
      <name val="Arial"/>
      <family val="2"/>
    </font>
    <font>
      <b/>
      <sz val="9"/>
      <color indexed="9"/>
      <name val="Times New Roman"/>
      <family val="1"/>
    </font>
    <font>
      <b/>
      <sz val="14"/>
      <color indexed="8"/>
      <name val="Arial Narrow"/>
      <family val="2"/>
    </font>
    <font>
      <b/>
      <sz val="14"/>
      <color indexed="9"/>
      <name val="Arial Narrow"/>
      <family val="2"/>
    </font>
    <font>
      <b/>
      <i/>
      <sz val="14"/>
      <color indexed="9"/>
      <name val="Arial Narrow"/>
      <family val="2"/>
    </font>
    <font>
      <sz val="14"/>
      <color indexed="56"/>
      <name val="Arial Narrow"/>
      <family val="2"/>
    </font>
    <font>
      <b/>
      <sz val="16"/>
      <color indexed="56"/>
      <name val="Arial Narrow"/>
      <family val="2"/>
    </font>
    <font>
      <sz val="10"/>
      <color indexed="10"/>
      <name val="Arial"/>
      <family val="2"/>
    </font>
    <font>
      <sz val="14"/>
      <color indexed="10"/>
      <name val="Arial Narrow"/>
      <family val="2"/>
    </font>
    <font>
      <b/>
      <sz val="14"/>
      <color indexed="8"/>
      <name val="Arial Narrow"/>
      <family val="2"/>
    </font>
    <font>
      <sz val="9"/>
      <color indexed="9"/>
      <name val="Arial Narrow"/>
      <family val="2"/>
    </font>
    <font>
      <b/>
      <sz val="11"/>
      <color indexed="8"/>
      <name val="Arial Narrow"/>
      <family val="2"/>
    </font>
    <font>
      <sz val="10"/>
      <color indexed="44"/>
      <name val="Arial Narrow"/>
      <family val="2"/>
    </font>
    <font>
      <b/>
      <sz val="14"/>
      <color indexed="51"/>
      <name val="Arial Narrow"/>
      <family val="2"/>
    </font>
    <font>
      <i/>
      <sz val="11"/>
      <color indexed="8"/>
      <name val="Arial Narrow"/>
      <family val="2"/>
    </font>
    <font>
      <i/>
      <sz val="11"/>
      <color indexed="8"/>
      <name val="Arial"/>
      <family val="2"/>
    </font>
    <font>
      <sz val="11"/>
      <color indexed="56"/>
      <name val="Perpetua"/>
      <family val="1"/>
    </font>
    <font>
      <sz val="11"/>
      <color indexed="56"/>
      <name val="Calibri"/>
      <family val="2"/>
    </font>
    <font>
      <b/>
      <sz val="14"/>
      <color indexed="9"/>
      <name val="Arial"/>
      <family val="2"/>
    </font>
    <font>
      <b/>
      <sz val="12"/>
      <color indexed="8"/>
      <name val="Arial Narrow"/>
      <family val="2"/>
    </font>
    <font>
      <b/>
      <sz val="12"/>
      <color indexed="9"/>
      <name val="Arial Narrow"/>
      <family val="2"/>
    </font>
    <font>
      <sz val="11"/>
      <color indexed="9"/>
      <name val="Calibri"/>
      <family val="2"/>
    </font>
    <font>
      <i/>
      <sz val="11"/>
      <color indexed="8"/>
      <name val="Calibri"/>
      <family val="2"/>
    </font>
    <font>
      <b/>
      <sz val="11"/>
      <color indexed="8"/>
      <name val="Arial"/>
      <family val="2"/>
    </font>
    <font>
      <sz val="11"/>
      <color indexed="8"/>
      <name val="Arial"/>
      <family val="2"/>
    </font>
    <font>
      <b/>
      <sz val="11"/>
      <color indexed="8"/>
      <name val="Arial"/>
      <family val="2"/>
    </font>
    <font>
      <sz val="12"/>
      <color indexed="8"/>
      <name val="Times New Roman"/>
      <family val="1"/>
    </font>
    <font>
      <b/>
      <i/>
      <sz val="10"/>
      <color indexed="9"/>
      <name val="Arial Narrow"/>
      <family val="2"/>
    </font>
    <font>
      <sz val="12"/>
      <color indexed="9"/>
      <name val="Arial"/>
      <family val="2"/>
    </font>
    <font>
      <b/>
      <sz val="12"/>
      <color indexed="56"/>
      <name val="Arial"/>
      <family val="2"/>
    </font>
    <font>
      <b/>
      <sz val="12"/>
      <color indexed="10"/>
      <name val="Arial Narrow"/>
      <family val="2"/>
    </font>
    <font>
      <b/>
      <sz val="16"/>
      <color indexed="9"/>
      <name val="Arial Narrow"/>
      <family val="2"/>
    </font>
    <font>
      <b/>
      <sz val="11"/>
      <color indexed="10"/>
      <name val="Arial Narrow"/>
      <family val="2"/>
    </font>
    <font>
      <b/>
      <sz val="11"/>
      <color indexed="8"/>
      <name val="Arial Narrow"/>
      <family val="2"/>
    </font>
    <font>
      <b/>
      <u/>
      <sz val="11"/>
      <color indexed="8"/>
      <name val="Arial Narrow"/>
      <family val="2"/>
    </font>
    <font>
      <b/>
      <sz val="14"/>
      <color indexed="56"/>
      <name val="Arial Narrow"/>
      <family val="2"/>
    </font>
    <font>
      <sz val="16"/>
      <color indexed="10"/>
      <name val="Arial Narrow"/>
      <family val="2"/>
    </font>
    <font>
      <b/>
      <sz val="14"/>
      <color indexed="57"/>
      <name val="Arial Narrow"/>
      <family val="2"/>
    </font>
    <font>
      <sz val="11"/>
      <color indexed="8"/>
      <name val="Arial"/>
      <family val="2"/>
    </font>
    <font>
      <b/>
      <sz val="14"/>
      <color indexed="16"/>
      <name val="Arial Narrow"/>
      <family val="2"/>
    </font>
    <font>
      <b/>
      <sz val="12"/>
      <color indexed="9"/>
      <name val="Arial"/>
      <family val="2"/>
    </font>
    <font>
      <i/>
      <sz val="11"/>
      <color indexed="23"/>
      <name val="Arial Narrow"/>
      <family val="2"/>
    </font>
    <font>
      <sz val="11"/>
      <color indexed="51"/>
      <name val="Arial Narrow"/>
      <family val="2"/>
    </font>
    <font>
      <sz val="8"/>
      <name val="Verdana"/>
    </font>
  </fonts>
  <fills count="56">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31"/>
        <bgColor indexed="64"/>
      </patternFill>
    </fill>
    <fill>
      <patternFill patternType="solid">
        <fgColor indexed="45"/>
        <bgColor indexed="64"/>
      </patternFill>
    </fill>
    <fill>
      <patternFill patternType="solid">
        <fgColor indexed="43"/>
        <bgColor indexed="64"/>
      </patternFill>
    </fill>
    <fill>
      <patternFill patternType="solid">
        <fgColor indexed="65"/>
        <bgColor indexed="64"/>
      </patternFill>
    </fill>
    <fill>
      <patternFill patternType="solid">
        <fgColor indexed="55"/>
        <bgColor indexed="64"/>
      </patternFill>
    </fill>
    <fill>
      <patternFill patternType="solid">
        <fgColor indexed="22"/>
        <bgColor indexed="64"/>
      </patternFill>
    </fill>
    <fill>
      <patternFill patternType="solid">
        <fgColor indexed="36"/>
        <bgColor indexed="64"/>
      </patternFill>
    </fill>
    <fill>
      <patternFill patternType="lightTrellis">
        <fgColor indexed="22"/>
        <bgColor indexed="31"/>
      </patternFill>
    </fill>
    <fill>
      <patternFill patternType="solid">
        <fgColor indexed="57"/>
        <bgColor indexed="64"/>
      </patternFill>
    </fill>
    <fill>
      <patternFill patternType="solid">
        <fgColor indexed="11"/>
        <bgColor indexed="64"/>
      </patternFill>
    </fill>
    <fill>
      <patternFill patternType="solid">
        <fgColor indexed="15"/>
        <bgColor indexed="64"/>
      </patternFill>
    </fill>
    <fill>
      <patternFill patternType="solid">
        <fgColor indexed="42"/>
        <bgColor indexed="64"/>
      </patternFill>
    </fill>
    <fill>
      <patternFill patternType="solid">
        <fgColor indexed="30"/>
        <bgColor indexed="64"/>
      </patternFill>
    </fill>
    <fill>
      <patternFill patternType="solid">
        <fgColor indexed="17"/>
        <bgColor indexed="64"/>
      </patternFill>
    </fill>
    <fill>
      <patternFill patternType="solid">
        <fgColor indexed="52"/>
        <bgColor indexed="64"/>
      </patternFill>
    </fill>
    <fill>
      <patternFill patternType="solid">
        <fgColor indexed="46"/>
        <bgColor indexed="64"/>
      </patternFill>
    </fill>
    <fill>
      <patternFill patternType="solid">
        <fgColor indexed="47"/>
        <bgColor indexed="64"/>
      </patternFill>
    </fill>
    <fill>
      <patternFill patternType="solid">
        <fgColor indexed="48"/>
        <bgColor indexed="64"/>
      </patternFill>
    </fill>
    <fill>
      <patternFill patternType="solid">
        <fgColor indexed="29"/>
        <bgColor indexed="64"/>
      </patternFill>
    </fill>
    <fill>
      <patternFill patternType="solid">
        <fgColor indexed="24"/>
        <bgColor indexed="64"/>
      </patternFill>
    </fill>
    <fill>
      <patternFill patternType="solid">
        <fgColor indexed="1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0"/>
        <bgColor indexed="64"/>
      </patternFill>
    </fill>
    <fill>
      <patternFill patternType="solid">
        <fgColor indexed="49"/>
        <bgColor indexed="64"/>
      </patternFill>
    </fill>
    <fill>
      <patternFill patternType="solid">
        <fgColor indexed="50"/>
        <bgColor indexed="64"/>
      </patternFill>
    </fill>
    <fill>
      <patternFill patternType="solid">
        <fgColor indexed="53"/>
        <bgColor indexed="64"/>
      </patternFill>
    </fill>
    <fill>
      <patternFill patternType="solid">
        <fgColor indexed="60"/>
        <bgColor indexed="64"/>
      </patternFill>
    </fill>
    <fill>
      <patternFill patternType="solid">
        <fgColor indexed="1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8"/>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thin">
        <color indexed="64"/>
      </left>
      <right style="thin">
        <color indexed="64"/>
      </right>
      <top style="medium">
        <color indexed="64"/>
      </top>
      <bottom style="medium">
        <color indexed="64"/>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right style="thin">
        <color indexed="64"/>
      </right>
      <top style="medium">
        <color indexed="8"/>
      </top>
      <bottom style="medium">
        <color indexed="8"/>
      </bottom>
      <diagonal/>
    </border>
    <border>
      <left/>
      <right style="thin">
        <color indexed="64"/>
      </right>
      <top/>
      <bottom style="medium">
        <color indexed="8"/>
      </bottom>
      <diagonal/>
    </border>
    <border>
      <left style="thin">
        <color indexed="64"/>
      </left>
      <right style="thin">
        <color indexed="64"/>
      </right>
      <top/>
      <bottom style="medium">
        <color indexed="8"/>
      </bottom>
      <diagonal/>
    </border>
    <border>
      <left style="thin">
        <color indexed="64"/>
      </left>
      <right style="medium">
        <color indexed="8"/>
      </right>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64"/>
      </right>
      <top style="medium">
        <color indexed="8"/>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8"/>
      </right>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medium">
        <color indexed="8"/>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bottom/>
      <diagonal/>
    </border>
    <border>
      <left style="thin">
        <color indexed="64"/>
      </left>
      <right style="medium">
        <color indexed="8"/>
      </right>
      <top style="thin">
        <color indexed="64"/>
      </top>
      <bottom style="thin">
        <color indexed="64"/>
      </bottom>
      <diagonal/>
    </border>
    <border>
      <left style="thin">
        <color indexed="8"/>
      </left>
      <right style="thin">
        <color indexed="8"/>
      </right>
      <top/>
      <bottom style="thin">
        <color indexed="8"/>
      </bottom>
      <diagonal/>
    </border>
    <border>
      <left/>
      <right style="medium">
        <color indexed="8"/>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thin">
        <color indexed="64"/>
      </left>
      <right style="thin">
        <color indexed="64"/>
      </right>
      <top style="thin">
        <color indexed="64"/>
      </top>
      <bottom/>
      <diagonal/>
    </border>
    <border>
      <left style="thin">
        <color indexed="64"/>
      </left>
      <right style="medium">
        <color indexed="8"/>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8"/>
      </left>
      <right style="thin">
        <color indexed="64"/>
      </right>
      <top style="medium">
        <color indexed="8"/>
      </top>
      <bottom/>
      <diagonal/>
    </border>
    <border>
      <left style="thin">
        <color indexed="64"/>
      </left>
      <right/>
      <top style="medium">
        <color indexed="8"/>
      </top>
      <bottom/>
      <diagonal/>
    </border>
    <border>
      <left style="medium">
        <color indexed="8"/>
      </left>
      <right style="medium">
        <color indexed="8"/>
      </right>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style="medium">
        <color indexed="64"/>
      </top>
      <bottom/>
      <diagonal/>
    </border>
    <border>
      <left style="medium">
        <color indexed="8"/>
      </left>
      <right style="medium">
        <color indexed="8"/>
      </right>
      <top/>
      <bottom style="medium">
        <color indexed="64"/>
      </bottom>
      <diagonal/>
    </border>
    <border>
      <left style="medium">
        <color indexed="8"/>
      </left>
      <right style="medium">
        <color indexed="64"/>
      </right>
      <top/>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8"/>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top style="medium">
        <color indexed="8"/>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3">
    <xf numFmtId="0" fontId="0" fillId="0" borderId="0"/>
    <xf numFmtId="0" fontId="92" fillId="34" borderId="0" applyNumberFormat="0" applyBorder="0" applyAlignment="0" applyProtection="0"/>
    <xf numFmtId="0" fontId="92" fillId="35" borderId="0" applyNumberFormat="0" applyBorder="0" applyAlignment="0" applyProtection="0"/>
    <xf numFmtId="0" fontId="92" fillId="36" borderId="0" applyNumberFormat="0" applyBorder="0" applyAlignment="0" applyProtection="0"/>
    <xf numFmtId="0" fontId="92" fillId="37" borderId="0" applyNumberFormat="0" applyBorder="0" applyAlignment="0" applyProtection="0"/>
    <xf numFmtId="0" fontId="92" fillId="38" borderId="0" applyNumberFormat="0" applyBorder="0" applyAlignment="0" applyProtection="0"/>
    <xf numFmtId="0" fontId="92"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92" fillId="42" borderId="0" applyNumberFormat="0" applyBorder="0" applyAlignment="0" applyProtection="0"/>
    <xf numFmtId="0" fontId="92" fillId="37" borderId="0" applyNumberFormat="0" applyBorder="0" applyAlignment="0" applyProtection="0"/>
    <xf numFmtId="0" fontId="92" fillId="40" borderId="0" applyNumberFormat="0" applyBorder="0" applyAlignment="0" applyProtection="0"/>
    <xf numFmtId="0" fontId="92" fillId="43" borderId="0" applyNumberFormat="0" applyBorder="0" applyAlignment="0" applyProtection="0"/>
    <xf numFmtId="0" fontId="93" fillId="44" borderId="0" applyNumberFormat="0" applyBorder="0" applyAlignment="0" applyProtection="0"/>
    <xf numFmtId="0" fontId="93" fillId="41" borderId="0" applyNumberFormat="0" applyBorder="0" applyAlignment="0" applyProtection="0"/>
    <xf numFmtId="0" fontId="93" fillId="42"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51" borderId="0" applyNumberFormat="0" applyBorder="0" applyAlignment="0" applyProtection="0"/>
    <xf numFmtId="0" fontId="94" fillId="35" borderId="0" applyNumberFormat="0" applyBorder="0" applyAlignment="0" applyProtection="0"/>
    <xf numFmtId="0" fontId="95" fillId="52" borderId="167" applyNumberFormat="0" applyAlignment="0" applyProtection="0"/>
    <xf numFmtId="0" fontId="96" fillId="53" borderId="168"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97" fillId="0" borderId="0" applyNumberFormat="0" applyFill="0" applyBorder="0" applyAlignment="0" applyProtection="0"/>
    <xf numFmtId="0" fontId="98" fillId="36" borderId="0" applyNumberFormat="0" applyBorder="0" applyAlignment="0" applyProtection="0"/>
    <xf numFmtId="0" fontId="99" fillId="0" borderId="169" applyNumberFormat="0" applyFill="0" applyAlignment="0" applyProtection="0"/>
    <xf numFmtId="0" fontId="100" fillId="0" borderId="170" applyNumberFormat="0" applyFill="0" applyAlignment="0" applyProtection="0"/>
    <xf numFmtId="0" fontId="101" fillId="0" borderId="171" applyNumberFormat="0" applyFill="0" applyAlignment="0" applyProtection="0"/>
    <xf numFmtId="0" fontId="101" fillId="0" borderId="0" applyNumberFormat="0" applyFill="0" applyBorder="0" applyAlignment="0" applyProtection="0"/>
    <xf numFmtId="0" fontId="2" fillId="0" borderId="0" applyNumberFormat="0" applyFill="0" applyBorder="0" applyAlignment="0" applyProtection="0">
      <alignment vertical="top"/>
      <protection locked="0"/>
    </xf>
    <xf numFmtId="0" fontId="102" fillId="39" borderId="167" applyNumberFormat="0" applyAlignment="0" applyProtection="0"/>
    <xf numFmtId="0" fontId="103" fillId="0" borderId="172" applyNumberFormat="0" applyFill="0" applyAlignment="0" applyProtection="0"/>
    <xf numFmtId="0" fontId="104" fillId="54" borderId="0" applyNumberFormat="0" applyBorder="0" applyAlignment="0" applyProtection="0"/>
    <xf numFmtId="0" fontId="92" fillId="0" borderId="0"/>
    <xf numFmtId="0" fontId="92" fillId="0" borderId="0"/>
    <xf numFmtId="0" fontId="1" fillId="0" borderId="0"/>
    <xf numFmtId="0" fontId="1" fillId="0" borderId="0"/>
    <xf numFmtId="0" fontId="74" fillId="55" borderId="173" applyNumberFormat="0" applyFont="0" applyAlignment="0" applyProtection="0"/>
    <xf numFmtId="0" fontId="105" fillId="52" borderId="174" applyNumberFormat="0" applyAlignment="0" applyProtection="0"/>
    <xf numFmtId="9" fontId="47" fillId="0" borderId="0" applyFont="0" applyFill="0" applyBorder="0" applyAlignment="0" applyProtection="0"/>
    <xf numFmtId="9" fontId="1" fillId="0" borderId="0" applyFont="0" applyFill="0" applyBorder="0" applyAlignment="0" applyProtection="0"/>
    <xf numFmtId="0" fontId="106" fillId="0" borderId="0" applyNumberFormat="0" applyFill="0" applyBorder="0" applyAlignment="0" applyProtection="0"/>
    <xf numFmtId="0" fontId="107" fillId="0" borderId="175" applyNumberFormat="0" applyFill="0" applyAlignment="0" applyProtection="0"/>
    <xf numFmtId="0" fontId="108" fillId="0" borderId="0" applyNumberFormat="0" applyFill="0" applyBorder="0" applyAlignment="0" applyProtection="0"/>
  </cellStyleXfs>
  <cellXfs count="2462">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38" applyFont="1" applyFill="1" applyBorder="1" applyAlignment="1" applyProtection="1">
      <alignment horizontal="left" vertical="top" wrapText="1"/>
    </xf>
    <xf numFmtId="0" fontId="2" fillId="2" borderId="0" xfId="38" applyFill="1" applyAlignment="1" applyProtection="1"/>
    <xf numFmtId="49" fontId="0" fillId="0" borderId="0" xfId="0" applyNumberFormat="1"/>
    <xf numFmtId="0" fontId="0" fillId="6" borderId="0" xfId="0" applyFill="1"/>
    <xf numFmtId="0" fontId="0" fillId="0" borderId="0" xfId="0" applyFill="1"/>
    <xf numFmtId="0" fontId="0" fillId="6" borderId="0" xfId="0" quotePrefix="1" applyFill="1" applyAlignment="1">
      <alignment horizontal="left"/>
    </xf>
    <xf numFmtId="0" fontId="0" fillId="9" borderId="0" xfId="0" applyFill="1"/>
    <xf numFmtId="0" fontId="0" fillId="6"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2" borderId="0" xfId="0" applyFont="1" applyFill="1" applyBorder="1" applyProtection="1"/>
    <xf numFmtId="0" fontId="7" fillId="0" borderId="0" xfId="0" applyFont="1"/>
    <xf numFmtId="0" fontId="0" fillId="2" borderId="0" xfId="0" applyFont="1" applyFill="1"/>
    <xf numFmtId="0" fontId="7" fillId="2" borderId="0" xfId="0" applyFont="1" applyFill="1" applyBorder="1" applyAlignment="1" applyProtection="1">
      <alignment horizontal="right"/>
    </xf>
    <xf numFmtId="0" fontId="0" fillId="2" borderId="0" xfId="0" applyFont="1" applyFill="1"/>
    <xf numFmtId="0" fontId="0" fillId="2" borderId="0" xfId="0" applyFill="1"/>
    <xf numFmtId="0" fontId="7" fillId="2"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2" borderId="4" xfId="0" applyFill="1" applyBorder="1"/>
    <xf numFmtId="0" fontId="0" fillId="2" borderId="0" xfId="0" applyFill="1" applyBorder="1"/>
    <xf numFmtId="0" fontId="0" fillId="2" borderId="5" xfId="0" applyFill="1" applyBorder="1"/>
    <xf numFmtId="0" fontId="0" fillId="2" borderId="9" xfId="0" applyFill="1" applyBorder="1"/>
    <xf numFmtId="0" fontId="0" fillId="2" borderId="11" xfId="0" applyFill="1" applyBorder="1"/>
    <xf numFmtId="0" fontId="0" fillId="2" borderId="10" xfId="0" applyFill="1" applyBorder="1"/>
    <xf numFmtId="0" fontId="2" fillId="2" borderId="0" xfId="38" applyFill="1" applyBorder="1" applyAlignment="1" applyProtection="1"/>
    <xf numFmtId="0" fontId="2" fillId="2" borderId="9" xfId="38"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09" fillId="23" borderId="12"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09" fillId="0" borderId="0" xfId="0" applyFont="1" applyFill="1" applyBorder="1" applyAlignment="1" applyProtection="1">
      <alignment wrapText="1"/>
    </xf>
    <xf numFmtId="0" fontId="1" fillId="0" borderId="0" xfId="0" applyFont="1" applyFill="1"/>
    <xf numFmtId="0" fontId="38" fillId="2" borderId="0" xfId="38" applyFont="1" applyFill="1" applyBorder="1" applyAlignment="1" applyProtection="1"/>
    <xf numFmtId="0" fontId="1" fillId="0" borderId="0" xfId="0" quotePrefix="1" applyFont="1"/>
    <xf numFmtId="0" fontId="0" fillId="0" borderId="12" xfId="0" applyFill="1" applyBorder="1" applyAlignment="1">
      <alignment wrapText="1"/>
    </xf>
    <xf numFmtId="0" fontId="0" fillId="0" borderId="33" xfId="0" applyFill="1" applyBorder="1" applyAlignment="1"/>
    <xf numFmtId="0" fontId="0" fillId="0" borderId="13" xfId="0" applyFill="1" applyBorder="1" applyAlignment="1"/>
    <xf numFmtId="0" fontId="6" fillId="0" borderId="0" xfId="0" applyFont="1" applyFill="1" applyBorder="1" applyAlignment="1">
      <alignment horizontal="left"/>
    </xf>
    <xf numFmtId="0" fontId="0" fillId="0" borderId="42" xfId="0" applyFill="1" applyBorder="1" applyAlignment="1">
      <alignment horizontal="left" wrapText="1"/>
    </xf>
    <xf numFmtId="0" fontId="107" fillId="0" borderId="0" xfId="42" applyFont="1" applyFill="1" applyBorder="1" applyAlignment="1"/>
    <xf numFmtId="0" fontId="1" fillId="0" borderId="0" xfId="0" applyFont="1" applyFill="1" applyBorder="1" applyAlignment="1">
      <alignment horizontal="left" wrapText="1"/>
    </xf>
    <xf numFmtId="0" fontId="2" fillId="2" borderId="0" xfId="38" applyFill="1" applyAlignment="1" applyProtection="1">
      <alignment horizontal="left" vertical="top" wrapText="1"/>
    </xf>
    <xf numFmtId="0" fontId="35" fillId="2" borderId="0" xfId="0" applyFont="1" applyFill="1" applyBorder="1" applyProtection="1"/>
    <xf numFmtId="0" fontId="8" fillId="7" borderId="0" xfId="0" applyFont="1" applyFill="1" applyBorder="1" applyAlignment="1" applyProtection="1">
      <alignment horizontal="left" vertical="top" wrapText="1"/>
      <protection locked="0"/>
    </xf>
    <xf numFmtId="0" fontId="12" fillId="2" borderId="0" xfId="0" applyFont="1" applyFill="1" applyProtection="1"/>
    <xf numFmtId="0" fontId="110" fillId="2" borderId="0" xfId="0" applyFont="1" applyFill="1" applyProtection="1"/>
    <xf numFmtId="0" fontId="111" fillId="2" borderId="0" xfId="0" applyFont="1" applyFill="1" applyBorder="1" applyProtection="1"/>
    <xf numFmtId="0" fontId="12" fillId="2" borderId="0" xfId="0" applyFont="1" applyFill="1" applyBorder="1" applyProtection="1"/>
    <xf numFmtId="0" fontId="32" fillId="2" borderId="0" xfId="0" applyFont="1" applyFill="1" applyBorder="1" applyAlignment="1" applyProtection="1">
      <alignment vertical="top" wrapText="1"/>
    </xf>
    <xf numFmtId="0" fontId="12" fillId="2" borderId="10"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xf>
    <xf numFmtId="0" fontId="0" fillId="2" borderId="0" xfId="0" applyFill="1" applyBorder="1" applyAlignment="1" applyProtection="1">
      <alignment horizontal="left" vertical="top"/>
    </xf>
    <xf numFmtId="0" fontId="0" fillId="2" borderId="0" xfId="0" applyFill="1" applyAlignment="1" applyProtection="1">
      <alignment horizontal="left" vertical="top"/>
    </xf>
    <xf numFmtId="0" fontId="0" fillId="2" borderId="0" xfId="0" applyFill="1" applyProtection="1"/>
    <xf numFmtId="0" fontId="10" fillId="2" borderId="0" xfId="0" applyFont="1" applyFill="1" applyBorder="1" applyAlignment="1" applyProtection="1">
      <alignment horizontal="right" vertical="top"/>
    </xf>
    <xf numFmtId="0" fontId="12" fillId="2" borderId="0" xfId="0" applyFont="1" applyFill="1" applyBorder="1" applyAlignment="1" applyProtection="1">
      <alignment horizontal="left" vertical="top"/>
    </xf>
    <xf numFmtId="0" fontId="13"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15" fillId="2" borderId="0"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17" fillId="2" borderId="0" xfId="0" applyFont="1" applyFill="1" applyBorder="1" applyAlignment="1" applyProtection="1">
      <alignment horizontal="left" vertical="top"/>
    </xf>
    <xf numFmtId="0" fontId="8" fillId="2" borderId="0" xfId="0" applyFont="1" applyFill="1" applyAlignment="1" applyProtection="1">
      <alignment horizontal="left" vertical="top"/>
    </xf>
    <xf numFmtId="0" fontId="18" fillId="2" borderId="0" xfId="0" applyFont="1" applyFill="1" applyBorder="1" applyAlignment="1" applyProtection="1">
      <alignment horizontal="center" vertical="top" wrapText="1"/>
    </xf>
    <xf numFmtId="0" fontId="23" fillId="0" borderId="0" xfId="0" applyFont="1" applyFill="1" applyBorder="1" applyAlignment="1" applyProtection="1">
      <alignment horizontal="left" vertical="top" wrapText="1"/>
    </xf>
    <xf numFmtId="0" fontId="8" fillId="7" borderId="0" xfId="0" applyFont="1" applyFill="1" applyBorder="1" applyAlignment="1" applyProtection="1">
      <alignment horizontal="left" vertical="top"/>
    </xf>
    <xf numFmtId="0" fontId="13" fillId="7" borderId="0" xfId="0" applyFont="1" applyFill="1" applyBorder="1" applyAlignment="1" applyProtection="1">
      <alignment horizontal="left" vertical="top"/>
    </xf>
    <xf numFmtId="0" fontId="8" fillId="2" borderId="0" xfId="0" applyFont="1" applyFill="1" applyBorder="1" applyAlignment="1" applyProtection="1">
      <alignment horizontal="left" vertical="top" wrapText="1"/>
    </xf>
    <xf numFmtId="0" fontId="25" fillId="2" borderId="0" xfId="0" applyFont="1" applyFill="1" applyBorder="1" applyAlignment="1" applyProtection="1">
      <alignment horizontal="left" vertical="top" wrapText="1"/>
    </xf>
    <xf numFmtId="0" fontId="20" fillId="2" borderId="0" xfId="0" applyFont="1" applyFill="1" applyBorder="1" applyAlignment="1" applyProtection="1">
      <alignment horizontal="center" vertical="top" wrapText="1"/>
    </xf>
    <xf numFmtId="0" fontId="13" fillId="2" borderId="0" xfId="0" applyFont="1" applyFill="1" applyBorder="1" applyAlignment="1" applyProtection="1">
      <alignment horizontal="center" vertical="top" wrapText="1"/>
    </xf>
    <xf numFmtId="0" fontId="26" fillId="2" borderId="0" xfId="0" applyFont="1" applyFill="1" applyBorder="1" applyAlignment="1" applyProtection="1">
      <alignment horizontal="center" vertical="top" wrapText="1"/>
    </xf>
    <xf numFmtId="0" fontId="20" fillId="2" borderId="0" xfId="0" applyFont="1" applyFill="1" applyBorder="1" applyAlignment="1" applyProtection="1">
      <alignment horizontal="left" vertical="top" wrapText="1"/>
    </xf>
    <xf numFmtId="0" fontId="27" fillId="2" borderId="0" xfId="0" applyFont="1" applyFill="1" applyBorder="1" applyAlignment="1" applyProtection="1">
      <alignment horizontal="left" vertical="top" wrapText="1"/>
    </xf>
    <xf numFmtId="0" fontId="13" fillId="2" borderId="0" xfId="0" applyFont="1" applyFill="1" applyBorder="1" applyAlignment="1" applyProtection="1">
      <alignment horizontal="left" vertical="top" wrapText="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xf>
    <xf numFmtId="0" fontId="0" fillId="0" borderId="0" xfId="0" applyProtection="1"/>
    <xf numFmtId="0" fontId="0" fillId="2" borderId="0" xfId="0" applyFill="1" applyBorder="1" applyProtection="1"/>
    <xf numFmtId="0" fontId="8" fillId="2" borderId="0" xfId="0" applyFont="1" applyFill="1" applyBorder="1" applyAlignment="1" applyProtection="1">
      <alignment horizontal="left" vertical="top"/>
    </xf>
    <xf numFmtId="0" fontId="0" fillId="2" borderId="0" xfId="0" applyFill="1" applyAlignment="1" applyProtection="1">
      <alignment horizontal="left" vertical="top"/>
    </xf>
    <xf numFmtId="0" fontId="0" fillId="2" borderId="0" xfId="0" applyFill="1" applyProtection="1"/>
    <xf numFmtId="0" fontId="9" fillId="2" borderId="0" xfId="0" applyFont="1" applyFill="1" applyBorder="1" applyAlignment="1" applyProtection="1">
      <alignment horizontal="left" vertical="top"/>
    </xf>
    <xf numFmtId="0" fontId="8" fillId="2" borderId="5" xfId="0" applyFont="1" applyFill="1" applyBorder="1" applyAlignment="1" applyProtection="1">
      <alignment horizontal="left" vertical="top"/>
    </xf>
    <xf numFmtId="0" fontId="0" fillId="2" borderId="5" xfId="0" applyFill="1" applyBorder="1" applyProtection="1"/>
    <xf numFmtId="0" fontId="0" fillId="2" borderId="0" xfId="0" applyFill="1" applyBorder="1" applyAlignment="1" applyProtection="1">
      <alignment horizontal="left" vertical="top"/>
    </xf>
    <xf numFmtId="0" fontId="10" fillId="2" borderId="0" xfId="0" applyFont="1" applyFill="1" applyProtection="1"/>
    <xf numFmtId="0" fontId="10" fillId="2" borderId="0" xfId="0" applyFont="1" applyFill="1" applyBorder="1" applyAlignment="1" applyProtection="1">
      <alignment vertical="top"/>
    </xf>
    <xf numFmtId="0" fontId="10" fillId="2" borderId="0" xfId="0" applyFont="1" applyFill="1" applyAlignment="1" applyProtection="1">
      <alignment horizontal="left" vertical="top" wrapText="1"/>
    </xf>
    <xf numFmtId="0" fontId="10" fillId="2" borderId="10" xfId="0" applyFont="1" applyFill="1" applyBorder="1" applyAlignment="1" applyProtection="1">
      <alignment vertical="top"/>
    </xf>
    <xf numFmtId="0" fontId="9" fillId="2" borderId="10" xfId="0" applyFont="1" applyFill="1" applyBorder="1" applyAlignment="1" applyProtection="1">
      <alignment horizontal="left" vertical="top"/>
    </xf>
    <xf numFmtId="0" fontId="0" fillId="2" borderId="10" xfId="0" applyFill="1" applyBorder="1" applyProtection="1"/>
    <xf numFmtId="0" fontId="0" fillId="2" borderId="0" xfId="0" applyFill="1" applyAlignment="1" applyProtection="1"/>
    <xf numFmtId="0" fontId="1" fillId="2" borderId="0" xfId="0" applyFont="1" applyFill="1" applyBorder="1" applyProtection="1"/>
    <xf numFmtId="0" fontId="37" fillId="2" borderId="0" xfId="0" applyFont="1" applyFill="1" applyAlignment="1" applyProtection="1">
      <alignment wrapText="1"/>
    </xf>
    <xf numFmtId="0" fontId="112" fillId="2" borderId="0" xfId="0" applyFont="1" applyFill="1" applyAlignment="1" applyProtection="1">
      <alignment horizontal="left" wrapText="1"/>
    </xf>
    <xf numFmtId="0" fontId="1" fillId="30" borderId="32" xfId="0" applyFont="1" applyFill="1" applyBorder="1" applyAlignment="1" applyProtection="1">
      <alignment horizontal="left" wrapText="1"/>
    </xf>
    <xf numFmtId="0" fontId="109" fillId="22" borderId="12" xfId="0" applyFont="1" applyFill="1" applyBorder="1" applyAlignment="1" applyProtection="1">
      <alignment horizontal="left" wrapText="1"/>
    </xf>
    <xf numFmtId="0" fontId="109" fillId="26" borderId="12" xfId="0" applyFont="1" applyFill="1" applyBorder="1" applyAlignment="1" applyProtection="1">
      <alignment wrapText="1"/>
    </xf>
    <xf numFmtId="0" fontId="109" fillId="23" borderId="12" xfId="0" applyFont="1" applyFill="1" applyBorder="1" applyAlignment="1" applyProtection="1">
      <alignment horizontal="left" wrapText="1"/>
    </xf>
    <xf numFmtId="0" fontId="0" fillId="31" borderId="32" xfId="0" applyFill="1" applyBorder="1" applyAlignment="1" applyProtection="1">
      <alignment wrapText="1"/>
    </xf>
    <xf numFmtId="0" fontId="1" fillId="0" borderId="0" xfId="0" applyFont="1" applyProtection="1"/>
    <xf numFmtId="0" fontId="1" fillId="30" borderId="12" xfId="0" applyFont="1" applyFill="1" applyBorder="1" applyAlignment="1" applyProtection="1">
      <alignment wrapText="1"/>
    </xf>
    <xf numFmtId="0" fontId="0" fillId="18" borderId="32" xfId="0" applyFill="1" applyBorder="1" applyAlignment="1" applyProtection="1">
      <alignment wrapText="1"/>
    </xf>
    <xf numFmtId="0" fontId="1" fillId="29" borderId="32" xfId="0" applyFont="1" applyFill="1" applyBorder="1" applyAlignment="1" applyProtection="1">
      <alignment wrapText="1"/>
    </xf>
    <xf numFmtId="0" fontId="0" fillId="19" borderId="32" xfId="0" applyFill="1" applyBorder="1" applyAlignment="1" applyProtection="1">
      <alignment wrapText="1"/>
    </xf>
    <xf numFmtId="0" fontId="0" fillId="13" borderId="32" xfId="0" applyFill="1" applyBorder="1" applyAlignment="1" applyProtection="1">
      <alignment wrapText="1"/>
    </xf>
    <xf numFmtId="0" fontId="0" fillId="22" borderId="32" xfId="0" applyFill="1" applyBorder="1" applyAlignment="1" applyProtection="1">
      <alignment wrapText="1"/>
    </xf>
    <xf numFmtId="0" fontId="0" fillId="26" borderId="32" xfId="0" applyFill="1" applyBorder="1" applyAlignment="1" applyProtection="1">
      <alignment wrapText="1"/>
    </xf>
    <xf numFmtId="0" fontId="1" fillId="16" borderId="32" xfId="0" applyFont="1" applyFill="1" applyBorder="1" applyAlignment="1" applyProtection="1">
      <alignment wrapText="1"/>
    </xf>
    <xf numFmtId="0" fontId="0" fillId="16" borderId="32" xfId="0" applyFill="1" applyBorder="1" applyAlignment="1" applyProtection="1">
      <alignment wrapText="1"/>
    </xf>
    <xf numFmtId="0" fontId="92" fillId="0" borderId="0" xfId="42" applyFont="1" applyFill="1" applyBorder="1" applyAlignment="1" applyProtection="1">
      <alignment wrapText="1"/>
    </xf>
    <xf numFmtId="0" fontId="92" fillId="6" borderId="32" xfId="42" applyFont="1" applyFill="1" applyBorder="1" applyAlignment="1" applyProtection="1">
      <alignment wrapText="1"/>
    </xf>
    <xf numFmtId="0" fontId="0" fillId="18" borderId="32" xfId="42" applyFont="1" applyFill="1" applyBorder="1" applyAlignment="1" applyProtection="1">
      <alignment wrapText="1"/>
    </xf>
    <xf numFmtId="0" fontId="109" fillId="25" borderId="32" xfId="0" applyFont="1" applyFill="1" applyBorder="1" applyAlignment="1" applyProtection="1">
      <alignment wrapText="1"/>
    </xf>
    <xf numFmtId="0" fontId="37" fillId="23" borderId="32"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09" fillId="5" borderId="32" xfId="0" applyFont="1" applyFill="1" applyBorder="1" applyAlignment="1" applyProtection="1">
      <alignment wrapText="1"/>
    </xf>
    <xf numFmtId="0" fontId="37" fillId="18" borderId="32" xfId="0" applyFont="1" applyFill="1" applyBorder="1" applyAlignment="1" applyProtection="1">
      <alignment wrapText="1"/>
    </xf>
    <xf numFmtId="0" fontId="0" fillId="0" borderId="0" xfId="0" applyAlignment="1" applyProtection="1">
      <alignment wrapText="1"/>
    </xf>
    <xf numFmtId="0" fontId="37" fillId="21" borderId="32" xfId="0" applyFont="1" applyFill="1" applyBorder="1" applyAlignment="1" applyProtection="1">
      <alignment wrapText="1"/>
    </xf>
    <xf numFmtId="0" fontId="0" fillId="14" borderId="32" xfId="42" applyFont="1" applyFill="1" applyBorder="1" applyAlignment="1" applyProtection="1">
      <alignment wrapText="1"/>
    </xf>
    <xf numFmtId="0" fontId="113" fillId="0" borderId="0" xfId="0" applyFont="1" applyFill="1" applyBorder="1" applyAlignment="1" applyProtection="1">
      <alignment wrapText="1"/>
    </xf>
    <xf numFmtId="0" fontId="18" fillId="7" borderId="0" xfId="0" applyFont="1" applyFill="1" applyBorder="1" applyAlignment="1" applyProtection="1">
      <alignment horizontal="left" vertical="top"/>
    </xf>
    <xf numFmtId="0" fontId="39" fillId="2" borderId="0" xfId="0" applyFont="1" applyFill="1" applyBorder="1" applyProtection="1"/>
    <xf numFmtId="0" fontId="13" fillId="7" borderId="0" xfId="0" applyFont="1" applyFill="1" applyBorder="1" applyAlignment="1" applyProtection="1">
      <alignment horizontal="left" vertical="top" wrapText="1"/>
    </xf>
    <xf numFmtId="0" fontId="8" fillId="2" borderId="4"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2" borderId="0" xfId="0" applyFill="1" applyProtection="1">
      <protection locked="0"/>
    </xf>
    <xf numFmtId="0" fontId="1" fillId="2" borderId="0" xfId="0" applyFont="1" applyFill="1"/>
    <xf numFmtId="0" fontId="1" fillId="0" borderId="0" xfId="0" applyFont="1" applyFill="1" applyBorder="1" applyAlignment="1">
      <alignment wrapText="1"/>
    </xf>
    <xf numFmtId="0" fontId="1" fillId="13" borderId="32" xfId="0" applyFont="1" applyFill="1" applyBorder="1" applyAlignment="1">
      <alignment wrapText="1"/>
    </xf>
    <xf numFmtId="0" fontId="92" fillId="19" borderId="32" xfId="42" applyFont="1" applyFill="1" applyBorder="1" applyAlignment="1">
      <alignment wrapText="1"/>
    </xf>
    <xf numFmtId="0" fontId="92" fillId="0" borderId="0" xfId="42" applyFont="1" applyFill="1" applyBorder="1" applyAlignment="1">
      <alignment horizontal="left" wrapText="1"/>
    </xf>
    <xf numFmtId="0" fontId="0" fillId="0" borderId="0" xfId="0" applyFont="1" applyProtection="1"/>
    <xf numFmtId="0" fontId="1" fillId="28" borderId="32" xfId="0" applyFont="1" applyFill="1" applyBorder="1" applyAlignment="1" applyProtection="1">
      <alignment wrapText="1"/>
    </xf>
    <xf numFmtId="0" fontId="1" fillId="25" borderId="32" xfId="0" applyFont="1" applyFill="1" applyBorder="1" applyAlignment="1" applyProtection="1">
      <alignment wrapText="1"/>
    </xf>
    <xf numFmtId="0" fontId="1" fillId="17" borderId="32" xfId="0" applyFont="1" applyFill="1" applyBorder="1" applyAlignment="1" applyProtection="1">
      <alignment wrapText="1"/>
    </xf>
    <xf numFmtId="0" fontId="92" fillId="0" borderId="0" xfId="42" applyFont="1" applyFill="1" applyBorder="1" applyAlignment="1">
      <alignment wrapText="1"/>
    </xf>
    <xf numFmtId="0" fontId="114" fillId="0" borderId="0" xfId="0" applyFont="1" applyFill="1" applyBorder="1" applyAlignment="1">
      <alignment wrapText="1"/>
    </xf>
    <xf numFmtId="0" fontId="0" fillId="19" borderId="32" xfId="42" applyFont="1" applyFill="1" applyBorder="1" applyAlignment="1">
      <alignment wrapText="1"/>
    </xf>
    <xf numFmtId="0" fontId="92" fillId="26" borderId="32" xfId="42" applyFont="1" applyFill="1" applyBorder="1" applyAlignment="1">
      <alignment wrapText="1"/>
    </xf>
    <xf numFmtId="0" fontId="1" fillId="31" borderId="32" xfId="0" applyFont="1" applyFill="1" applyBorder="1" applyAlignment="1" applyProtection="1">
      <alignment wrapText="1"/>
    </xf>
    <xf numFmtId="0" fontId="1" fillId="14" borderId="32" xfId="0" applyFont="1" applyFill="1" applyBorder="1" applyAlignment="1">
      <alignment wrapText="1"/>
    </xf>
    <xf numFmtId="0" fontId="1" fillId="27" borderId="33" xfId="0" applyFont="1" applyFill="1" applyBorder="1" applyAlignment="1" applyProtection="1">
      <alignment wrapText="1"/>
    </xf>
    <xf numFmtId="0" fontId="1" fillId="14" borderId="12" xfId="0" applyFont="1" applyFill="1" applyBorder="1" applyAlignment="1" applyProtection="1">
      <alignment wrapText="1"/>
    </xf>
    <xf numFmtId="0" fontId="92" fillId="19" borderId="12" xfId="42" applyFont="1" applyFill="1" applyBorder="1" applyAlignment="1" applyProtection="1">
      <alignment wrapText="1"/>
    </xf>
    <xf numFmtId="0" fontId="109" fillId="5" borderId="32" xfId="0" applyFont="1" applyFill="1" applyBorder="1" applyAlignment="1" applyProtection="1">
      <alignment wrapText="1"/>
    </xf>
    <xf numFmtId="0" fontId="92" fillId="14" borderId="32" xfId="42" applyFont="1" applyFill="1" applyBorder="1" applyAlignment="1" applyProtection="1">
      <alignment wrapText="1"/>
    </xf>
    <xf numFmtId="0" fontId="10" fillId="2" borderId="0" xfId="0" applyFont="1" applyFill="1" applyBorder="1" applyAlignment="1" applyProtection="1">
      <alignment horizontal="left" vertical="top"/>
    </xf>
    <xf numFmtId="0" fontId="23" fillId="2" borderId="0" xfId="0" applyFont="1" applyFill="1" applyBorder="1" applyAlignment="1" applyProtection="1">
      <alignment horizontal="left" vertical="top" wrapText="1"/>
    </xf>
    <xf numFmtId="0" fontId="8" fillId="2" borderId="0" xfId="0" applyFont="1" applyFill="1" applyBorder="1" applyAlignment="1" applyProtection="1">
      <alignment horizontal="right" vertical="top" wrapText="1"/>
    </xf>
    <xf numFmtId="0" fontId="8" fillId="7" borderId="0" xfId="0" applyFont="1" applyFill="1" applyBorder="1" applyAlignment="1" applyProtection="1">
      <alignment horizontal="left" vertical="top" wrapText="1"/>
    </xf>
    <xf numFmtId="0" fontId="115"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18" fillId="0" borderId="0" xfId="0" applyFont="1" applyFill="1" applyBorder="1" applyAlignment="1" applyProtection="1">
      <alignment horizontal="center" vertical="top" wrapText="1"/>
    </xf>
    <xf numFmtId="0" fontId="17" fillId="0" borderId="0" xfId="0" applyFont="1" applyFill="1" applyBorder="1" applyAlignment="1" applyProtection="1">
      <alignment horizontal="left" vertical="top"/>
    </xf>
    <xf numFmtId="0" fontId="0" fillId="0" borderId="0" xfId="0" applyFill="1" applyProtection="1"/>
    <xf numFmtId="0" fontId="8" fillId="0" borderId="0"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0" fillId="0" borderId="0" xfId="0" applyFill="1" applyBorder="1" applyAlignment="1" applyProtection="1">
      <alignment horizontal="left" vertical="top"/>
    </xf>
    <xf numFmtId="0" fontId="115" fillId="0" borderId="0" xfId="0" applyFont="1" applyFill="1" applyBorder="1" applyAlignment="1" applyProtection="1">
      <alignment horizontal="center" vertical="top" wrapText="1"/>
      <protection locked="0"/>
    </xf>
    <xf numFmtId="0" fontId="0" fillId="2" borderId="47" xfId="0" applyFill="1" applyBorder="1" applyAlignment="1" applyProtection="1">
      <alignment horizontal="left" vertical="top"/>
    </xf>
    <xf numFmtId="0" fontId="8" fillId="2" borderId="46" xfId="0" applyFont="1" applyFill="1" applyBorder="1" applyAlignment="1" applyProtection="1">
      <alignment horizontal="left" vertical="top"/>
    </xf>
    <xf numFmtId="0" fontId="17" fillId="2" borderId="47" xfId="0" applyFont="1" applyFill="1" applyBorder="1" applyAlignment="1" applyProtection="1">
      <alignment horizontal="left" vertical="top"/>
    </xf>
    <xf numFmtId="0" fontId="8" fillId="7" borderId="46" xfId="0" applyFont="1" applyFill="1" applyBorder="1" applyAlignment="1" applyProtection="1">
      <alignment horizontal="left" vertical="top"/>
    </xf>
    <xf numFmtId="0" fontId="8" fillId="2" borderId="47" xfId="0" applyFont="1" applyFill="1" applyBorder="1" applyAlignment="1" applyProtection="1">
      <alignment horizontal="left" vertical="top"/>
    </xf>
    <xf numFmtId="0" fontId="13" fillId="2" borderId="43" xfId="0" applyFont="1" applyFill="1" applyBorder="1" applyAlignment="1" applyProtection="1">
      <alignment horizontal="left" vertical="top"/>
    </xf>
    <xf numFmtId="0" fontId="0" fillId="2" borderId="45" xfId="0" applyFill="1" applyBorder="1" applyAlignment="1" applyProtection="1">
      <alignment horizontal="left" vertical="top"/>
    </xf>
    <xf numFmtId="0" fontId="0" fillId="2" borderId="44" xfId="0" applyFill="1" applyBorder="1" applyProtection="1"/>
    <xf numFmtId="0" fontId="116" fillId="0" borderId="0" xfId="0" applyFont="1" applyFill="1" applyBorder="1" applyAlignment="1" applyProtection="1">
      <alignment horizontal="center" vertical="top"/>
    </xf>
    <xf numFmtId="0" fontId="0" fillId="0" borderId="0" xfId="0" applyFill="1" applyAlignment="1" applyProtection="1">
      <alignment horizontal="left" vertical="top"/>
    </xf>
    <xf numFmtId="0" fontId="115" fillId="0" borderId="0"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0" fontId="22" fillId="2" borderId="0" xfId="0" applyFont="1" applyFill="1" applyBorder="1" applyAlignment="1" applyProtection="1">
      <alignment horizontal="left" vertical="top" wrapText="1"/>
    </xf>
    <xf numFmtId="0" fontId="24" fillId="0" borderId="0" xfId="38" applyFont="1" applyFill="1" applyBorder="1" applyAlignment="1" applyProtection="1">
      <alignment horizontal="left" vertical="top" wrapText="1"/>
    </xf>
    <xf numFmtId="0" fontId="4" fillId="2" borderId="0" xfId="0" applyFont="1" applyFill="1" applyBorder="1" applyProtection="1"/>
    <xf numFmtId="0" fontId="117" fillId="0" borderId="0" xfId="0" applyFont="1" applyFill="1" applyBorder="1" applyAlignment="1" applyProtection="1"/>
    <xf numFmtId="0" fontId="10" fillId="0" borderId="0" xfId="0" applyFont="1" applyFill="1" applyBorder="1" applyAlignment="1" applyProtection="1">
      <alignment horizontal="left"/>
    </xf>
    <xf numFmtId="0" fontId="10" fillId="2" borderId="0" xfId="0" applyFont="1" applyFill="1" applyAlignment="1" applyProtection="1">
      <alignment vertical="top" wrapText="1"/>
    </xf>
    <xf numFmtId="0" fontId="0" fillId="2" borderId="47" xfId="0" applyFill="1" applyBorder="1" applyProtection="1"/>
    <xf numFmtId="0" fontId="0" fillId="2" borderId="106" xfId="0" applyFill="1" applyBorder="1" applyProtection="1"/>
    <xf numFmtId="0" fontId="2" fillId="2" borderId="10" xfId="38" applyFill="1" applyBorder="1" applyAlignment="1" applyProtection="1"/>
    <xf numFmtId="0" fontId="118" fillId="0" borderId="0" xfId="0" applyFont="1" applyFill="1" applyBorder="1" applyAlignment="1" applyProtection="1">
      <alignment vertical="top"/>
    </xf>
    <xf numFmtId="0" fontId="10" fillId="2" borderId="47" xfId="0" applyFont="1" applyFill="1" applyBorder="1" applyAlignment="1" applyProtection="1">
      <alignment vertical="top" wrapText="1"/>
    </xf>
    <xf numFmtId="0" fontId="42" fillId="7" borderId="0" xfId="0" applyFont="1" applyFill="1" applyBorder="1" applyAlignment="1" applyProtection="1">
      <alignment horizontal="center" vertical="center" wrapText="1"/>
    </xf>
    <xf numFmtId="0" fontId="119"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20" fillId="0" borderId="0" xfId="0" applyFont="1" applyFill="1" applyProtection="1"/>
    <xf numFmtId="0" fontId="121" fillId="3" borderId="28" xfId="0" applyFont="1" applyFill="1" applyBorder="1" applyAlignment="1" applyProtection="1">
      <alignment vertical="top"/>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xf>
    <xf numFmtId="0" fontId="118"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xf>
    <xf numFmtId="0" fontId="6" fillId="0" borderId="0" xfId="0" applyFont="1" applyBorder="1"/>
    <xf numFmtId="0" fontId="0" fillId="0" borderId="0" xfId="0" applyBorder="1"/>
    <xf numFmtId="0" fontId="1" fillId="0" borderId="0" xfId="0" applyFont="1" applyBorder="1"/>
    <xf numFmtId="0" fontId="40" fillId="4" borderId="32" xfId="0" applyFont="1" applyFill="1" applyBorder="1" applyAlignment="1" applyProtection="1">
      <alignment horizontal="center" vertical="center" wrapText="1"/>
      <protection locked="0"/>
    </xf>
    <xf numFmtId="0" fontId="42" fillId="4" borderId="32" xfId="0" applyFont="1" applyFill="1" applyBorder="1" applyAlignment="1" applyProtection="1">
      <alignment horizontal="center" vertical="center" wrapText="1"/>
      <protection locked="0"/>
    </xf>
    <xf numFmtId="0" fontId="2" fillId="2" borderId="0" xfId="38" applyFill="1" applyBorder="1" applyAlignment="1" applyProtection="1"/>
    <xf numFmtId="0" fontId="0" fillId="2" borderId="0" xfId="0" applyFill="1" applyAlignment="1" applyProtection="1">
      <alignment vertical="center"/>
    </xf>
    <xf numFmtId="0" fontId="118" fillId="3" borderId="21" xfId="0" applyFont="1" applyFill="1" applyBorder="1" applyAlignment="1" applyProtection="1">
      <alignment vertical="top"/>
    </xf>
    <xf numFmtId="0" fontId="118" fillId="3" borderId="22" xfId="0" applyFont="1" applyFill="1" applyBorder="1" applyAlignment="1" applyProtection="1">
      <alignment vertical="top"/>
    </xf>
    <xf numFmtId="0" fontId="118" fillId="3" borderId="96" xfId="0" applyFont="1" applyFill="1" applyBorder="1" applyAlignment="1" applyProtection="1">
      <alignment vertical="top"/>
    </xf>
    <xf numFmtId="0" fontId="10" fillId="0" borderId="0" xfId="0" applyFont="1" applyFill="1" applyBorder="1" applyAlignment="1" applyProtection="1">
      <alignment horizontal="left" vertical="center" wrapText="1"/>
    </xf>
    <xf numFmtId="0" fontId="8" fillId="2" borderId="0" xfId="0" applyFont="1" applyFill="1" applyBorder="1" applyProtection="1"/>
    <xf numFmtId="0" fontId="10" fillId="0" borderId="0" xfId="0" applyFont="1" applyFill="1" applyBorder="1" applyAlignment="1" applyProtection="1">
      <alignment horizontal="left" wrapText="1"/>
    </xf>
    <xf numFmtId="0" fontId="10" fillId="2" borderId="0" xfId="0" applyFont="1" applyFill="1" applyBorder="1" applyAlignment="1" applyProtection="1">
      <alignment horizontal="left"/>
    </xf>
    <xf numFmtId="0" fontId="10" fillId="2" borderId="0" xfId="0" applyFont="1" applyFill="1" applyBorder="1" applyAlignment="1" applyProtection="1">
      <alignment horizontal="left"/>
    </xf>
    <xf numFmtId="0" fontId="50" fillId="2" borderId="0" xfId="38" applyFont="1" applyFill="1" applyBorder="1" applyAlignment="1" applyProtection="1">
      <alignment horizontal="left"/>
    </xf>
    <xf numFmtId="0" fontId="10" fillId="2" borderId="0" xfId="0" applyFont="1" applyFill="1" applyAlignment="1" applyProtection="1">
      <alignment horizontal="left"/>
    </xf>
    <xf numFmtId="0" fontId="118" fillId="2" borderId="0" xfId="0" applyFont="1" applyFill="1" applyBorder="1" applyAlignment="1" applyProtection="1">
      <alignment horizontal="left" wrapText="1"/>
    </xf>
    <xf numFmtId="0" fontId="118" fillId="2" borderId="47" xfId="0" applyFont="1" applyFill="1" applyBorder="1" applyAlignment="1" applyProtection="1">
      <alignment horizontal="left" wrapText="1"/>
    </xf>
    <xf numFmtId="0" fontId="118" fillId="2" borderId="0" xfId="0" applyFont="1" applyFill="1" applyAlignment="1" applyProtection="1">
      <alignment horizontal="left" wrapText="1"/>
    </xf>
    <xf numFmtId="0" fontId="118" fillId="2" borderId="0" xfId="0" applyFont="1" applyFill="1" applyAlignment="1" applyProtection="1">
      <alignment horizontal="left"/>
    </xf>
    <xf numFmtId="0" fontId="118" fillId="2" borderId="95" xfId="0" applyFont="1" applyFill="1" applyBorder="1" applyAlignment="1" applyProtection="1">
      <alignment horizontal="left"/>
    </xf>
    <xf numFmtId="0" fontId="118" fillId="2" borderId="0" xfId="0" applyFont="1" applyFill="1" applyBorder="1" applyAlignment="1" applyProtection="1">
      <alignment horizontal="left"/>
    </xf>
    <xf numFmtId="0" fontId="10" fillId="0" borderId="2" xfId="0" applyFont="1" applyFill="1" applyBorder="1" applyAlignment="1" applyProtection="1">
      <alignment horizontal="left" vertical="center" wrapText="1"/>
    </xf>
    <xf numFmtId="0" fontId="10" fillId="2" borderId="94" xfId="0" applyFont="1" applyFill="1" applyBorder="1" applyAlignment="1" applyProtection="1">
      <alignment vertical="top" wrapText="1"/>
    </xf>
    <xf numFmtId="0" fontId="2" fillId="2" borderId="5" xfId="38" applyFill="1" applyBorder="1" applyAlignment="1" applyProtection="1"/>
    <xf numFmtId="0" fontId="117" fillId="0" borderId="46" xfId="0" applyFont="1" applyFill="1" applyBorder="1" applyAlignment="1" applyProtection="1">
      <alignment horizontal="center"/>
    </xf>
    <xf numFmtId="0" fontId="117" fillId="0" borderId="0" xfId="0" applyFont="1" applyFill="1" applyBorder="1" applyAlignment="1" applyProtection="1">
      <alignment horizontal="center"/>
    </xf>
    <xf numFmtId="0" fontId="117" fillId="0" borderId="47" xfId="0" applyFont="1" applyFill="1" applyBorder="1" applyAlignment="1" applyProtection="1">
      <alignment horizontal="center"/>
    </xf>
    <xf numFmtId="0" fontId="42" fillId="2" borderId="4" xfId="0" applyFont="1" applyFill="1" applyBorder="1" applyAlignment="1" applyProtection="1">
      <alignment horizontal="left"/>
    </xf>
    <xf numFmtId="0" fontId="51" fillId="2" borderId="4" xfId="38" applyFont="1" applyFill="1" applyBorder="1" applyAlignment="1" applyProtection="1">
      <alignment horizontal="left"/>
    </xf>
    <xf numFmtId="0" fontId="42" fillId="2" borderId="46" xfId="0" applyFont="1" applyFill="1" applyBorder="1" applyAlignment="1" applyProtection="1">
      <alignment vertical="center"/>
    </xf>
    <xf numFmtId="0" fontId="42" fillId="2" borderId="4" xfId="0" applyFont="1" applyFill="1" applyBorder="1" applyAlignment="1" applyProtection="1">
      <alignment vertical="center"/>
    </xf>
    <xf numFmtId="0" fontId="52" fillId="2" borderId="4" xfId="38" applyFont="1" applyFill="1" applyBorder="1" applyAlignment="1" applyProtection="1"/>
    <xf numFmtId="0" fontId="42" fillId="2" borderId="4" xfId="38" applyFont="1" applyFill="1" applyBorder="1" applyAlignment="1" applyProtection="1"/>
    <xf numFmtId="0" fontId="41" fillId="4" borderId="13" xfId="0" applyFont="1" applyFill="1" applyBorder="1" applyAlignment="1" applyProtection="1">
      <alignment horizontal="center" vertical="center" wrapText="1"/>
    </xf>
    <xf numFmtId="0" fontId="41" fillId="4" borderId="32" xfId="0" applyFont="1" applyFill="1" applyBorder="1" applyAlignment="1" applyProtection="1">
      <alignment horizontal="center" vertical="center" wrapText="1"/>
    </xf>
    <xf numFmtId="0" fontId="40" fillId="4" borderId="32" xfId="0" applyFont="1" applyFill="1" applyBorder="1" applyAlignment="1" applyProtection="1">
      <alignment wrapText="1"/>
      <protection locked="0"/>
    </xf>
    <xf numFmtId="0" fontId="40" fillId="4" borderId="102" xfId="0" applyFont="1" applyFill="1" applyBorder="1" applyAlignment="1" applyProtection="1">
      <alignment wrapText="1"/>
      <protection locked="0"/>
    </xf>
    <xf numFmtId="0" fontId="40" fillId="4" borderId="103" xfId="0" applyFont="1" applyFill="1" applyBorder="1" applyAlignment="1" applyProtection="1">
      <alignment wrapText="1"/>
      <protection locked="0"/>
    </xf>
    <xf numFmtId="0" fontId="40" fillId="4" borderId="104" xfId="0" applyFont="1" applyFill="1" applyBorder="1" applyAlignment="1" applyProtection="1">
      <alignment horizontal="center" vertical="center" wrapText="1"/>
      <protection locked="0"/>
    </xf>
    <xf numFmtId="0" fontId="40" fillId="4" borderId="13" xfId="0" applyFont="1" applyFill="1" applyBorder="1" applyAlignment="1" applyProtection="1">
      <alignment horizontal="center" vertical="center" wrapText="1"/>
      <protection locked="0"/>
    </xf>
    <xf numFmtId="0" fontId="40" fillId="4" borderId="28" xfId="0" applyFont="1" applyFill="1" applyBorder="1" applyAlignment="1" applyProtection="1">
      <alignment wrapText="1"/>
      <protection locked="0"/>
    </xf>
    <xf numFmtId="0" fontId="40" fillId="4" borderId="105" xfId="0" applyFont="1" applyFill="1" applyBorder="1" applyAlignment="1" applyProtection="1">
      <alignment wrapText="1"/>
      <protection locked="0"/>
    </xf>
    <xf numFmtId="0" fontId="117" fillId="2" borderId="0" xfId="0" applyFont="1" applyFill="1" applyBorder="1" applyAlignment="1" applyProtection="1">
      <alignment horizontal="center"/>
    </xf>
    <xf numFmtId="0" fontId="1" fillId="30" borderId="32" xfId="42" applyFont="1" applyFill="1" applyBorder="1" applyAlignment="1" applyProtection="1">
      <alignment wrapText="1"/>
    </xf>
    <xf numFmtId="0" fontId="1" fillId="29" borderId="33" xfId="0" applyFont="1" applyFill="1" applyBorder="1" applyAlignment="1" applyProtection="1">
      <alignment wrapText="1"/>
    </xf>
    <xf numFmtId="0" fontId="113" fillId="18" borderId="32" xfId="0" applyFont="1" applyFill="1" applyBorder="1" applyAlignment="1" applyProtection="1">
      <alignment wrapText="1"/>
    </xf>
    <xf numFmtId="0" fontId="1" fillId="13" borderId="32" xfId="0" applyFont="1" applyFill="1" applyBorder="1" applyAlignment="1" applyProtection="1">
      <alignment vertical="top" wrapText="1"/>
    </xf>
    <xf numFmtId="0" fontId="113" fillId="13" borderId="32" xfId="0" applyFont="1" applyFill="1" applyBorder="1" applyAlignment="1" applyProtection="1">
      <alignment wrapText="1"/>
    </xf>
    <xf numFmtId="0" fontId="0" fillId="2" borderId="0" xfId="0" applyFill="1" applyAlignment="1" applyProtection="1">
      <alignment vertical="top"/>
    </xf>
    <xf numFmtId="0" fontId="0" fillId="0" borderId="4" xfId="0" applyBorder="1"/>
    <xf numFmtId="0" fontId="0" fillId="0" borderId="5" xfId="0" applyBorder="1"/>
    <xf numFmtId="0" fontId="0" fillId="0" borderId="9" xfId="0" applyBorder="1"/>
    <xf numFmtId="0" fontId="0" fillId="0" borderId="10" xfId="0" applyBorder="1"/>
    <xf numFmtId="0" fontId="0" fillId="0" borderId="11" xfId="0" applyBorder="1"/>
    <xf numFmtId="0" fontId="38" fillId="2" borderId="2" xfId="38" applyFont="1" applyFill="1" applyBorder="1" applyAlignment="1" applyProtection="1"/>
    <xf numFmtId="0" fontId="8" fillId="2" borderId="2" xfId="0" applyFont="1" applyFill="1" applyBorder="1" applyAlignment="1" applyProtection="1">
      <alignment horizontal="left" vertical="top"/>
    </xf>
    <xf numFmtId="0" fontId="8" fillId="2" borderId="3" xfId="0" applyFont="1" applyFill="1" applyBorder="1" applyAlignment="1" applyProtection="1">
      <alignment horizontal="left" vertical="top"/>
    </xf>
    <xf numFmtId="0" fontId="6" fillId="0" borderId="5" xfId="0" applyFont="1" applyFill="1" applyBorder="1" applyAlignment="1" applyProtection="1">
      <alignment horizontal="center" wrapText="1"/>
    </xf>
    <xf numFmtId="0" fontId="8" fillId="7" borderId="9" xfId="0" applyFont="1" applyFill="1" applyBorder="1" applyAlignment="1" applyProtection="1">
      <alignment horizontal="left" vertical="top"/>
    </xf>
    <xf numFmtId="0" fontId="8" fillId="7" borderId="10" xfId="0" applyFont="1" applyFill="1" applyBorder="1" applyAlignment="1" applyProtection="1">
      <alignment horizontal="left" vertical="top"/>
    </xf>
    <xf numFmtId="0" fontId="8" fillId="7" borderId="11" xfId="0" applyFont="1" applyFill="1" applyBorder="1" applyAlignment="1" applyProtection="1">
      <alignment horizontal="left" vertical="top"/>
    </xf>
    <xf numFmtId="0" fontId="38" fillId="2" borderId="1" xfId="38" applyFont="1" applyFill="1" applyBorder="1" applyAlignment="1" applyProtection="1"/>
    <xf numFmtId="0" fontId="122" fillId="2" borderId="1" xfId="0" applyFont="1" applyFill="1" applyBorder="1" applyAlignment="1" applyProtection="1">
      <alignment horizontal="center" vertical="top"/>
    </xf>
    <xf numFmtId="0" fontId="122" fillId="2" borderId="2" xfId="0" applyFont="1" applyFill="1" applyBorder="1" applyAlignment="1" applyProtection="1">
      <alignment horizontal="center" vertical="top"/>
    </xf>
    <xf numFmtId="0" fontId="122" fillId="2" borderId="3" xfId="0" applyFont="1" applyFill="1" applyBorder="1" applyAlignment="1" applyProtection="1">
      <alignment horizontal="center" vertical="top"/>
    </xf>
    <xf numFmtId="0" fontId="38" fillId="2" borderId="4" xfId="38" applyFont="1" applyFill="1" applyBorder="1" applyAlignment="1" applyProtection="1"/>
    <xf numFmtId="0" fontId="0" fillId="2" borderId="5" xfId="0" applyFill="1" applyBorder="1" applyAlignment="1" applyProtection="1"/>
    <xf numFmtId="0" fontId="18" fillId="7" borderId="5" xfId="0" applyFont="1" applyFill="1" applyBorder="1" applyAlignment="1" applyProtection="1">
      <alignment horizontal="left" vertical="top"/>
    </xf>
    <xf numFmtId="0" fontId="8" fillId="7" borderId="4" xfId="0" applyFont="1" applyFill="1" applyBorder="1" applyAlignment="1" applyProtection="1">
      <alignment horizontal="left" vertical="top"/>
    </xf>
    <xf numFmtId="0" fontId="8" fillId="7" borderId="5" xfId="0" applyFont="1" applyFill="1" applyBorder="1" applyAlignment="1" applyProtection="1">
      <alignment horizontal="left" vertical="top"/>
    </xf>
    <xf numFmtId="0" fontId="0" fillId="0" borderId="4" xfId="0" applyBorder="1" applyAlignment="1" applyProtection="1">
      <alignment wrapText="1"/>
    </xf>
    <xf numFmtId="0" fontId="13" fillId="7" borderId="5"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0" fontId="6" fillId="2" borderId="4" xfId="0" applyFont="1" applyFill="1" applyBorder="1" applyAlignment="1" applyProtection="1">
      <alignment horizontal="center" wrapText="1"/>
    </xf>
    <xf numFmtId="0" fontId="39" fillId="2" borderId="5" xfId="0" applyFont="1" applyFill="1" applyBorder="1" applyProtection="1"/>
    <xf numFmtId="0" fontId="1" fillId="2" borderId="4" xfId="0" applyFont="1" applyFill="1" applyBorder="1" applyAlignment="1" applyProtection="1">
      <alignment wrapText="1"/>
    </xf>
    <xf numFmtId="0" fontId="1" fillId="2" borderId="5" xfId="0" applyFont="1" applyFill="1" applyBorder="1" applyAlignment="1" applyProtection="1">
      <alignment wrapText="1"/>
    </xf>
    <xf numFmtId="0" fontId="6" fillId="2" borderId="4" xfId="0" applyFont="1" applyFill="1" applyBorder="1" applyAlignment="1" applyProtection="1">
      <alignment horizontal="left" wrapText="1"/>
    </xf>
    <xf numFmtId="0" fontId="6" fillId="0" borderId="4" xfId="0" applyFont="1" applyFill="1" applyBorder="1" applyAlignment="1" applyProtection="1">
      <alignment vertical="top" wrapText="1"/>
    </xf>
    <xf numFmtId="0" fontId="6" fillId="0" borderId="5" xfId="0" applyFont="1" applyFill="1" applyBorder="1" applyAlignment="1" applyProtection="1">
      <alignment vertical="top" wrapText="1"/>
    </xf>
    <xf numFmtId="0" fontId="1" fillId="2" borderId="4" xfId="0" applyNumberFormat="1" applyFont="1" applyFill="1" applyBorder="1" applyAlignment="1" applyProtection="1">
      <alignment vertical="top" wrapText="1"/>
    </xf>
    <xf numFmtId="0" fontId="1" fillId="2" borderId="5" xfId="0" applyNumberFormat="1" applyFont="1" applyFill="1" applyBorder="1" applyAlignment="1" applyProtection="1">
      <alignment vertical="top" wrapText="1"/>
    </xf>
    <xf numFmtId="0" fontId="8" fillId="7" borderId="5" xfId="0" applyFont="1" applyFill="1" applyBorder="1" applyAlignment="1" applyProtection="1">
      <alignment horizontal="left" vertical="top" wrapText="1"/>
    </xf>
    <xf numFmtId="0" fontId="0" fillId="2" borderId="4" xfId="0" applyFill="1" applyBorder="1" applyAlignment="1" applyProtection="1">
      <alignment wrapText="1"/>
    </xf>
    <xf numFmtId="0" fontId="8" fillId="2" borderId="4" xfId="0" applyFont="1" applyFill="1" applyBorder="1" applyAlignment="1" applyProtection="1">
      <alignment horizontal="left" vertical="top" wrapText="1"/>
    </xf>
    <xf numFmtId="0" fontId="13" fillId="7" borderId="4" xfId="0" applyFont="1" applyFill="1" applyBorder="1" applyAlignment="1" applyProtection="1">
      <alignment horizontal="center" vertical="top" wrapText="1"/>
    </xf>
    <xf numFmtId="0" fontId="8" fillId="2" borderId="4" xfId="0" applyFont="1" applyFill="1" applyBorder="1" applyAlignment="1" applyProtection="1">
      <alignment vertical="top" wrapText="1"/>
    </xf>
    <xf numFmtId="0" fontId="8" fillId="2" borderId="4" xfId="0" applyFont="1" applyFill="1" applyBorder="1" applyAlignment="1" applyProtection="1">
      <alignment horizontal="right" vertical="top" wrapText="1"/>
    </xf>
    <xf numFmtId="0" fontId="8" fillId="7" borderId="10" xfId="0" applyFont="1" applyFill="1" applyBorder="1" applyAlignment="1" applyProtection="1">
      <alignment horizontal="left" vertical="top" wrapText="1"/>
      <protection locked="0"/>
    </xf>
    <xf numFmtId="0" fontId="8" fillId="7" borderId="11" xfId="0" applyFont="1" applyFill="1" applyBorder="1" applyAlignment="1" applyProtection="1">
      <alignment horizontal="left" vertical="top" wrapText="1"/>
      <protection locked="0"/>
    </xf>
    <xf numFmtId="0" fontId="6" fillId="5" borderId="143" xfId="0" applyFont="1" applyFill="1" applyBorder="1" applyAlignment="1" applyProtection="1">
      <alignment horizontal="center" wrapText="1"/>
    </xf>
    <xf numFmtId="0" fontId="12" fillId="2" borderId="5" xfId="0" applyFont="1" applyFill="1" applyBorder="1" applyProtection="1"/>
    <xf numFmtId="0" fontId="110" fillId="2" borderId="0" xfId="0" applyFont="1" applyFill="1" applyBorder="1" applyProtection="1"/>
    <xf numFmtId="0" fontId="6" fillId="4" borderId="36" xfId="0" applyFont="1" applyFill="1" applyBorder="1" applyAlignment="1" applyProtection="1">
      <alignment horizontal="center" wrapText="1"/>
    </xf>
    <xf numFmtId="0" fontId="1" fillId="0" borderId="5" xfId="0" applyFont="1" applyBorder="1"/>
    <xf numFmtId="0" fontId="1" fillId="0" borderId="4" xfId="0" applyFont="1" applyBorder="1"/>
    <xf numFmtId="0" fontId="34" fillId="0" borderId="5"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2" fillId="18" borderId="32" xfId="42" applyFont="1" applyFill="1" applyBorder="1" applyAlignment="1" applyProtection="1">
      <alignment wrapText="1"/>
    </xf>
    <xf numFmtId="0" fontId="92" fillId="30" borderId="32" xfId="42" applyFont="1" applyFill="1" applyBorder="1" applyAlignment="1" applyProtection="1">
      <alignment wrapText="1"/>
    </xf>
    <xf numFmtId="0" fontId="1" fillId="29" borderId="13" xfId="0" applyFont="1" applyFill="1" applyBorder="1" applyAlignment="1" applyProtection="1">
      <alignment wrapText="1"/>
    </xf>
    <xf numFmtId="0" fontId="1" fillId="0" borderId="0" xfId="0" applyFont="1" applyAlignment="1">
      <alignment wrapText="1"/>
    </xf>
    <xf numFmtId="0" fontId="118" fillId="0" borderId="14" xfId="0" applyFont="1" applyFill="1" applyBorder="1" applyAlignment="1" applyProtection="1">
      <alignment horizontal="left" vertical="center" wrapText="1"/>
    </xf>
    <xf numFmtId="0" fontId="118" fillId="0" borderId="0" xfId="0" applyFont="1" applyFill="1" applyBorder="1" applyAlignment="1" applyProtection="1">
      <alignment horizontal="left" vertical="center" wrapText="1"/>
    </xf>
    <xf numFmtId="0" fontId="118" fillId="2" borderId="47" xfId="0" applyFont="1" applyFill="1" applyBorder="1" applyAlignment="1" applyProtection="1">
      <alignment vertical="top" wrapText="1"/>
    </xf>
    <xf numFmtId="0" fontId="118" fillId="2" borderId="0" xfId="0" applyFont="1" applyFill="1" applyAlignment="1" applyProtection="1">
      <alignment vertical="top" wrapText="1"/>
    </xf>
    <xf numFmtId="0" fontId="118" fillId="2" borderId="0" xfId="0" applyFont="1" applyFill="1" applyAlignment="1" applyProtection="1">
      <alignment horizontal="left" vertical="top" wrapText="1"/>
    </xf>
    <xf numFmtId="0" fontId="0" fillId="2" borderId="2" xfId="0" applyFill="1" applyBorder="1"/>
    <xf numFmtId="0" fontId="0" fillId="2" borderId="3" xfId="0" applyFill="1" applyBorder="1"/>
    <xf numFmtId="0" fontId="0" fillId="2" borderId="4" xfId="0" applyFill="1" applyBorder="1"/>
    <xf numFmtId="0" fontId="0" fillId="2" borderId="9" xfId="0" applyFill="1" applyBorder="1"/>
    <xf numFmtId="0" fontId="0" fillId="2" borderId="10" xfId="0" applyFill="1" applyBorder="1"/>
    <xf numFmtId="0" fontId="0" fillId="2" borderId="11" xfId="0" applyFill="1" applyBorder="1"/>
    <xf numFmtId="171" fontId="11" fillId="2" borderId="0" xfId="0" applyNumberFormat="1"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49" fontId="12" fillId="2" borderId="11" xfId="0" applyNumberFormat="1" applyFont="1" applyFill="1" applyBorder="1" applyAlignment="1" applyProtection="1">
      <alignment horizontal="center" vertical="top" wrapText="1"/>
    </xf>
    <xf numFmtId="2" fontId="55" fillId="2" borderId="11" xfId="0" applyNumberFormat="1" applyFont="1" applyFill="1" applyBorder="1" applyAlignment="1" applyProtection="1">
      <alignment horizontal="center" vertical="top" wrapText="1"/>
    </xf>
    <xf numFmtId="166" fontId="55" fillId="2" borderId="11" xfId="0" applyNumberFormat="1" applyFont="1" applyFill="1" applyBorder="1" applyAlignment="1" applyProtection="1">
      <alignment horizontal="center" vertical="top" wrapText="1"/>
    </xf>
    <xf numFmtId="4" fontId="55" fillId="2" borderId="11" xfId="0" applyNumberFormat="1" applyFont="1" applyFill="1" applyBorder="1" applyAlignment="1" applyProtection="1">
      <alignment horizontal="center" vertical="top" wrapText="1"/>
    </xf>
    <xf numFmtId="9" fontId="49" fillId="2" borderId="11" xfId="48" applyFont="1" applyFill="1" applyBorder="1" applyAlignment="1" applyProtection="1">
      <alignment horizontal="center" vertical="top" wrapText="1"/>
    </xf>
    <xf numFmtId="9" fontId="49" fillId="2" borderId="111" xfId="0" applyNumberFormat="1" applyFont="1" applyFill="1" applyBorder="1" applyAlignment="1" applyProtection="1">
      <alignment horizontal="center" vertical="top" wrapText="1"/>
    </xf>
    <xf numFmtId="0" fontId="20" fillId="2" borderId="0" xfId="0" applyFont="1" applyFill="1" applyBorder="1" applyAlignment="1" applyProtection="1">
      <alignment vertical="top" wrapText="1"/>
    </xf>
    <xf numFmtId="0" fontId="42" fillId="2" borderId="4" xfId="0" applyFont="1" applyFill="1" applyBorder="1" applyAlignment="1">
      <alignment horizontal="center" vertical="center"/>
    </xf>
    <xf numFmtId="0" fontId="0" fillId="2" borderId="0" xfId="0" applyFill="1" applyBorder="1" applyAlignment="1"/>
    <xf numFmtId="0" fontId="42" fillId="2" borderId="1" xfId="0" applyFont="1" applyFill="1" applyBorder="1"/>
    <xf numFmtId="0" fontId="42" fillId="2" borderId="2" xfId="0" applyFont="1" applyFill="1" applyBorder="1"/>
    <xf numFmtId="0" fontId="0" fillId="2" borderId="11" xfId="0" applyFill="1" applyBorder="1" applyProtection="1"/>
    <xf numFmtId="0" fontId="0" fillId="2" borderId="10" xfId="0" applyFill="1" applyBorder="1" applyProtection="1"/>
    <xf numFmtId="0" fontId="0" fillId="2" borderId="9" xfId="0" applyFill="1" applyBorder="1" applyProtection="1"/>
    <xf numFmtId="0" fontId="0" fillId="2" borderId="4" xfId="0" applyFill="1" applyBorder="1" applyProtection="1"/>
    <xf numFmtId="0" fontId="10" fillId="2" borderId="0" xfId="0" applyFont="1" applyFill="1" applyBorder="1" applyAlignment="1" applyProtection="1"/>
    <xf numFmtId="0" fontId="31" fillId="2" borderId="0" xfId="38" applyFont="1" applyFill="1" applyBorder="1" applyAlignment="1" applyProtection="1"/>
    <xf numFmtId="0" fontId="123" fillId="2" borderId="0" xfId="0" applyFont="1" applyFill="1" applyBorder="1" applyAlignment="1" applyProtection="1">
      <alignment wrapText="1"/>
    </xf>
    <xf numFmtId="0" fontId="124" fillId="2" borderId="0" xfId="0" applyFont="1" applyFill="1" applyBorder="1" applyAlignment="1" applyProtection="1">
      <alignment wrapText="1"/>
    </xf>
    <xf numFmtId="0" fontId="125" fillId="2" borderId="0" xfId="0" applyFont="1" applyFill="1" applyBorder="1" applyAlignment="1" applyProtection="1">
      <alignment horizontal="center" wrapText="1"/>
    </xf>
    <xf numFmtId="0" fontId="123" fillId="2" borderId="42" xfId="0" applyFont="1" applyFill="1" applyBorder="1" applyAlignment="1" applyProtection="1">
      <alignment wrapText="1"/>
    </xf>
    <xf numFmtId="0" fontId="126" fillId="32" borderId="11" xfId="0" applyFont="1" applyFill="1" applyBorder="1" applyAlignment="1" applyProtection="1">
      <alignment horizontal="center" wrapText="1"/>
    </xf>
    <xf numFmtId="0" fontId="126" fillId="32" borderId="36" xfId="0" applyFont="1" applyFill="1" applyBorder="1" applyAlignment="1">
      <alignment wrapText="1"/>
    </xf>
    <xf numFmtId="0" fontId="12" fillId="2" borderId="0" xfId="0" applyFont="1" applyFill="1" applyBorder="1" applyAlignment="1" applyProtection="1">
      <alignment wrapText="1"/>
    </xf>
    <xf numFmtId="0" fontId="126" fillId="32" borderId="36" xfId="0" applyFont="1" applyFill="1" applyBorder="1" applyAlignment="1" applyProtection="1">
      <alignment horizontal="center" wrapText="1"/>
    </xf>
    <xf numFmtId="0" fontId="92" fillId="2" borderId="0" xfId="43" applyFill="1"/>
    <xf numFmtId="0" fontId="92" fillId="2" borderId="11" xfId="43" applyFill="1" applyBorder="1"/>
    <xf numFmtId="0" fontId="92" fillId="2" borderId="10" xfId="43" applyFill="1" applyBorder="1"/>
    <xf numFmtId="0" fontId="92" fillId="0" borderId="10" xfId="43" applyBorder="1"/>
    <xf numFmtId="0" fontId="42" fillId="2" borderId="9" xfId="43" applyFont="1" applyFill="1" applyBorder="1" applyAlignment="1">
      <alignment horizontal="center" vertical="center" wrapText="1"/>
    </xf>
    <xf numFmtId="0" fontId="92" fillId="2" borderId="5" xfId="43" applyFill="1" applyBorder="1"/>
    <xf numFmtId="0" fontId="35" fillId="2" borderId="0" xfId="43" applyFont="1" applyFill="1" applyBorder="1"/>
    <xf numFmtId="0" fontId="35" fillId="2" borderId="0" xfId="43" applyFont="1" applyFill="1" applyBorder="1" applyAlignment="1">
      <alignment horizontal="center" vertical="center" wrapText="1"/>
    </xf>
    <xf numFmtId="0" fontId="92" fillId="2" borderId="0" xfId="43" applyFill="1" applyBorder="1"/>
    <xf numFmtId="0" fontId="127" fillId="2" borderId="0" xfId="43" applyFont="1" applyFill="1" applyBorder="1" applyAlignment="1">
      <alignment wrapText="1"/>
    </xf>
    <xf numFmtId="0" fontId="92" fillId="2" borderId="4" xfId="43" applyFill="1" applyBorder="1"/>
    <xf numFmtId="0" fontId="1" fillId="2" borderId="5" xfId="43" applyFont="1" applyFill="1" applyBorder="1" applyAlignment="1">
      <alignment wrapText="1"/>
    </xf>
    <xf numFmtId="0" fontId="42" fillId="2" borderId="4" xfId="43" applyFont="1" applyFill="1" applyBorder="1" applyAlignment="1">
      <alignment horizontal="center" vertical="center"/>
    </xf>
    <xf numFmtId="0" fontId="117" fillId="2" borderId="81" xfId="43" applyFont="1" applyFill="1" applyBorder="1" applyAlignment="1">
      <alignment horizontal="center"/>
    </xf>
    <xf numFmtId="0" fontId="117" fillId="2" borderId="19" xfId="43" applyFont="1" applyFill="1" applyBorder="1" applyAlignment="1">
      <alignment horizontal="center"/>
    </xf>
    <xf numFmtId="0" fontId="117" fillId="2" borderId="0" xfId="43" applyFont="1" applyFill="1" applyBorder="1" applyAlignment="1">
      <alignment horizontal="center"/>
    </xf>
    <xf numFmtId="0" fontId="117" fillId="2" borderId="4" xfId="43" applyFont="1" applyFill="1" applyBorder="1" applyAlignment="1">
      <alignment horizontal="center"/>
    </xf>
    <xf numFmtId="0" fontId="128" fillId="2" borderId="0" xfId="43" applyFont="1" applyFill="1" applyBorder="1" applyAlignment="1">
      <alignment vertical="top" wrapText="1"/>
    </xf>
    <xf numFmtId="0" fontId="12" fillId="2" borderId="0" xfId="43" applyFont="1" applyFill="1" applyBorder="1" applyAlignment="1">
      <alignment horizontal="left" wrapText="1"/>
    </xf>
    <xf numFmtId="0" fontId="129" fillId="2" borderId="0" xfId="43" applyFont="1" applyFill="1" applyBorder="1" applyAlignment="1">
      <alignment vertical="top" wrapText="1"/>
    </xf>
    <xf numFmtId="0" fontId="42" fillId="2" borderId="4" xfId="43" applyFont="1" applyFill="1" applyBorder="1" applyAlignment="1">
      <alignment horizontal="left" vertical="center"/>
    </xf>
    <xf numFmtId="0" fontId="92" fillId="2" borderId="9" xfId="43" applyFill="1" applyBorder="1"/>
    <xf numFmtId="0" fontId="92" fillId="2" borderId="0" xfId="43" applyFont="1" applyFill="1"/>
    <xf numFmtId="1" fontId="13" fillId="2" borderId="0" xfId="0" applyNumberFormat="1" applyFont="1" applyFill="1" applyBorder="1" applyAlignment="1" applyProtection="1">
      <alignment horizontal="left" vertical="top"/>
    </xf>
    <xf numFmtId="0" fontId="1" fillId="2" borderId="0" xfId="0" applyFont="1" applyFill="1" applyBorder="1" applyAlignment="1" applyProtection="1">
      <alignment horizontal="right"/>
    </xf>
    <xf numFmtId="0" fontId="0" fillId="0" borderId="0" xfId="0" applyBorder="1" applyProtection="1"/>
    <xf numFmtId="0" fontId="130" fillId="0" borderId="81" xfId="0" applyFont="1" applyFill="1" applyBorder="1" applyAlignment="1">
      <alignment horizontal="center"/>
    </xf>
    <xf numFmtId="0" fontId="131" fillId="0" borderId="19" xfId="0" applyFont="1" applyFill="1" applyBorder="1" applyAlignment="1">
      <alignment horizontal="center"/>
    </xf>
    <xf numFmtId="0" fontId="132" fillId="0" borderId="0" xfId="0" applyFont="1" applyFill="1" applyBorder="1" applyAlignment="1" applyProtection="1">
      <alignment horizontal="left" vertical="top" wrapText="1"/>
    </xf>
    <xf numFmtId="0" fontId="12" fillId="2" borderId="0" xfId="0" applyFont="1" applyFill="1" applyBorder="1" applyAlignment="1" applyProtection="1">
      <alignment horizontal="left" vertical="top" wrapText="1"/>
    </xf>
    <xf numFmtId="0" fontId="11" fillId="2" borderId="12" xfId="0" applyNumberFormat="1" applyFont="1" applyFill="1" applyBorder="1" applyAlignment="1" applyProtection="1">
      <alignment horizontal="left" vertical="top" wrapText="1"/>
    </xf>
    <xf numFmtId="0" fontId="11" fillId="2" borderId="13" xfId="0" applyNumberFormat="1" applyFont="1" applyFill="1" applyBorder="1" applyAlignment="1" applyProtection="1">
      <alignment horizontal="left" vertical="top" wrapText="1"/>
    </xf>
    <xf numFmtId="0" fontId="130" fillId="2" borderId="0" xfId="0" applyFont="1" applyFill="1" applyBorder="1" applyAlignment="1">
      <alignment horizontal="center"/>
    </xf>
    <xf numFmtId="0" fontId="44" fillId="2" borderId="0" xfId="0" applyFont="1" applyFill="1" applyBorder="1" applyAlignment="1" applyProtection="1">
      <alignment vertical="top"/>
    </xf>
    <xf numFmtId="0" fontId="40" fillId="2" borderId="44" xfId="0" applyFont="1" applyFill="1" applyBorder="1" applyAlignment="1" applyProtection="1">
      <alignment horizontal="left" vertical="top" wrapText="1"/>
    </xf>
    <xf numFmtId="0" fontId="44" fillId="2" borderId="44" xfId="0" applyFont="1" applyFill="1" applyBorder="1" applyAlignment="1" applyProtection="1">
      <alignment horizontal="left" vertical="top" wrapText="1"/>
    </xf>
    <xf numFmtId="0" fontId="44" fillId="2" borderId="5" xfId="0" applyFont="1" applyFill="1" applyBorder="1" applyAlignment="1" applyProtection="1">
      <alignment vertical="top"/>
    </xf>
    <xf numFmtId="0" fontId="8" fillId="0" borderId="10" xfId="0" applyFont="1" applyFill="1" applyBorder="1" applyAlignment="1" applyProtection="1">
      <alignment horizontal="left" vertical="top"/>
    </xf>
    <xf numFmtId="0" fontId="0" fillId="2" borderId="10" xfId="0" applyFill="1" applyBorder="1" applyAlignment="1" applyProtection="1">
      <alignment horizontal="left" vertical="top"/>
    </xf>
    <xf numFmtId="0" fontId="8" fillId="2" borderId="10" xfId="0" applyFont="1" applyFill="1" applyBorder="1" applyAlignment="1" applyProtection="1">
      <alignment horizontal="left" vertical="top"/>
    </xf>
    <xf numFmtId="0" fontId="8" fillId="2" borderId="11" xfId="0" applyFont="1" applyFill="1" applyBorder="1" applyAlignment="1" applyProtection="1">
      <alignment horizontal="left" vertical="top"/>
    </xf>
    <xf numFmtId="0" fontId="1" fillId="2" borderId="0" xfId="0" applyNumberFormat="1" applyFont="1" applyFill="1" applyProtection="1"/>
    <xf numFmtId="0" fontId="133" fillId="0" borderId="0" xfId="0" applyFont="1" applyFill="1" applyBorder="1" applyAlignment="1" applyProtection="1">
      <alignment horizontal="left" vertical="top"/>
    </xf>
    <xf numFmtId="0" fontId="29" fillId="0" borderId="0" xfId="38" applyFont="1" applyFill="1" applyBorder="1" applyAlignment="1" applyProtection="1">
      <alignment horizontal="left" vertical="top" wrapText="1"/>
    </xf>
    <xf numFmtId="0" fontId="34" fillId="2"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2" xfId="0" applyFont="1" applyFill="1" applyBorder="1" applyProtection="1"/>
    <xf numFmtId="0" fontId="134" fillId="0" borderId="0" xfId="0" applyFont="1" applyFill="1" applyBorder="1" applyAlignment="1" applyProtection="1">
      <alignment horizontal="left" vertical="top" wrapText="1"/>
      <protection locked="0"/>
    </xf>
    <xf numFmtId="0" fontId="134" fillId="2" borderId="0" xfId="0" applyFont="1" applyFill="1" applyBorder="1" applyAlignment="1" applyProtection="1">
      <alignment horizontal="center" vertical="center" wrapText="1"/>
      <protection locked="0"/>
    </xf>
    <xf numFmtId="167" fontId="135" fillId="2" borderId="0" xfId="0" applyNumberFormat="1" applyFont="1" applyFill="1" applyBorder="1" applyAlignment="1" applyProtection="1">
      <alignment horizontal="left" vertical="top" wrapText="1"/>
      <protection locked="0"/>
    </xf>
    <xf numFmtId="0" fontId="13" fillId="2" borderId="0" xfId="0" applyFont="1" applyFill="1" applyBorder="1" applyAlignment="1" applyProtection="1">
      <alignment horizontal="left" vertical="top"/>
    </xf>
    <xf numFmtId="0" fontId="10" fillId="2" borderId="0" xfId="0" applyFont="1" applyFill="1" applyBorder="1" applyAlignment="1" applyProtection="1">
      <alignment horizontal="right" vertical="top" wrapText="1"/>
    </xf>
    <xf numFmtId="0" fontId="135" fillId="2" borderId="0" xfId="0" applyFont="1" applyFill="1" applyBorder="1" applyAlignment="1" applyProtection="1">
      <alignment horizontal="center" vertical="top" wrapText="1"/>
      <protection locked="0"/>
    </xf>
    <xf numFmtId="0" fontId="118" fillId="2" borderId="0" xfId="0" applyFont="1" applyFill="1" applyBorder="1" applyAlignment="1" applyProtection="1">
      <alignment horizontal="right" vertical="top"/>
    </xf>
    <xf numFmtId="0" fontId="12" fillId="2" borderId="0" xfId="0" applyFont="1" applyFill="1" applyBorder="1" applyAlignment="1" applyProtection="1">
      <alignment horizontal="left" vertical="center"/>
    </xf>
    <xf numFmtId="0" fontId="136" fillId="2" borderId="0" xfId="0" applyFont="1" applyFill="1" applyBorder="1" applyAlignment="1" applyProtection="1">
      <alignment horizontal="left" vertical="center" wrapText="1"/>
      <protection locked="0"/>
    </xf>
    <xf numFmtId="172" fontId="136" fillId="2" borderId="0" xfId="0" applyNumberFormat="1" applyFont="1" applyFill="1" applyBorder="1" applyAlignment="1" applyProtection="1">
      <alignment horizontal="left" vertical="center" wrapText="1"/>
      <protection locked="0"/>
    </xf>
    <xf numFmtId="0" fontId="134" fillId="5" borderId="28" xfId="0" applyFont="1" applyFill="1" applyBorder="1" applyAlignment="1" applyProtection="1">
      <alignment horizontal="center" vertical="center"/>
      <protection locked="0"/>
    </xf>
    <xf numFmtId="0" fontId="134" fillId="6" borderId="28" xfId="0" applyNumberFormat="1" applyFont="1" applyFill="1" applyBorder="1" applyAlignment="1" applyProtection="1">
      <alignment horizontal="center" vertical="center"/>
    </xf>
    <xf numFmtId="0" fontId="66" fillId="2" borderId="0" xfId="0" applyFont="1" applyFill="1" applyBorder="1" applyAlignment="1" applyProtection="1">
      <alignment horizontal="left" vertical="center" wrapText="1"/>
    </xf>
    <xf numFmtId="0" fontId="66" fillId="2" borderId="0" xfId="0" applyFont="1" applyFill="1" applyBorder="1" applyAlignment="1" applyProtection="1">
      <alignment horizontal="left" vertical="top" wrapText="1"/>
    </xf>
    <xf numFmtId="0" fontId="10" fillId="2" borderId="0" xfId="0" applyFont="1" applyFill="1" applyBorder="1" applyAlignment="1" applyProtection="1">
      <alignment vertical="center"/>
    </xf>
    <xf numFmtId="0" fontId="134" fillId="4" borderId="48" xfId="0" applyFont="1" applyFill="1" applyBorder="1" applyAlignment="1" applyProtection="1">
      <alignment horizontal="center" vertical="center" wrapText="1"/>
      <protection locked="0"/>
    </xf>
    <xf numFmtId="0" fontId="137" fillId="2" borderId="4" xfId="0" applyFont="1" applyFill="1" applyBorder="1" applyAlignment="1" applyProtection="1">
      <alignment vertical="center" wrapText="1"/>
    </xf>
    <xf numFmtId="0" fontId="110" fillId="2" borderId="0" xfId="0" applyFont="1" applyFill="1" applyBorder="1" applyAlignment="1" applyProtection="1">
      <alignment horizontal="left" vertical="top"/>
    </xf>
    <xf numFmtId="0" fontId="138" fillId="2" borderId="0" xfId="0" applyFont="1" applyFill="1" applyBorder="1" applyAlignment="1" applyProtection="1">
      <alignment horizontal="left" vertical="top"/>
    </xf>
    <xf numFmtId="167" fontId="135" fillId="2" borderId="0" xfId="0" applyNumberFormat="1" applyFont="1" applyFill="1" applyBorder="1" applyAlignment="1" applyProtection="1">
      <alignment vertical="center" wrapText="1"/>
      <protection locked="0"/>
    </xf>
    <xf numFmtId="0" fontId="0" fillId="2" borderId="0" xfId="0" applyFill="1" applyBorder="1" applyAlignment="1" applyProtection="1">
      <alignment vertical="center"/>
    </xf>
    <xf numFmtId="0" fontId="10" fillId="2" borderId="24" xfId="0" applyFont="1" applyFill="1" applyBorder="1" applyAlignment="1" applyProtection="1">
      <alignment vertical="center" wrapText="1"/>
    </xf>
    <xf numFmtId="0" fontId="10" fillId="2" borderId="0" xfId="0" applyFont="1" applyFill="1" applyBorder="1" applyAlignment="1" applyProtection="1">
      <alignment vertical="center" wrapText="1"/>
    </xf>
    <xf numFmtId="0" fontId="115" fillId="0" borderId="0" xfId="0" applyFont="1" applyFill="1" applyBorder="1" applyAlignment="1" applyProtection="1">
      <alignment vertical="center" wrapText="1"/>
      <protection locked="0"/>
    </xf>
    <xf numFmtId="0" fontId="10" fillId="2"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15" fillId="0" borderId="0" xfId="0" applyFont="1" applyFill="1" applyBorder="1" applyAlignment="1" applyProtection="1">
      <alignment horizontal="left" vertical="center" wrapText="1"/>
      <protection locked="0"/>
    </xf>
    <xf numFmtId="167" fontId="135" fillId="2" borderId="0" xfId="0" applyNumberFormat="1" applyFont="1" applyFill="1" applyBorder="1" applyAlignment="1" applyProtection="1">
      <alignment horizontal="left" vertical="center" wrapText="1"/>
      <protection locked="0"/>
    </xf>
    <xf numFmtId="0" fontId="68" fillId="2" borderId="0" xfId="0" applyFont="1" applyFill="1" applyBorder="1" applyAlignment="1" applyProtection="1">
      <alignment horizontal="left" vertical="top"/>
    </xf>
    <xf numFmtId="0" fontId="118" fillId="3" borderId="36" xfId="43" applyFont="1" applyFill="1" applyBorder="1" applyAlignment="1">
      <alignment horizontal="left" wrapText="1"/>
    </xf>
    <xf numFmtId="0" fontId="139" fillId="2" borderId="4" xfId="43" applyFont="1" applyFill="1" applyBorder="1"/>
    <xf numFmtId="0" fontId="53" fillId="2" borderId="0" xfId="0" applyFont="1" applyFill="1" applyBorder="1" applyProtection="1"/>
    <xf numFmtId="0" fontId="40" fillId="2" borderId="0" xfId="0" applyFont="1" applyFill="1" applyBorder="1" applyProtection="1"/>
    <xf numFmtId="168" fontId="40" fillId="6" borderId="119" xfId="0" applyNumberFormat="1" applyFont="1" applyFill="1" applyBorder="1" applyAlignment="1" applyProtection="1">
      <alignment horizontal="right" vertical="center"/>
    </xf>
    <xf numFmtId="164" fontId="40" fillId="6" borderId="119" xfId="30" applyNumberFormat="1" applyFont="1" applyFill="1" applyBorder="1" applyAlignment="1" applyProtection="1">
      <alignment horizontal="right" vertical="center"/>
    </xf>
    <xf numFmtId="4" fontId="32" fillId="4" borderId="38" xfId="0" applyNumberFormat="1" applyFont="1" applyFill="1" applyBorder="1" applyAlignment="1" applyProtection="1">
      <alignment horizontal="right" wrapText="1"/>
      <protection locked="0"/>
    </xf>
    <xf numFmtId="3" fontId="32" fillId="4" borderId="38" xfId="0" applyNumberFormat="1" applyFont="1" applyFill="1" applyBorder="1" applyAlignment="1" applyProtection="1">
      <alignment horizontal="right" wrapText="1"/>
      <protection locked="0"/>
    </xf>
    <xf numFmtId="4" fontId="32" fillId="6" borderId="41" xfId="28" applyNumberFormat="1" applyFont="1" applyFill="1" applyBorder="1" applyAlignment="1" applyProtection="1">
      <alignment horizontal="right" wrapText="1"/>
    </xf>
    <xf numFmtId="4" fontId="32" fillId="4" borderId="38" xfId="28" applyNumberFormat="1" applyFont="1" applyFill="1" applyBorder="1" applyAlignment="1" applyProtection="1">
      <alignment horizontal="right" wrapText="1"/>
      <protection locked="0"/>
    </xf>
    <xf numFmtId="4" fontId="32" fillId="4" borderId="32" xfId="0" applyNumberFormat="1" applyFont="1" applyFill="1" applyBorder="1" applyAlignment="1" applyProtection="1">
      <alignment horizontal="right" wrapText="1"/>
      <protection locked="0"/>
    </xf>
    <xf numFmtId="3" fontId="32" fillId="4" borderId="32" xfId="0" applyNumberFormat="1" applyFont="1" applyFill="1" applyBorder="1" applyAlignment="1" applyProtection="1">
      <alignment horizontal="right" wrapText="1"/>
      <protection locked="0"/>
    </xf>
    <xf numFmtId="4" fontId="32" fillId="6" borderId="12" xfId="28" applyNumberFormat="1" applyFont="1" applyFill="1" applyBorder="1" applyAlignment="1" applyProtection="1">
      <alignment horizontal="right" wrapText="1"/>
    </xf>
    <xf numFmtId="4" fontId="32" fillId="4" borderId="32" xfId="28" applyNumberFormat="1" applyFont="1" applyFill="1" applyBorder="1" applyAlignment="1" applyProtection="1">
      <alignment horizontal="right" wrapText="1"/>
      <protection locked="0"/>
    </xf>
    <xf numFmtId="4" fontId="32" fillId="4" borderId="32" xfId="30" applyNumberFormat="1" applyFont="1" applyFill="1" applyBorder="1" applyAlignment="1" applyProtection="1">
      <alignment horizontal="right" wrapText="1"/>
      <protection locked="0"/>
    </xf>
    <xf numFmtId="0" fontId="117" fillId="2" borderId="0" xfId="0" applyNumberFormat="1" applyFont="1" applyFill="1" applyBorder="1" applyAlignment="1" applyProtection="1">
      <alignment wrapText="1"/>
    </xf>
    <xf numFmtId="164" fontId="40" fillId="6" borderId="118" xfId="30" applyNumberFormat="1" applyFont="1" applyFill="1" applyBorder="1" applyAlignment="1" applyProtection="1">
      <alignment horizontal="right" vertical="center"/>
    </xf>
    <xf numFmtId="168" fontId="140" fillId="3" borderId="36" xfId="30" applyNumberFormat="1" applyFont="1" applyFill="1" applyBorder="1" applyAlignment="1" applyProtection="1">
      <alignment horizontal="right" vertical="center"/>
    </xf>
    <xf numFmtId="164" fontId="140" fillId="3" borderId="36" xfId="30" applyNumberFormat="1" applyFont="1" applyFill="1" applyBorder="1" applyAlignment="1" applyProtection="1">
      <alignment horizontal="right" vertical="center"/>
    </xf>
    <xf numFmtId="168" fontId="140" fillId="3" borderId="36" xfId="30" applyNumberFormat="1" applyFont="1" applyFill="1" applyBorder="1" applyProtection="1"/>
    <xf numFmtId="164" fontId="140" fillId="3" borderId="36" xfId="30" applyNumberFormat="1" applyFont="1" applyFill="1" applyBorder="1" applyProtection="1"/>
    <xf numFmtId="4" fontId="32" fillId="4" borderId="101" xfId="28" applyNumberFormat="1" applyFont="1" applyFill="1" applyBorder="1" applyAlignment="1" applyProtection="1">
      <alignment horizontal="right" wrapText="1"/>
      <protection locked="0"/>
    </xf>
    <xf numFmtId="4" fontId="32" fillId="4" borderId="104" xfId="28" applyNumberFormat="1" applyFont="1" applyFill="1" applyBorder="1" applyAlignment="1" applyProtection="1">
      <alignment horizontal="right" wrapText="1"/>
      <protection locked="0"/>
    </xf>
    <xf numFmtId="4" fontId="32" fillId="6" borderId="107" xfId="28" applyNumberFormat="1" applyFont="1" applyFill="1" applyBorder="1" applyAlignment="1" applyProtection="1">
      <alignment horizontal="right" wrapText="1"/>
    </xf>
    <xf numFmtId="0" fontId="140" fillId="3" borderId="48" xfId="0" applyFont="1" applyFill="1" applyBorder="1" applyAlignment="1" applyProtection="1">
      <alignment horizontal="center" vertical="top" wrapText="1"/>
    </xf>
    <xf numFmtId="0" fontId="141" fillId="3" borderId="48" xfId="0" applyFont="1" applyFill="1" applyBorder="1" applyAlignment="1" applyProtection="1">
      <alignment horizontal="justify" vertical="top" wrapText="1"/>
    </xf>
    <xf numFmtId="4" fontId="141" fillId="3" borderId="48" xfId="0" applyNumberFormat="1" applyFont="1" applyFill="1" applyBorder="1" applyAlignment="1" applyProtection="1">
      <alignment horizontal="right" wrapText="1"/>
    </xf>
    <xf numFmtId="3" fontId="141" fillId="3" borderId="48" xfId="0" applyNumberFormat="1" applyFont="1" applyFill="1" applyBorder="1" applyAlignment="1" applyProtection="1">
      <alignment horizontal="right" wrapText="1"/>
    </xf>
    <xf numFmtId="4" fontId="141" fillId="3" borderId="48" xfId="28" applyNumberFormat="1" applyFont="1" applyFill="1" applyBorder="1" applyAlignment="1" applyProtection="1">
      <alignment horizontal="right" wrapText="1"/>
    </xf>
    <xf numFmtId="0" fontId="140" fillId="3" borderId="124" xfId="0" applyFont="1" applyFill="1" applyBorder="1" applyAlignment="1" applyProtection="1">
      <alignment horizontal="center" wrapText="1"/>
    </xf>
    <xf numFmtId="0" fontId="140" fillId="3" borderId="120" xfId="0" applyFont="1" applyFill="1" applyBorder="1" applyAlignment="1" applyProtection="1">
      <alignment wrapText="1"/>
    </xf>
    <xf numFmtId="0" fontId="140" fillId="3" borderId="67" xfId="0" applyFont="1" applyFill="1" applyBorder="1" applyAlignment="1" applyProtection="1">
      <alignment wrapText="1"/>
    </xf>
    <xf numFmtId="0" fontId="140" fillId="3" borderId="125" xfId="0" applyFont="1" applyFill="1" applyBorder="1" applyAlignment="1" applyProtection="1">
      <alignment horizontal="center" wrapText="1"/>
    </xf>
    <xf numFmtId="0" fontId="140" fillId="3" borderId="126" xfId="0" applyFont="1" applyFill="1" applyBorder="1" applyAlignment="1" applyProtection="1">
      <alignment horizontal="center" wrapText="1"/>
    </xf>
    <xf numFmtId="0" fontId="140" fillId="3" borderId="127"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38" applyFont="1" applyFill="1" applyBorder="1" applyAlignment="1" applyProtection="1"/>
    <xf numFmtId="0" fontId="6" fillId="0" borderId="0" xfId="0" applyFont="1" applyFill="1" applyBorder="1" applyAlignment="1" applyProtection="1">
      <alignment wrapText="1"/>
    </xf>
    <xf numFmtId="0" fontId="140" fillId="2" borderId="0" xfId="0" applyFont="1" applyFill="1" applyBorder="1" applyAlignment="1" applyProtection="1">
      <alignment wrapText="1"/>
    </xf>
    <xf numFmtId="0" fontId="32" fillId="2" borderId="0" xfId="0" applyFont="1" applyFill="1" applyBorder="1" applyAlignment="1" applyProtection="1">
      <alignment horizontal="right" wrapText="1"/>
      <protection locked="0"/>
    </xf>
    <xf numFmtId="0" fontId="140" fillId="3" borderId="49" xfId="0" applyFont="1" applyFill="1" applyBorder="1" applyAlignment="1" applyProtection="1">
      <alignment wrapText="1"/>
    </xf>
    <xf numFmtId="0" fontId="140" fillId="3" borderId="65" xfId="0" applyFont="1" applyFill="1" applyBorder="1" applyAlignment="1" applyProtection="1">
      <alignment wrapText="1"/>
    </xf>
    <xf numFmtId="0" fontId="140" fillId="3" borderId="52" xfId="0" applyFont="1" applyFill="1" applyBorder="1" applyAlignment="1" applyProtection="1">
      <alignment wrapText="1"/>
    </xf>
    <xf numFmtId="0" fontId="42" fillId="2" borderId="10" xfId="0" applyFont="1" applyFill="1" applyBorder="1" applyAlignment="1" applyProtection="1"/>
    <xf numFmtId="0" fontId="141" fillId="3" borderId="111" xfId="0" applyFont="1" applyFill="1" applyBorder="1" applyProtection="1"/>
    <xf numFmtId="0" fontId="7" fillId="2" borderId="0" xfId="0" applyFont="1" applyFill="1" applyProtection="1"/>
    <xf numFmtId="0" fontId="119" fillId="2" borderId="0" xfId="0" applyFont="1" applyFill="1" applyBorder="1" applyAlignment="1" applyProtection="1">
      <alignment horizontal="center"/>
    </xf>
    <xf numFmtId="0" fontId="140" fillId="2" borderId="0" xfId="0" applyFont="1" applyFill="1" applyBorder="1" applyAlignment="1" applyProtection="1">
      <alignment horizontal="center" vertical="center" wrapText="1"/>
    </xf>
    <xf numFmtId="0" fontId="140" fillId="2" borderId="0" xfId="0" applyFont="1" applyFill="1" applyBorder="1" applyAlignment="1" applyProtection="1">
      <alignment horizontal="center" wrapText="1"/>
    </xf>
    <xf numFmtId="4" fontId="32" fillId="2" borderId="0" xfId="28" applyNumberFormat="1" applyFont="1" applyFill="1" applyBorder="1" applyAlignment="1" applyProtection="1">
      <alignment horizontal="right" wrapText="1"/>
      <protection locked="0"/>
    </xf>
    <xf numFmtId="4" fontId="32" fillId="2" borderId="0" xfId="28" applyNumberFormat="1" applyFont="1" applyFill="1" applyBorder="1" applyAlignment="1" applyProtection="1">
      <alignment horizontal="right" wrapText="1"/>
    </xf>
    <xf numFmtId="4" fontId="141" fillId="2" borderId="0" xfId="28"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164" fontId="140" fillId="2" borderId="0" xfId="30" applyNumberFormat="1" applyFont="1" applyFill="1" applyBorder="1" applyAlignment="1" applyProtection="1">
      <alignment horizontal="right" vertical="center"/>
    </xf>
    <xf numFmtId="168" fontId="140" fillId="2" borderId="0" xfId="30" applyNumberFormat="1" applyFont="1" applyFill="1" applyBorder="1" applyProtection="1"/>
    <xf numFmtId="164" fontId="140" fillId="2" borderId="0" xfId="30" applyNumberFormat="1" applyFont="1" applyFill="1" applyBorder="1" applyProtection="1"/>
    <xf numFmtId="168" fontId="140" fillId="2" borderId="0" xfId="30" applyNumberFormat="1" applyFont="1" applyFill="1" applyBorder="1" applyAlignment="1" applyProtection="1">
      <alignment horizontal="right" vertical="center"/>
    </xf>
    <xf numFmtId="0" fontId="140" fillId="2" borderId="0" xfId="0" applyFont="1" applyFill="1" applyBorder="1" applyAlignment="1" applyProtection="1">
      <alignment horizontal="center" vertical="center"/>
    </xf>
    <xf numFmtId="0" fontId="140" fillId="2" borderId="0" xfId="0" applyFont="1" applyFill="1" applyBorder="1" applyAlignment="1" applyProtection="1">
      <alignment horizontal="center"/>
    </xf>
    <xf numFmtId="0" fontId="141" fillId="2" borderId="0" xfId="0" applyFont="1" applyFill="1" applyBorder="1" applyProtection="1"/>
    <xf numFmtId="164" fontId="40" fillId="2" borderId="0" xfId="30" applyNumberFormat="1" applyFont="1" applyFill="1" applyBorder="1" applyAlignment="1" applyProtection="1">
      <alignment horizontal="right" vertical="center"/>
    </xf>
    <xf numFmtId="0" fontId="142" fillId="2" borderId="0" xfId="0" applyNumberFormat="1" applyFont="1" applyFill="1" applyBorder="1" applyAlignment="1" applyProtection="1">
      <alignment vertical="center" wrapText="1"/>
    </xf>
    <xf numFmtId="0" fontId="42" fillId="2" borderId="1" xfId="0"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42" fillId="2" borderId="4" xfId="0" applyFont="1" applyFill="1" applyBorder="1" applyAlignment="1" applyProtection="1">
      <alignment horizontal="center"/>
    </xf>
    <xf numFmtId="0" fontId="117" fillId="2" borderId="5" xfId="0" applyNumberFormat="1" applyFont="1" applyFill="1" applyBorder="1" applyAlignment="1" applyProtection="1">
      <alignment wrapText="1"/>
    </xf>
    <xf numFmtId="0" fontId="42" fillId="2" borderId="9" xfId="0" applyFont="1" applyFill="1" applyBorder="1" applyAlignment="1" applyProtection="1">
      <alignment horizontal="center" vertical="center"/>
    </xf>
    <xf numFmtId="0" fontId="119" fillId="2" borderId="0" xfId="0" applyFont="1" applyFill="1" applyBorder="1" applyAlignment="1" applyProtection="1">
      <alignment horizontal="left"/>
    </xf>
    <xf numFmtId="0" fontId="143" fillId="2" borderId="45" xfId="0" applyFont="1" applyFill="1" applyBorder="1" applyAlignment="1" applyProtection="1">
      <alignment horizontal="center"/>
    </xf>
    <xf numFmtId="0" fontId="119" fillId="2" borderId="46" xfId="0" applyFont="1" applyFill="1" applyBorder="1" applyAlignment="1" applyProtection="1">
      <alignment horizontal="center"/>
    </xf>
    <xf numFmtId="0" fontId="119" fillId="2" borderId="47" xfId="0" applyFont="1" applyFill="1" applyBorder="1" applyAlignment="1" applyProtection="1">
      <alignment horizontal="center"/>
    </xf>
    <xf numFmtId="0" fontId="7" fillId="2" borderId="46" xfId="0" applyFont="1" applyFill="1" applyBorder="1" applyProtection="1"/>
    <xf numFmtId="0" fontId="7" fillId="2" borderId="47" xfId="0" applyFont="1" applyFill="1" applyBorder="1" applyProtection="1"/>
    <xf numFmtId="0" fontId="140" fillId="2" borderId="47" xfId="0" applyFont="1" applyFill="1" applyBorder="1" applyAlignment="1" applyProtection="1">
      <alignment horizontal="center" vertical="center"/>
    </xf>
    <xf numFmtId="0" fontId="140" fillId="2" borderId="47" xfId="0" applyFont="1" applyFill="1" applyBorder="1" applyAlignment="1" applyProtection="1">
      <alignment horizontal="center"/>
    </xf>
    <xf numFmtId="0" fontId="141" fillId="2" borderId="47" xfId="0" applyFont="1" applyFill="1" applyBorder="1" applyProtection="1"/>
    <xf numFmtId="164" fontId="40" fillId="2" borderId="47" xfId="30" applyNumberFormat="1" applyFont="1" applyFill="1" applyBorder="1" applyAlignment="1" applyProtection="1">
      <alignment horizontal="right" vertical="center"/>
    </xf>
    <xf numFmtId="164" fontId="140" fillId="2" borderId="47" xfId="30" applyNumberFormat="1" applyFont="1" applyFill="1" applyBorder="1" applyAlignment="1" applyProtection="1">
      <alignment horizontal="right" vertical="center"/>
    </xf>
    <xf numFmtId="0" fontId="140" fillId="2" borderId="47" xfId="0" applyFont="1" applyFill="1" applyBorder="1" applyAlignment="1" applyProtection="1">
      <alignment horizontal="center" vertical="center" wrapText="1"/>
    </xf>
    <xf numFmtId="0" fontId="140" fillId="2" borderId="47" xfId="0" applyFont="1" applyFill="1" applyBorder="1" applyAlignment="1" applyProtection="1">
      <alignment horizontal="center" wrapText="1"/>
    </xf>
    <xf numFmtId="4" fontId="32" fillId="2" borderId="47" xfId="28" applyNumberFormat="1" applyFont="1" applyFill="1" applyBorder="1" applyAlignment="1" applyProtection="1">
      <alignment horizontal="right" wrapText="1"/>
      <protection locked="0"/>
    </xf>
    <xf numFmtId="4" fontId="32" fillId="2" borderId="47" xfId="28" applyNumberFormat="1" applyFont="1" applyFill="1" applyBorder="1" applyAlignment="1" applyProtection="1">
      <alignment horizontal="right" wrapText="1"/>
    </xf>
    <xf numFmtId="0" fontId="7" fillId="2" borderId="46" xfId="0" applyFont="1" applyFill="1" applyBorder="1" applyProtection="1"/>
    <xf numFmtId="4" fontId="141" fillId="2" borderId="47" xfId="28" applyNumberFormat="1" applyFont="1" applyFill="1" applyBorder="1" applyAlignment="1" applyProtection="1">
      <alignment horizontal="right" wrapText="1"/>
    </xf>
    <xf numFmtId="0" fontId="142" fillId="2" borderId="5" xfId="0" applyNumberFormat="1" applyFont="1" applyFill="1" applyBorder="1" applyAlignment="1" applyProtection="1">
      <alignment vertical="center" wrapText="1"/>
    </xf>
    <xf numFmtId="0" fontId="142" fillId="2" borderId="118" xfId="0" applyNumberFormat="1" applyFont="1" applyFill="1" applyBorder="1" applyAlignment="1" applyProtection="1">
      <alignment vertical="center" wrapText="1"/>
    </xf>
    <xf numFmtId="0" fontId="117" fillId="2" borderId="118" xfId="0" applyNumberFormat="1" applyFont="1" applyFill="1" applyBorder="1" applyAlignment="1" applyProtection="1">
      <alignment wrapText="1"/>
    </xf>
    <xf numFmtId="0" fontId="7" fillId="2" borderId="2" xfId="0" applyFont="1" applyFill="1" applyBorder="1" applyProtection="1"/>
    <xf numFmtId="0" fontId="8" fillId="2" borderId="2" xfId="0" applyFont="1" applyFill="1" applyBorder="1" applyProtection="1"/>
    <xf numFmtId="3" fontId="32" fillId="2" borderId="0" xfId="0" applyNumberFormat="1" applyFont="1" applyFill="1" applyBorder="1" applyProtection="1"/>
    <xf numFmtId="0" fontId="32" fillId="2" borderId="0" xfId="0" applyFont="1" applyFill="1" applyBorder="1" applyProtection="1"/>
    <xf numFmtId="0" fontId="13" fillId="2" borderId="0" xfId="0" applyFont="1" applyFill="1" applyBorder="1" applyProtection="1"/>
    <xf numFmtId="0" fontId="12" fillId="4" borderId="32" xfId="0" applyFont="1" applyFill="1" applyBorder="1" applyAlignment="1" applyProtection="1">
      <alignment vertical="top" wrapText="1"/>
      <protection locked="0"/>
    </xf>
    <xf numFmtId="0" fontId="12" fillId="11" borderId="32" xfId="0" applyFont="1" applyFill="1" applyBorder="1" applyAlignment="1" applyProtection="1">
      <alignment vertical="top" wrapText="1"/>
      <protection locked="0"/>
    </xf>
    <xf numFmtId="0" fontId="12" fillId="4" borderId="38" xfId="0" applyFont="1" applyFill="1" applyBorder="1" applyAlignment="1" applyProtection="1">
      <alignment vertical="top" wrapText="1"/>
      <protection locked="0"/>
    </xf>
    <xf numFmtId="0" fontId="144" fillId="2" borderId="0" xfId="0" applyFont="1" applyFill="1" applyBorder="1"/>
    <xf numFmtId="0" fontId="12" fillId="11" borderId="38" xfId="0" applyFont="1" applyFill="1" applyBorder="1" applyAlignment="1" applyProtection="1">
      <alignment vertical="top" wrapText="1"/>
      <protection locked="0"/>
    </xf>
    <xf numFmtId="0" fontId="12" fillId="4" borderId="131" xfId="0" applyFont="1" applyFill="1" applyBorder="1" applyAlignment="1" applyProtection="1">
      <alignment horizontal="left" vertical="center" wrapText="1"/>
      <protection locked="0"/>
    </xf>
    <xf numFmtId="0" fontId="12" fillId="4" borderId="38" xfId="0" applyFont="1" applyFill="1" applyBorder="1" applyAlignment="1" applyProtection="1">
      <alignment horizontal="left" vertical="center" wrapText="1"/>
      <protection locked="0"/>
    </xf>
    <xf numFmtId="0" fontId="12" fillId="11" borderId="38" xfId="0" applyFont="1" applyFill="1" applyBorder="1" applyAlignment="1" applyProtection="1">
      <alignment horizontal="left" vertical="center" wrapText="1"/>
      <protection locked="0"/>
    </xf>
    <xf numFmtId="0" fontId="12" fillId="11" borderId="58" xfId="0" applyFont="1" applyFill="1" applyBorder="1" applyAlignment="1" applyProtection="1">
      <alignment horizontal="left" vertical="center" wrapText="1"/>
      <protection locked="0"/>
    </xf>
    <xf numFmtId="0" fontId="12" fillId="4" borderId="65" xfId="0" applyFont="1" applyFill="1" applyBorder="1" applyAlignment="1" applyProtection="1">
      <alignment horizontal="left" vertical="center" wrapText="1"/>
      <protection locked="0"/>
    </xf>
    <xf numFmtId="0" fontId="12" fillId="4" borderId="32" xfId="0" applyFont="1" applyFill="1" applyBorder="1" applyAlignment="1" applyProtection="1">
      <alignment horizontal="left" vertical="center" wrapText="1"/>
      <protection locked="0"/>
    </xf>
    <xf numFmtId="0" fontId="12" fillId="11" borderId="32" xfId="0" applyFont="1" applyFill="1" applyBorder="1" applyAlignment="1" applyProtection="1">
      <alignment horizontal="left" vertical="center" wrapText="1"/>
      <protection locked="0"/>
    </xf>
    <xf numFmtId="0" fontId="12" fillId="11" borderId="66" xfId="0" applyFont="1" applyFill="1" applyBorder="1" applyAlignment="1" applyProtection="1">
      <alignment horizontal="left" vertical="center" wrapText="1"/>
      <protection locked="0"/>
    </xf>
    <xf numFmtId="0" fontId="12" fillId="4" borderId="52" xfId="0" applyFont="1" applyFill="1" applyBorder="1" applyAlignment="1" applyProtection="1">
      <alignment horizontal="left" vertical="center" wrapText="1"/>
      <protection locked="0"/>
    </xf>
    <xf numFmtId="0" fontId="12" fillId="4" borderId="53" xfId="0" applyFont="1" applyFill="1" applyBorder="1" applyAlignment="1" applyProtection="1">
      <alignment horizontal="left" vertical="center" wrapText="1"/>
      <protection locked="0"/>
    </xf>
    <xf numFmtId="0" fontId="12" fillId="11" borderId="53" xfId="0" applyFont="1" applyFill="1" applyBorder="1" applyAlignment="1" applyProtection="1">
      <alignment horizontal="left" vertical="center" wrapText="1"/>
      <protection locked="0"/>
    </xf>
    <xf numFmtId="0" fontId="12" fillId="11" borderId="54" xfId="0" applyFont="1" applyFill="1" applyBorder="1" applyAlignment="1" applyProtection="1">
      <alignment horizontal="left" vertical="center" wrapText="1"/>
      <protection locked="0"/>
    </xf>
    <xf numFmtId="0" fontId="12" fillId="2" borderId="4" xfId="0" applyFont="1" applyFill="1" applyBorder="1"/>
    <xf numFmtId="0" fontId="12" fillId="2" borderId="0" xfId="0" applyFont="1" applyFill="1" applyBorder="1"/>
    <xf numFmtId="0" fontId="118" fillId="2" borderId="0" xfId="0" applyFont="1" applyFill="1" applyBorder="1" applyAlignment="1" applyProtection="1">
      <alignment horizontal="center"/>
    </xf>
    <xf numFmtId="0" fontId="10" fillId="2" borderId="0" xfId="0" quotePrefix="1" applyFont="1" applyFill="1" applyBorder="1" applyAlignment="1" applyProtection="1">
      <alignment vertical="top" wrapText="1"/>
      <protection locked="0"/>
    </xf>
    <xf numFmtId="0" fontId="10" fillId="2" borderId="0" xfId="0" applyFont="1" applyFill="1" applyBorder="1" applyAlignment="1" applyProtection="1">
      <alignment vertical="top" wrapText="1"/>
      <protection locked="0"/>
    </xf>
    <xf numFmtId="0" fontId="10" fillId="2" borderId="5" xfId="0" quotePrefix="1" applyFont="1" applyFill="1" applyBorder="1" applyAlignment="1" applyProtection="1">
      <alignment vertical="top" wrapText="1"/>
      <protection locked="0"/>
    </xf>
    <xf numFmtId="0" fontId="10" fillId="2" borderId="5" xfId="0" applyFont="1" applyFill="1" applyBorder="1" applyAlignment="1" applyProtection="1">
      <alignment vertical="top" wrapText="1"/>
      <protection locked="0"/>
    </xf>
    <xf numFmtId="0" fontId="0" fillId="3" borderId="1" xfId="0" applyFill="1" applyBorder="1"/>
    <xf numFmtId="0" fontId="0" fillId="3" borderId="3" xfId="0" applyFill="1" applyBorder="1"/>
    <xf numFmtId="0" fontId="5" fillId="2" borderId="4" xfId="0" applyFont="1" applyFill="1" applyBorder="1" applyAlignment="1">
      <alignment horizontal="center" vertical="center"/>
    </xf>
    <xf numFmtId="0" fontId="37" fillId="2" borderId="5" xfId="0" applyFont="1" applyFill="1" applyBorder="1" applyProtection="1"/>
    <xf numFmtId="0" fontId="37" fillId="2" borderId="5" xfId="0" applyFont="1" applyFill="1" applyBorder="1" applyAlignment="1" applyProtection="1">
      <alignment wrapText="1"/>
    </xf>
    <xf numFmtId="0" fontId="4" fillId="2" borderId="0" xfId="0" applyFont="1" applyFill="1" applyBorder="1" applyProtection="1"/>
    <xf numFmtId="0" fontId="5" fillId="2" borderId="0" xfId="0" applyFont="1" applyFill="1" applyBorder="1" applyAlignment="1" applyProtection="1">
      <alignment horizontal="center"/>
    </xf>
    <xf numFmtId="0" fontId="4" fillId="2" borderId="0" xfId="0" applyFont="1" applyFill="1" applyProtection="1"/>
    <xf numFmtId="0" fontId="1" fillId="2" borderId="1" xfId="0" applyFont="1" applyFill="1" applyBorder="1" applyProtection="1"/>
    <xf numFmtId="0" fontId="1" fillId="2" borderId="2" xfId="0" applyFont="1" applyFill="1" applyBorder="1" applyProtection="1"/>
    <xf numFmtId="0" fontId="5" fillId="2" borderId="2" xfId="0" applyFont="1" applyFill="1" applyBorder="1" applyAlignment="1" applyProtection="1">
      <alignment horizontal="center"/>
    </xf>
    <xf numFmtId="0" fontId="1" fillId="2" borderId="3" xfId="0" applyFont="1" applyFill="1" applyBorder="1" applyProtection="1"/>
    <xf numFmtId="0" fontId="1" fillId="2" borderId="0" xfId="0" applyFont="1" applyFill="1" applyProtection="1"/>
    <xf numFmtId="0" fontId="1" fillId="2" borderId="4" xfId="0" applyFont="1" applyFill="1" applyBorder="1" applyProtection="1"/>
    <xf numFmtId="0" fontId="1" fillId="2" borderId="5" xfId="0" applyFont="1" applyFill="1" applyBorder="1" applyProtection="1"/>
    <xf numFmtId="0" fontId="4" fillId="2" borderId="4" xfId="0" applyFont="1" applyFill="1" applyBorder="1" applyProtection="1"/>
    <xf numFmtId="0" fontId="4" fillId="2" borderId="5" xfId="0" applyFont="1" applyFill="1" applyBorder="1" applyProtection="1"/>
    <xf numFmtId="0" fontId="5" fillId="2" borderId="0" xfId="0" applyFont="1" applyFill="1" applyBorder="1" applyAlignment="1" applyProtection="1">
      <alignment horizontal="center" vertical="center"/>
    </xf>
    <xf numFmtId="0" fontId="34" fillId="2" borderId="0" xfId="0" applyFont="1" applyFill="1" applyBorder="1" applyAlignment="1" applyProtection="1">
      <alignment horizontal="center" vertical="center" wrapText="1"/>
    </xf>
    <xf numFmtId="0" fontId="72" fillId="2" borderId="0" xfId="0" applyFont="1" applyFill="1" applyBorder="1" applyProtection="1"/>
    <xf numFmtId="0" fontId="72" fillId="2" borderId="5" xfId="0" applyFont="1" applyFill="1" applyBorder="1" applyProtection="1"/>
    <xf numFmtId="0" fontId="72" fillId="2" borderId="10" xfId="0" applyFont="1" applyFill="1" applyBorder="1" applyProtection="1"/>
    <xf numFmtId="0" fontId="72" fillId="2" borderId="11" xfId="0" applyFont="1" applyFill="1" applyBorder="1" applyProtection="1"/>
    <xf numFmtId="0" fontId="6" fillId="2" borderId="0" xfId="0" applyFont="1" applyFill="1" applyBorder="1" applyAlignment="1" applyProtection="1">
      <alignment horizontal="left" vertical="top" wrapText="1"/>
    </xf>
    <xf numFmtId="0" fontId="5" fillId="2" borderId="10" xfId="0" applyFont="1" applyFill="1" applyBorder="1" applyAlignment="1" applyProtection="1">
      <alignment horizontal="center" vertical="center"/>
    </xf>
    <xf numFmtId="0" fontId="6" fillId="2" borderId="10" xfId="0" applyFont="1" applyFill="1" applyBorder="1" applyAlignment="1" applyProtection="1">
      <alignment horizontal="left" vertical="top" wrapText="1"/>
    </xf>
    <xf numFmtId="0" fontId="4" fillId="2" borderId="10" xfId="0" applyFont="1" applyFill="1" applyBorder="1" applyProtection="1"/>
    <xf numFmtId="0" fontId="4" fillId="2" borderId="11" xfId="0" applyFont="1" applyFill="1" applyBorder="1" applyProtection="1"/>
    <xf numFmtId="0" fontId="5" fillId="2" borderId="0" xfId="0" applyFont="1" applyFill="1" applyBorder="1" applyAlignment="1" applyProtection="1">
      <alignment horizontal="center" vertical="center" wrapText="1"/>
    </xf>
    <xf numFmtId="0" fontId="31" fillId="2" borderId="0" xfId="38" applyFont="1" applyFill="1" applyBorder="1" applyAlignment="1" applyProtection="1">
      <protection locked="0"/>
    </xf>
    <xf numFmtId="0" fontId="2" fillId="2" borderId="0" xfId="38" applyFill="1" applyBorder="1" applyAlignment="1" applyProtection="1">
      <protection locked="0"/>
    </xf>
    <xf numFmtId="0" fontId="0" fillId="0" borderId="0" xfId="0" applyNumberFormat="1"/>
    <xf numFmtId="0" fontId="0" fillId="6" borderId="0" xfId="0" applyFont="1" applyFill="1"/>
    <xf numFmtId="0" fontId="1" fillId="6" borderId="0" xfId="0" applyFont="1" applyFill="1"/>
    <xf numFmtId="0" fontId="1" fillId="6" borderId="0" xfId="0" applyFont="1" applyFill="1"/>
    <xf numFmtId="0" fontId="0" fillId="8" borderId="0" xfId="0" applyFill="1"/>
    <xf numFmtId="0" fontId="0" fillId="6" borderId="0" xfId="0" applyFill="1"/>
    <xf numFmtId="0" fontId="125" fillId="2" borderId="0" xfId="0" applyFont="1" applyFill="1" applyBorder="1" applyAlignment="1" applyProtection="1">
      <alignment horizontal="center" wrapText="1"/>
      <protection locked="0"/>
    </xf>
    <xf numFmtId="0" fontId="110" fillId="2" borderId="0" xfId="0" applyFont="1" applyFill="1" applyBorder="1" applyAlignment="1" applyProtection="1">
      <alignment horizontal="center" wrapText="1"/>
      <protection locked="0"/>
    </xf>
    <xf numFmtId="0" fontId="12" fillId="4" borderId="11" xfId="0" applyFont="1" applyFill="1" applyBorder="1" applyAlignment="1" applyProtection="1">
      <alignment horizontal="center" wrapText="1"/>
      <protection locked="0"/>
    </xf>
    <xf numFmtId="0" fontId="126" fillId="2" borderId="0" xfId="0" applyFont="1" applyFill="1" applyBorder="1" applyAlignment="1" applyProtection="1">
      <alignment horizontal="center" wrapText="1"/>
    </xf>
    <xf numFmtId="0" fontId="12" fillId="2" borderId="7" xfId="0" applyFont="1" applyFill="1" applyBorder="1" applyAlignment="1" applyProtection="1">
      <alignment vertical="top" wrapText="1"/>
    </xf>
    <xf numFmtId="0" fontId="1" fillId="2" borderId="0" xfId="0" applyFont="1" applyFill="1" applyBorder="1" applyAlignment="1">
      <alignment vertical="top" wrapText="1"/>
    </xf>
    <xf numFmtId="0" fontId="1" fillId="2" borderId="0" xfId="0" applyFont="1" applyFill="1" applyBorder="1"/>
    <xf numFmtId="0" fontId="0" fillId="2" borderId="0" xfId="0" applyFill="1" applyBorder="1" applyAlignment="1">
      <alignment vertical="top" wrapText="1"/>
    </xf>
    <xf numFmtId="0" fontId="73" fillId="2" borderId="0" xfId="0" applyFont="1" applyFill="1" applyBorder="1"/>
    <xf numFmtId="0" fontId="0" fillId="0" borderId="0" xfId="0" applyNumberFormat="1" applyAlignment="1">
      <alignment horizontal="right"/>
    </xf>
    <xf numFmtId="0" fontId="118" fillId="10" borderId="1" xfId="0" applyFont="1" applyFill="1" applyBorder="1" applyAlignment="1">
      <alignment wrapText="1"/>
    </xf>
    <xf numFmtId="0" fontId="118" fillId="10" borderId="2" xfId="0" applyFont="1" applyFill="1" applyBorder="1" applyAlignment="1">
      <alignment wrapText="1"/>
    </xf>
    <xf numFmtId="0" fontId="118" fillId="10" borderId="9" xfId="0" applyFont="1" applyFill="1" applyBorder="1" applyAlignment="1">
      <alignment wrapText="1"/>
    </xf>
    <xf numFmtId="0" fontId="118" fillId="10" borderId="10" xfId="0" applyFont="1" applyFill="1" applyBorder="1" applyAlignment="1">
      <alignment wrapText="1"/>
    </xf>
    <xf numFmtId="0" fontId="118" fillId="10" borderId="36" xfId="0" applyFont="1" applyFill="1" applyBorder="1" applyAlignment="1">
      <alignment horizontal="center" wrapText="1"/>
    </xf>
    <xf numFmtId="0" fontId="10" fillId="2" borderId="0" xfId="0" applyFont="1" applyFill="1" applyBorder="1" applyAlignment="1" applyProtection="1">
      <alignment horizontal="right" vertical="top"/>
    </xf>
    <xf numFmtId="0" fontId="126" fillId="2" borderId="0" xfId="0" applyFont="1" applyFill="1" applyBorder="1" applyAlignment="1" applyProtection="1">
      <alignment horizontal="left" vertical="top"/>
    </xf>
    <xf numFmtId="0" fontId="110" fillId="2" borderId="0"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left" vertical="top"/>
    </xf>
    <xf numFmtId="0" fontId="0" fillId="2" borderId="2" xfId="0" applyFill="1" applyBorder="1" applyProtection="1"/>
    <xf numFmtId="0" fontId="18" fillId="7" borderId="2" xfId="0" applyFont="1" applyFill="1" applyBorder="1" applyAlignment="1" applyProtection="1">
      <alignment horizontal="left" vertical="top" wrapText="1"/>
    </xf>
    <xf numFmtId="0" fontId="0" fillId="2" borderId="3" xfId="0" applyFill="1" applyBorder="1" applyAlignment="1" applyProtection="1">
      <alignment horizontal="left" vertical="top"/>
    </xf>
    <xf numFmtId="0" fontId="0" fillId="2" borderId="5" xfId="0" applyFill="1" applyBorder="1" applyAlignment="1" applyProtection="1">
      <alignment horizontal="left" vertical="top"/>
    </xf>
    <xf numFmtId="0" fontId="126" fillId="0" borderId="10" xfId="0" applyFont="1" applyFill="1" applyBorder="1" applyAlignment="1" applyProtection="1">
      <alignment vertical="top"/>
    </xf>
    <xf numFmtId="166" fontId="43" fillId="0" borderId="10" xfId="0" applyNumberFormat="1" applyFont="1" applyFill="1" applyBorder="1" applyAlignment="1" applyProtection="1">
      <alignment horizontal="left" vertical="top"/>
    </xf>
    <xf numFmtId="0" fontId="133" fillId="0" borderId="10" xfId="0" applyFont="1" applyFill="1" applyBorder="1" applyAlignment="1" applyProtection="1">
      <alignment horizontal="left" vertical="top"/>
    </xf>
    <xf numFmtId="0" fontId="0" fillId="2" borderId="3" xfId="0" applyFill="1" applyBorder="1" applyProtection="1"/>
    <xf numFmtId="0" fontId="2" fillId="2" borderId="4" xfId="38" applyFill="1" applyBorder="1" applyAlignment="1" applyProtection="1"/>
    <xf numFmtId="0" fontId="2" fillId="0" borderId="4" xfId="38" applyFill="1" applyBorder="1" applyAlignment="1" applyProtection="1"/>
    <xf numFmtId="0" fontId="0" fillId="0" borderId="5" xfId="0" applyFill="1" applyBorder="1" applyAlignment="1" applyProtection="1">
      <alignment horizontal="left" vertical="top"/>
    </xf>
    <xf numFmtId="0" fontId="8" fillId="2" borderId="4" xfId="0" applyFont="1" applyFill="1" applyBorder="1" applyAlignment="1" applyProtection="1">
      <alignment horizontal="left" vertical="top"/>
    </xf>
    <xf numFmtId="0" fontId="8" fillId="2" borderId="0" xfId="0" applyFont="1" applyFill="1" applyBorder="1" applyAlignment="1" applyProtection="1">
      <alignment horizontal="left" vertical="center"/>
    </xf>
    <xf numFmtId="0" fontId="8" fillId="0" borderId="4" xfId="0" applyFont="1" applyFill="1" applyBorder="1" applyAlignment="1" applyProtection="1">
      <alignment horizontal="left" vertical="top"/>
    </xf>
    <xf numFmtId="0" fontId="10" fillId="0" borderId="0" xfId="0" applyFont="1" applyFill="1" applyBorder="1" applyAlignment="1" applyProtection="1">
      <alignment vertical="center"/>
    </xf>
    <xf numFmtId="0" fontId="15" fillId="2" borderId="5" xfId="0" applyFont="1" applyFill="1" applyBorder="1" applyAlignment="1" applyProtection="1">
      <alignment horizontal="left" vertical="top"/>
    </xf>
    <xf numFmtId="0" fontId="15" fillId="0" borderId="5" xfId="0" applyFont="1" applyFill="1" applyBorder="1" applyAlignment="1" applyProtection="1">
      <alignment horizontal="left" vertical="top"/>
    </xf>
    <xf numFmtId="0" fontId="126" fillId="2" borderId="5" xfId="0" applyFont="1" applyFill="1" applyBorder="1" applyAlignment="1" applyProtection="1">
      <alignment horizontal="center" vertical="top" wrapText="1"/>
    </xf>
    <xf numFmtId="0" fontId="0" fillId="2" borderId="0" xfId="0" applyFill="1" applyBorder="1" applyAlignment="1" applyProtection="1">
      <alignment vertical="center"/>
    </xf>
    <xf numFmtId="0" fontId="17" fillId="2" borderId="5" xfId="0" applyFont="1" applyFill="1" applyBorder="1" applyAlignment="1" applyProtection="1">
      <alignment horizontal="left" vertical="top"/>
    </xf>
    <xf numFmtId="0" fontId="10" fillId="2" borderId="10" xfId="0" applyFont="1" applyFill="1" applyBorder="1" applyAlignment="1" applyProtection="1">
      <alignment horizontal="left" vertical="top"/>
    </xf>
    <xf numFmtId="0" fontId="12" fillId="2" borderId="10" xfId="0" applyFont="1" applyFill="1" applyBorder="1" applyAlignment="1" applyProtection="1">
      <alignment horizontal="left" vertical="top"/>
    </xf>
    <xf numFmtId="0" fontId="11" fillId="2" borderId="10" xfId="0" applyFont="1" applyFill="1" applyBorder="1" applyAlignment="1" applyProtection="1">
      <alignment horizontal="left" vertical="top"/>
    </xf>
    <xf numFmtId="0" fontId="134" fillId="2" borderId="10" xfId="0" applyFont="1" applyFill="1" applyBorder="1" applyAlignment="1" applyProtection="1">
      <alignment horizontal="left" vertical="top"/>
    </xf>
    <xf numFmtId="0" fontId="19" fillId="2" borderId="10" xfId="0" applyFont="1" applyFill="1" applyBorder="1" applyAlignment="1" applyProtection="1">
      <alignment horizontal="center" vertical="top" wrapText="1"/>
    </xf>
    <xf numFmtId="0" fontId="17" fillId="2" borderId="10" xfId="0" applyFont="1" applyFill="1" applyBorder="1" applyAlignment="1" applyProtection="1">
      <alignment horizontal="left" vertical="top"/>
    </xf>
    <xf numFmtId="0" fontId="0" fillId="2" borderId="11" xfId="0" applyFill="1" applyBorder="1" applyAlignment="1" applyProtection="1">
      <alignment horizontal="left" vertical="top"/>
    </xf>
    <xf numFmtId="0" fontId="54" fillId="2" borderId="0" xfId="0" applyFont="1" applyFill="1" applyBorder="1" applyAlignment="1" applyProtection="1">
      <alignment vertical="top"/>
    </xf>
    <xf numFmtId="0" fontId="145" fillId="2" borderId="46" xfId="0" applyFont="1" applyFill="1" applyBorder="1" applyAlignment="1" applyProtection="1"/>
    <xf numFmtId="0" fontId="0" fillId="2" borderId="1" xfId="0" applyFill="1" applyBorder="1" applyProtection="1"/>
    <xf numFmtId="0" fontId="111" fillId="2" borderId="2" xfId="0" applyFont="1" applyFill="1" applyBorder="1" applyProtection="1"/>
    <xf numFmtId="0" fontId="0" fillId="2" borderId="2" xfId="0" applyFill="1" applyBorder="1" applyProtection="1"/>
    <xf numFmtId="0" fontId="0" fillId="2" borderId="3" xfId="0" applyFill="1" applyBorder="1" applyProtection="1"/>
    <xf numFmtId="0" fontId="146" fillId="2" borderId="10" xfId="0" applyFont="1" applyFill="1" applyBorder="1" applyAlignment="1" applyProtection="1">
      <alignment horizontal="left" wrapText="1"/>
    </xf>
    <xf numFmtId="0" fontId="112" fillId="2" borderId="11" xfId="0" applyFont="1" applyFill="1" applyBorder="1" applyAlignment="1" applyProtection="1">
      <alignment horizontal="left" wrapText="1"/>
    </xf>
    <xf numFmtId="0" fontId="8" fillId="2" borderId="0" xfId="0" applyFont="1" applyFill="1" applyBorder="1" applyAlignment="1" applyProtection="1">
      <alignment horizontal="left" vertical="top" wrapText="1"/>
      <protection locked="0"/>
    </xf>
    <xf numFmtId="0" fontId="0" fillId="2" borderId="0" xfId="0" applyFill="1" applyBorder="1" applyProtection="1">
      <protection locked="0"/>
    </xf>
    <xf numFmtId="0" fontId="8" fillId="2" borderId="9" xfId="0" applyFont="1" applyFill="1" applyBorder="1" applyAlignment="1" applyProtection="1">
      <alignment horizontal="right" vertical="top" wrapText="1"/>
      <protection locked="0"/>
    </xf>
    <xf numFmtId="0" fontId="8" fillId="2" borderId="10" xfId="0" applyFont="1" applyFill="1" applyBorder="1" applyAlignment="1" applyProtection="1">
      <alignment horizontal="right" vertical="top" wrapText="1"/>
      <protection locked="0"/>
    </xf>
    <xf numFmtId="0" fontId="0" fillId="2" borderId="10" xfId="0" applyFill="1" applyBorder="1" applyAlignment="1" applyProtection="1">
      <alignment horizontal="center" vertical="top" wrapText="1"/>
      <protection locked="0"/>
    </xf>
    <xf numFmtId="0" fontId="0" fillId="6" borderId="0" xfId="0" applyNumberFormat="1" applyFill="1"/>
    <xf numFmtId="0" fontId="1" fillId="6" borderId="0" xfId="0" applyNumberFormat="1" applyFont="1" applyFill="1"/>
    <xf numFmtId="0" fontId="1" fillId="6" borderId="0" xfId="0" applyNumberFormat="1" applyFont="1" applyFill="1"/>
    <xf numFmtId="0" fontId="0" fillId="6"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6" borderId="0" xfId="0" applyNumberFormat="1" applyFill="1" applyAlignment="1">
      <alignment horizontal="left"/>
    </xf>
    <xf numFmtId="0" fontId="1" fillId="6" borderId="0" xfId="0" applyNumberFormat="1" applyFont="1" applyFill="1" applyAlignment="1">
      <alignment horizontal="left"/>
    </xf>
    <xf numFmtId="0" fontId="7" fillId="0" borderId="0" xfId="0" quotePrefix="1" applyNumberFormat="1" applyFont="1" applyAlignment="1">
      <alignment horizontal="right"/>
    </xf>
    <xf numFmtId="0" fontId="12" fillId="2" borderId="5" xfId="0" applyFont="1" applyFill="1" applyBorder="1" applyAlignment="1">
      <alignment horizontal="center" vertical="center" wrapText="1"/>
    </xf>
    <xf numFmtId="0" fontId="0" fillId="0" borderId="2" xfId="0" applyBorder="1"/>
    <xf numFmtId="0" fontId="0" fillId="0" borderId="3" xfId="0" applyBorder="1"/>
    <xf numFmtId="0" fontId="42" fillId="2" borderId="0" xfId="0" applyFont="1" applyFill="1" applyBorder="1" applyAlignment="1" applyProtection="1">
      <alignment horizontal="center" vertical="center"/>
    </xf>
    <xf numFmtId="0" fontId="0" fillId="2" borderId="1" xfId="0" applyFill="1" applyBorder="1"/>
    <xf numFmtId="0" fontId="0" fillId="0" borderId="1" xfId="0" applyBorder="1"/>
    <xf numFmtId="0" fontId="42" fillId="0" borderId="0" xfId="0" applyFont="1" applyBorder="1" applyAlignment="1">
      <alignment vertical="center"/>
    </xf>
    <xf numFmtId="0" fontId="126" fillId="2" borderId="0" xfId="0" applyFont="1" applyFill="1" applyBorder="1" applyAlignment="1" applyProtection="1">
      <alignment wrapText="1"/>
    </xf>
    <xf numFmtId="0" fontId="126" fillId="2" borderId="0" xfId="0" applyFont="1" applyFill="1" applyBorder="1" applyAlignment="1">
      <alignment wrapText="1"/>
    </xf>
    <xf numFmtId="0" fontId="120" fillId="2" borderId="0" xfId="0" applyFont="1" applyFill="1" applyProtection="1"/>
    <xf numFmtId="0" fontId="146" fillId="2" borderId="0" xfId="0" applyFont="1" applyFill="1" applyBorder="1" applyAlignment="1" applyProtection="1">
      <alignment horizontal="left" wrapText="1"/>
    </xf>
    <xf numFmtId="0" fontId="147" fillId="2" borderId="0" xfId="0" applyFont="1" applyFill="1" applyBorder="1" applyAlignment="1" applyProtection="1">
      <alignment vertical="center" wrapText="1"/>
    </xf>
    <xf numFmtId="0" fontId="12" fillId="2" borderId="0" xfId="0" applyFont="1" applyFill="1" applyBorder="1" applyAlignment="1" applyProtection="1">
      <alignment wrapText="1"/>
      <protection locked="0"/>
    </xf>
    <xf numFmtId="0" fontId="12" fillId="2" borderId="0" xfId="0" applyNumberFormat="1" applyFont="1" applyFill="1" applyBorder="1" applyAlignment="1" applyProtection="1">
      <alignment vertical="top" wrapText="1"/>
    </xf>
    <xf numFmtId="0" fontId="32" fillId="2" borderId="0" xfId="0" applyFont="1" applyFill="1" applyBorder="1" applyAlignment="1" applyProtection="1">
      <alignment vertical="top" wrapText="1"/>
    </xf>
    <xf numFmtId="0" fontId="126" fillId="2" borderId="0" xfId="0" applyFont="1" applyFill="1" applyBorder="1" applyAlignment="1" applyProtection="1">
      <alignment vertical="center" wrapText="1"/>
    </xf>
    <xf numFmtId="0" fontId="148" fillId="2" borderId="0" xfId="0" applyFont="1" applyFill="1" applyBorder="1" applyAlignment="1" applyProtection="1">
      <alignment wrapText="1"/>
      <protection locked="0"/>
    </xf>
    <xf numFmtId="0" fontId="12" fillId="2" borderId="0" xfId="0" applyNumberFormat="1" applyFont="1" applyFill="1" applyBorder="1" applyAlignment="1" applyProtection="1">
      <alignment horizontal="left" vertical="top" wrapText="1"/>
    </xf>
    <xf numFmtId="0" fontId="8" fillId="2" borderId="0" xfId="0" quotePrefix="1" applyFont="1" applyFill="1" applyBorder="1" applyAlignment="1" applyProtection="1">
      <alignment horizontal="center" vertical="top" wrapText="1"/>
      <protection locked="0"/>
    </xf>
    <xf numFmtId="0" fontId="8" fillId="2" borderId="0" xfId="0" applyFont="1" applyFill="1" applyBorder="1" applyAlignment="1" applyProtection="1">
      <alignment vertical="top" wrapText="1"/>
      <protection locked="0"/>
    </xf>
    <xf numFmtId="0" fontId="8" fillId="2" borderId="0" xfId="0" quotePrefix="1" applyFont="1" applyFill="1" applyBorder="1" applyAlignment="1" applyProtection="1">
      <alignment vertical="top" wrapText="1"/>
      <protection locked="0"/>
    </xf>
    <xf numFmtId="0" fontId="37" fillId="2" borderId="0" xfId="0" applyFont="1" applyFill="1" applyBorder="1" applyProtection="1"/>
    <xf numFmtId="0" fontId="37" fillId="2" borderId="0" xfId="0" applyFont="1" applyFill="1" applyBorder="1" applyAlignment="1" applyProtection="1">
      <alignment wrapText="1"/>
    </xf>
    <xf numFmtId="0" fontId="112" fillId="2" borderId="0" xfId="0" applyFont="1" applyFill="1" applyBorder="1" applyAlignment="1" applyProtection="1">
      <alignment horizontal="left" wrapText="1"/>
    </xf>
    <xf numFmtId="0" fontId="118" fillId="2" borderId="0" xfId="0" applyFont="1" applyFill="1" applyBorder="1" applyAlignment="1" applyProtection="1"/>
    <xf numFmtId="0" fontId="149" fillId="2" borderId="0" xfId="0" quotePrefix="1" applyFont="1" applyFill="1" applyBorder="1" applyAlignment="1" applyProtection="1">
      <alignment vertical="top" wrapText="1"/>
      <protection locked="0"/>
    </xf>
    <xf numFmtId="0" fontId="42" fillId="2" borderId="0" xfId="0" applyFont="1" applyFill="1" applyBorder="1" applyAlignment="1" applyProtection="1">
      <alignment horizontal="right" vertical="center"/>
    </xf>
    <xf numFmtId="0" fontId="37" fillId="2" borderId="11" xfId="0" applyFont="1" applyFill="1" applyBorder="1" applyProtection="1"/>
    <xf numFmtId="0" fontId="6" fillId="2" borderId="0" xfId="0" applyFont="1" applyFill="1" applyBorder="1"/>
    <xf numFmtId="0" fontId="10" fillId="2" borderId="0" xfId="0" applyFont="1" applyFill="1" applyBorder="1"/>
    <xf numFmtId="0" fontId="12" fillId="2" borderId="0" xfId="0" applyFont="1" applyFill="1" applyBorder="1" applyAlignment="1">
      <alignment vertical="top" wrapText="1"/>
    </xf>
    <xf numFmtId="0" fontId="12" fillId="2" borderId="0" xfId="0" applyFont="1" applyFill="1" applyBorder="1" applyAlignment="1">
      <alignment textRotation="90" wrapText="1"/>
    </xf>
    <xf numFmtId="0" fontId="12" fillId="2" borderId="0" xfId="0" applyFont="1" applyFill="1" applyBorder="1" applyAlignment="1">
      <alignment horizontal="left"/>
    </xf>
    <xf numFmtId="0" fontId="12" fillId="2" borderId="0" xfId="0" applyFont="1" applyFill="1" applyBorder="1" applyAlignment="1">
      <alignment horizontal="left" indent="2"/>
    </xf>
    <xf numFmtId="0" fontId="10" fillId="2" borderId="157" xfId="0" applyFont="1" applyFill="1" applyBorder="1"/>
    <xf numFmtId="0" fontId="12" fillId="2" borderId="157" xfId="0" applyFont="1" applyFill="1" applyBorder="1"/>
    <xf numFmtId="0" fontId="12" fillId="2" borderId="159" xfId="0" applyFont="1" applyFill="1" applyBorder="1" applyAlignment="1">
      <alignment vertical="center" wrapText="1"/>
    </xf>
    <xf numFmtId="0" fontId="12" fillId="2" borderId="159" xfId="0" applyFont="1" applyFill="1" applyBorder="1" applyAlignment="1">
      <alignment horizontal="left" vertical="center"/>
    </xf>
    <xf numFmtId="0" fontId="12" fillId="6" borderId="42" xfId="0" applyFont="1" applyFill="1" applyBorder="1" applyAlignment="1">
      <alignment horizontal="left" vertical="center"/>
    </xf>
    <xf numFmtId="0" fontId="1" fillId="2" borderId="0" xfId="0" applyFont="1" applyFill="1" applyAlignment="1">
      <alignment vertical="top" wrapText="1"/>
    </xf>
    <xf numFmtId="0" fontId="0" fillId="2" borderId="0" xfId="0" applyFill="1" applyAlignment="1">
      <alignment vertical="top" wrapText="1"/>
    </xf>
    <xf numFmtId="0" fontId="150" fillId="2" borderId="0" xfId="0" applyFont="1" applyFill="1" applyBorder="1" applyAlignment="1" applyProtection="1">
      <alignment horizontal="center"/>
    </xf>
    <xf numFmtId="0" fontId="60" fillId="2" borderId="0" xfId="0" applyFont="1" applyFill="1" applyBorder="1" applyAlignment="1" applyProtection="1"/>
    <xf numFmtId="0" fontId="150" fillId="2" borderId="0" xfId="0" applyFont="1" applyFill="1" applyBorder="1" applyAlignment="1" applyProtection="1"/>
    <xf numFmtId="0" fontId="150" fillId="2" borderId="1" xfId="0" applyFont="1" applyFill="1" applyBorder="1" applyAlignment="1" applyProtection="1">
      <alignment horizontal="center"/>
    </xf>
    <xf numFmtId="0" fontId="150" fillId="2" borderId="2" xfId="0" applyFont="1" applyFill="1" applyBorder="1" applyAlignment="1" applyProtection="1">
      <alignment horizontal="center"/>
    </xf>
    <xf numFmtId="0" fontId="150" fillId="2" borderId="3" xfId="0" applyFont="1" applyFill="1" applyBorder="1" applyAlignment="1" applyProtection="1">
      <alignment horizontal="center"/>
    </xf>
    <xf numFmtId="0" fontId="150" fillId="2" borderId="4" xfId="0" applyFont="1" applyFill="1" applyBorder="1" applyAlignment="1" applyProtection="1">
      <alignment horizontal="center"/>
    </xf>
    <xf numFmtId="0" fontId="150" fillId="2" borderId="5" xfId="0" applyFont="1" applyFill="1" applyBorder="1" applyAlignment="1" applyProtection="1">
      <alignment horizontal="center"/>
    </xf>
    <xf numFmtId="0" fontId="12" fillId="2" borderId="5" xfId="0" applyFont="1" applyFill="1" applyBorder="1" applyAlignment="1">
      <alignment vertical="top" wrapText="1"/>
    </xf>
    <xf numFmtId="0" fontId="10" fillId="2" borderId="5" xfId="0" applyFont="1" applyFill="1" applyBorder="1" applyAlignment="1">
      <alignment horizontal="center" vertical="center"/>
    </xf>
    <xf numFmtId="0" fontId="12" fillId="2" borderId="5" xfId="0" applyFont="1" applyFill="1" applyBorder="1" applyAlignment="1" applyProtection="1">
      <alignment horizontal="left" vertical="top" wrapText="1"/>
      <protection locked="0"/>
    </xf>
    <xf numFmtId="0" fontId="12" fillId="2" borderId="5" xfId="0" applyFont="1" applyFill="1" applyBorder="1" applyAlignment="1">
      <alignment horizontal="left" vertical="center" wrapText="1"/>
    </xf>
    <xf numFmtId="172" fontId="12" fillId="2" borderId="5" xfId="0" applyNumberFormat="1" applyFont="1" applyFill="1" applyBorder="1" applyAlignment="1">
      <alignment horizontal="center" vertical="center" wrapText="1"/>
    </xf>
    <xf numFmtId="0" fontId="12" fillId="2" borderId="5" xfId="0" applyFont="1" applyFill="1" applyBorder="1" applyAlignment="1">
      <alignment textRotation="90" wrapText="1"/>
    </xf>
    <xf numFmtId="0" fontId="12" fillId="2" borderId="5" xfId="0" applyFont="1" applyFill="1" applyBorder="1" applyAlignment="1">
      <alignment horizontal="left" wrapText="1"/>
    </xf>
    <xf numFmtId="0" fontId="12" fillId="2" borderId="5" xfId="0" applyFont="1" applyFill="1" applyBorder="1" applyAlignment="1">
      <alignment horizontal="center" textRotation="90" wrapText="1"/>
    </xf>
    <xf numFmtId="0" fontId="12" fillId="2" borderId="5" xfId="0" applyFont="1" applyFill="1" applyBorder="1" applyAlignment="1">
      <alignment horizontal="left" vertical="top" wrapText="1"/>
    </xf>
    <xf numFmtId="0" fontId="12" fillId="2" borderId="5" xfId="0" applyFont="1" applyFill="1" applyBorder="1"/>
    <xf numFmtId="0" fontId="12" fillId="2" borderId="5" xfId="0" applyFont="1" applyFill="1" applyBorder="1" applyAlignment="1">
      <alignment horizontal="center"/>
    </xf>
    <xf numFmtId="0" fontId="10" fillId="2" borderId="5" xfId="0" applyFont="1" applyFill="1" applyBorder="1" applyAlignment="1">
      <alignment horizontal="left" vertical="top" wrapText="1"/>
    </xf>
    <xf numFmtId="0" fontId="8" fillId="2" borderId="1" xfId="0" applyFont="1" applyFill="1" applyBorder="1"/>
    <xf numFmtId="0" fontId="8" fillId="2" borderId="2" xfId="0" applyFont="1" applyFill="1" applyBorder="1"/>
    <xf numFmtId="0" fontId="8" fillId="2" borderId="3" xfId="0" applyFont="1" applyFill="1" applyBorder="1"/>
    <xf numFmtId="0" fontId="8" fillId="2" borderId="4" xfId="0" applyFont="1" applyFill="1" applyBorder="1"/>
    <xf numFmtId="0" fontId="12" fillId="2" borderId="0" xfId="0" applyFont="1" applyFill="1" applyBorder="1" applyAlignment="1" applyProtection="1">
      <alignment horizontal="left" wrapText="1"/>
    </xf>
    <xf numFmtId="0" fontId="12" fillId="2" borderId="42" xfId="0" applyFont="1" applyFill="1" applyBorder="1" applyAlignment="1" applyProtection="1">
      <alignment horizontal="left" wrapText="1"/>
    </xf>
    <xf numFmtId="0" fontId="151" fillId="2" borderId="32" xfId="0" applyFont="1" applyFill="1" applyBorder="1" applyAlignment="1">
      <alignment horizontal="center" vertical="center" wrapText="1"/>
    </xf>
    <xf numFmtId="0" fontId="151" fillId="2" borderId="129" xfId="0" applyFont="1" applyFill="1" applyBorder="1" applyAlignment="1">
      <alignment horizontal="center" vertical="center" wrapText="1"/>
    </xf>
    <xf numFmtId="0" fontId="152" fillId="2" borderId="129" xfId="0" applyFont="1" applyFill="1" applyBorder="1" applyAlignment="1" applyProtection="1">
      <alignment horizontal="center" vertical="center" wrapText="1"/>
    </xf>
    <xf numFmtId="0" fontId="151" fillId="2" borderId="129" xfId="0" applyFont="1" applyFill="1" applyBorder="1" applyAlignment="1" applyProtection="1">
      <alignment horizontal="center" vertical="center" wrapText="1"/>
    </xf>
    <xf numFmtId="0" fontId="12" fillId="26" borderId="32" xfId="0" applyFont="1" applyFill="1" applyBorder="1" applyAlignment="1">
      <alignment horizontal="center" vertical="center"/>
    </xf>
    <xf numFmtId="0" fontId="12" fillId="6" borderId="32" xfId="0" applyFont="1" applyFill="1" applyBorder="1" applyAlignment="1">
      <alignment horizontal="center" vertical="top"/>
    </xf>
    <xf numFmtId="0" fontId="12" fillId="2" borderId="5" xfId="0" applyFont="1" applyFill="1" applyBorder="1" applyAlignment="1">
      <alignment wrapText="1"/>
    </xf>
    <xf numFmtId="0" fontId="12" fillId="6" borderId="53" xfId="0" applyFont="1" applyFill="1" applyBorder="1" applyAlignment="1">
      <alignment horizontal="center" vertical="top"/>
    </xf>
    <xf numFmtId="0" fontId="148" fillId="2" borderId="5" xfId="0" applyFont="1" applyFill="1" applyBorder="1" applyAlignment="1">
      <alignment wrapText="1"/>
    </xf>
    <xf numFmtId="0" fontId="125" fillId="2" borderId="5" xfId="0" applyFont="1" applyFill="1" applyBorder="1"/>
    <xf numFmtId="0" fontId="4" fillId="2" borderId="4" xfId="0" applyFont="1" applyFill="1" applyBorder="1"/>
    <xf numFmtId="0" fontId="12" fillId="2" borderId="5" xfId="0" applyFont="1" applyFill="1" applyBorder="1" applyAlignment="1">
      <alignment horizontal="left" vertical="center"/>
    </xf>
    <xf numFmtId="0" fontId="82" fillId="2" borderId="4" xfId="0" applyFont="1" applyFill="1" applyBorder="1"/>
    <xf numFmtId="0" fontId="82" fillId="2" borderId="5" xfId="0" applyFont="1" applyFill="1" applyBorder="1"/>
    <xf numFmtId="0" fontId="82" fillId="2" borderId="0" xfId="0" applyFont="1" applyFill="1" applyBorder="1"/>
    <xf numFmtId="0" fontId="82" fillId="2" borderId="9" xfId="0" applyFont="1" applyFill="1" applyBorder="1"/>
    <xf numFmtId="0" fontId="82" fillId="2" borderId="10" xfId="0" applyFont="1" applyFill="1" applyBorder="1"/>
    <xf numFmtId="0" fontId="82" fillId="2" borderId="11" xfId="0" applyFont="1" applyFill="1" applyBorder="1"/>
    <xf numFmtId="0" fontId="10" fillId="2" borderId="0" xfId="45" applyFont="1" applyFill="1" applyBorder="1"/>
    <xf numFmtId="0" fontId="12" fillId="2" borderId="0" xfId="45" applyFont="1" applyFill="1" applyBorder="1"/>
    <xf numFmtId="0" fontId="10" fillId="2" borderId="162" xfId="45" applyFont="1" applyFill="1" applyBorder="1" applyAlignment="1">
      <alignment horizontal="center" vertical="center" wrapText="1"/>
    </xf>
    <xf numFmtId="0" fontId="12" fillId="2" borderId="0" xfId="45" applyFont="1" applyFill="1" applyBorder="1" applyAlignment="1">
      <alignment vertical="top" wrapText="1"/>
    </xf>
    <xf numFmtId="0" fontId="42" fillId="2" borderId="0" xfId="45" applyFont="1" applyFill="1" applyBorder="1" applyAlignment="1">
      <alignment vertical="center" wrapText="1"/>
    </xf>
    <xf numFmtId="0" fontId="80" fillId="2" borderId="0" xfId="45" applyFont="1" applyFill="1" applyBorder="1"/>
    <xf numFmtId="0" fontId="1" fillId="2" borderId="0" xfId="45" applyFont="1" applyFill="1" applyBorder="1"/>
    <xf numFmtId="0" fontId="1" fillId="2" borderId="4" xfId="45" applyFont="1" applyFill="1" applyBorder="1"/>
    <xf numFmtId="0" fontId="1" fillId="2" borderId="9" xfId="45" applyFont="1" applyFill="1" applyBorder="1"/>
    <xf numFmtId="0" fontId="1" fillId="2" borderId="10" xfId="45" applyFont="1" applyFill="1" applyBorder="1"/>
    <xf numFmtId="0" fontId="12" fillId="2" borderId="0" xfId="0" applyFont="1" applyFill="1" applyBorder="1" applyAlignment="1">
      <alignment vertical="center"/>
    </xf>
    <xf numFmtId="0" fontId="42" fillId="2" borderId="0" xfId="0" applyFont="1" applyFill="1" applyAlignment="1">
      <alignment horizontal="right"/>
    </xf>
    <xf numFmtId="0" fontId="10" fillId="7" borderId="0" xfId="0" applyFont="1" applyFill="1" applyBorder="1" applyAlignment="1" applyProtection="1">
      <alignment horizontal="left" vertical="top"/>
    </xf>
    <xf numFmtId="0" fontId="10" fillId="7" borderId="0" xfId="0" applyFont="1" applyFill="1" applyBorder="1" applyAlignment="1" applyProtection="1">
      <alignment horizontal="left" vertical="top" wrapText="1"/>
    </xf>
    <xf numFmtId="0" fontId="12" fillId="7" borderId="0" xfId="0" applyFont="1" applyFill="1" applyBorder="1" applyAlignment="1" applyProtection="1">
      <alignment horizontal="left" vertical="top" wrapText="1"/>
    </xf>
    <xf numFmtId="0" fontId="12" fillId="0" borderId="0" xfId="0" applyFont="1" applyFill="1" applyBorder="1" applyAlignment="1" applyProtection="1">
      <protection locked="0"/>
    </xf>
    <xf numFmtId="0" fontId="84" fillId="7" borderId="0" xfId="0" applyFont="1" applyFill="1" applyBorder="1" applyAlignment="1" applyProtection="1">
      <alignment horizontal="left" vertical="top"/>
    </xf>
    <xf numFmtId="0" fontId="12" fillId="2" borderId="4" xfId="0" applyFont="1" applyFill="1" applyBorder="1" applyAlignment="1" applyProtection="1"/>
    <xf numFmtId="0" fontId="12" fillId="2" borderId="4" xfId="0" applyFont="1" applyFill="1" applyBorder="1" applyAlignment="1" applyProtection="1">
      <alignment horizontal="left"/>
    </xf>
    <xf numFmtId="0" fontId="12" fillId="2" borderId="0" xfId="0" applyFont="1" applyFill="1" applyBorder="1" applyAlignment="1" applyProtection="1">
      <alignment horizontal="left" vertical="top" wrapText="1"/>
    </xf>
    <xf numFmtId="0" fontId="12" fillId="0" borderId="0" xfId="0" applyFont="1" applyBorder="1" applyAlignment="1" applyProtection="1"/>
    <xf numFmtId="0" fontId="12" fillId="7" borderId="0" xfId="0" applyFont="1" applyFill="1" applyBorder="1" applyAlignment="1" applyProtection="1">
      <alignment horizontal="left" vertical="top"/>
    </xf>
    <xf numFmtId="0" fontId="12" fillId="2" borderId="0" xfId="0" applyFont="1" applyFill="1" applyBorder="1" applyAlignment="1" applyProtection="1"/>
    <xf numFmtId="0" fontId="10" fillId="2" borderId="0" xfId="0" applyFont="1" applyFill="1" applyBorder="1" applyAlignment="1" applyProtection="1">
      <alignment horizontal="center" wrapText="1"/>
      <protection locked="0"/>
    </xf>
    <xf numFmtId="0" fontId="78" fillId="2" borderId="0" xfId="0" applyFont="1" applyFill="1" applyBorder="1" applyProtection="1"/>
    <xf numFmtId="0" fontId="12" fillId="2" borderId="0" xfId="0" applyFont="1" applyFill="1" applyBorder="1" applyAlignment="1" applyProtection="1">
      <alignment vertical="top" wrapText="1"/>
    </xf>
    <xf numFmtId="0" fontId="12" fillId="0" borderId="0" xfId="0" applyFont="1" applyBorder="1" applyAlignment="1" applyProtection="1">
      <alignment vertical="top" wrapText="1"/>
    </xf>
    <xf numFmtId="0" fontId="12" fillId="2" borderId="2" xfId="0" applyFont="1" applyFill="1" applyBorder="1" applyAlignment="1" applyProtection="1">
      <alignment horizontal="left" vertical="top"/>
    </xf>
    <xf numFmtId="0" fontId="79" fillId="7" borderId="0" xfId="0" applyFont="1" applyFill="1" applyBorder="1" applyAlignment="1" applyProtection="1">
      <alignment horizontal="left" vertical="top"/>
    </xf>
    <xf numFmtId="0" fontId="85" fillId="2" borderId="2" xfId="38" applyFont="1" applyFill="1" applyBorder="1" applyAlignment="1" applyProtection="1"/>
    <xf numFmtId="0" fontId="85" fillId="2" borderId="0" xfId="38" applyFont="1" applyFill="1" applyBorder="1" applyAlignment="1" applyProtection="1"/>
    <xf numFmtId="0" fontId="12" fillId="6" borderId="32"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top" wrapText="1"/>
    </xf>
    <xf numFmtId="0" fontId="32" fillId="4" borderId="13" xfId="0" applyFont="1" applyFill="1" applyBorder="1" applyAlignment="1" applyProtection="1">
      <alignment horizontal="left" vertical="top" wrapText="1"/>
      <protection locked="0"/>
    </xf>
    <xf numFmtId="0" fontId="32" fillId="4" borderId="37" xfId="0" applyFont="1" applyFill="1" applyBorder="1" applyAlignment="1" applyProtection="1">
      <alignment horizontal="left" vertical="top" wrapText="1"/>
      <protection locked="0"/>
    </xf>
    <xf numFmtId="0" fontId="0" fillId="0" borderId="14" xfId="0" applyFill="1" applyBorder="1" applyAlignment="1">
      <alignment horizontal="left" wrapText="1"/>
    </xf>
    <xf numFmtId="0" fontId="0" fillId="0" borderId="0" xfId="0" applyAlignment="1">
      <alignment wrapText="1"/>
    </xf>
    <xf numFmtId="0" fontId="0" fillId="0" borderId="34" xfId="0" applyBorder="1" applyAlignment="1">
      <alignment wrapText="1"/>
    </xf>
    <xf numFmtId="0" fontId="0" fillId="0" borderId="34"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4" xfId="0" applyBorder="1" applyAlignment="1">
      <alignment horizontal="left" wrapText="1"/>
    </xf>
    <xf numFmtId="0" fontId="0" fillId="0" borderId="14" xfId="42" applyFont="1" applyFill="1" applyBorder="1" applyAlignment="1">
      <alignment horizontal="left" wrapText="1"/>
    </xf>
    <xf numFmtId="0" fontId="0" fillId="0" borderId="0" xfId="42" applyFont="1" applyFill="1" applyBorder="1" applyAlignment="1">
      <alignment horizontal="left" wrapText="1"/>
    </xf>
    <xf numFmtId="0" fontId="0" fillId="0" borderId="14" xfId="0" applyBorder="1" applyAlignment="1">
      <alignment wrapText="1"/>
    </xf>
    <xf numFmtId="0" fontId="86" fillId="0" borderId="0" xfId="43" applyFont="1" applyBorder="1" applyAlignment="1">
      <alignment horizontal="left" vertical="center" wrapText="1"/>
    </xf>
    <xf numFmtId="0" fontId="86" fillId="0" borderId="34" xfId="43" applyFont="1" applyBorder="1" applyAlignment="1">
      <alignment horizontal="left" vertical="center" wrapText="1"/>
    </xf>
    <xf numFmtId="0" fontId="0" fillId="0" borderId="14" xfId="0" applyBorder="1" applyAlignment="1">
      <alignment horizontal="left" vertical="top" wrapText="1"/>
    </xf>
    <xf numFmtId="0" fontId="0" fillId="0" borderId="14" xfId="0" applyFill="1" applyBorder="1" applyAlignment="1">
      <alignment wrapText="1"/>
    </xf>
    <xf numFmtId="0" fontId="1" fillId="2" borderId="0" xfId="0" applyFont="1" applyFill="1" applyBorder="1" applyAlignment="1">
      <alignment horizontal="left" wrapText="1"/>
    </xf>
    <xf numFmtId="0" fontId="1" fillId="18" borderId="32" xfId="0" applyFont="1" applyFill="1" applyBorder="1" applyAlignment="1">
      <alignment wrapText="1"/>
    </xf>
    <xf numFmtId="0" fontId="1" fillId="18" borderId="12" xfId="0" applyFont="1" applyFill="1" applyBorder="1" applyAlignment="1">
      <alignment wrapText="1"/>
    </xf>
    <xf numFmtId="0" fontId="1" fillId="31" borderId="32" xfId="0" applyFont="1" applyFill="1" applyBorder="1" applyAlignment="1" applyProtection="1">
      <alignment wrapText="1"/>
    </xf>
    <xf numFmtId="0" fontId="1" fillId="31" borderId="12" xfId="0" applyFont="1" applyFill="1" applyBorder="1" applyAlignment="1" applyProtection="1">
      <alignment wrapText="1"/>
    </xf>
    <xf numFmtId="0" fontId="153" fillId="25" borderId="32" xfId="0" applyFont="1" applyFill="1" applyBorder="1" applyAlignment="1">
      <alignment wrapText="1"/>
    </xf>
    <xf numFmtId="0" fontId="1" fillId="10" borderId="0" xfId="0" applyFont="1" applyFill="1" applyAlignment="1">
      <alignment wrapText="1"/>
    </xf>
    <xf numFmtId="0" fontId="1" fillId="27" borderId="32" xfId="0" applyFont="1" applyFill="1" applyBorder="1" applyAlignment="1" applyProtection="1">
      <alignment wrapText="1"/>
    </xf>
    <xf numFmtId="0" fontId="1" fillId="22" borderId="32" xfId="0" applyFont="1" applyFill="1" applyBorder="1" applyAlignment="1" applyProtection="1">
      <alignment wrapText="1"/>
    </xf>
    <xf numFmtId="0" fontId="1" fillId="18" borderId="32" xfId="0" applyFont="1" applyFill="1" applyBorder="1" applyAlignment="1" applyProtection="1">
      <alignment wrapText="1"/>
    </xf>
    <xf numFmtId="0" fontId="1" fillId="27" borderId="32" xfId="0" applyFont="1" applyFill="1" applyBorder="1" applyAlignment="1">
      <alignment wrapText="1"/>
    </xf>
    <xf numFmtId="0" fontId="0" fillId="12" borderId="32" xfId="0" applyFill="1" applyBorder="1" applyAlignment="1" applyProtection="1">
      <alignment horizontal="left" wrapText="1"/>
    </xf>
    <xf numFmtId="0" fontId="1" fillId="19" borderId="0" xfId="42" applyFont="1" applyFill="1" applyBorder="1" applyAlignment="1" applyProtection="1">
      <alignment wrapText="1"/>
    </xf>
    <xf numFmtId="0" fontId="1" fillId="19" borderId="0" xfId="0" applyFont="1" applyFill="1" applyAlignment="1" applyProtection="1">
      <alignment wrapText="1"/>
    </xf>
    <xf numFmtId="0" fontId="1" fillId="26" borderId="34" xfId="0" applyFont="1" applyFill="1" applyBorder="1" applyAlignment="1" applyProtection="1">
      <alignment wrapText="1"/>
    </xf>
    <xf numFmtId="0" fontId="0" fillId="26" borderId="34" xfId="0" applyFill="1" applyBorder="1" applyAlignment="1" applyProtection="1">
      <alignment wrapText="1"/>
    </xf>
    <xf numFmtId="0" fontId="0" fillId="19" borderId="0" xfId="0" applyFill="1" applyAlignment="1" applyProtection="1">
      <alignment wrapText="1"/>
    </xf>
    <xf numFmtId="0" fontId="1" fillId="19" borderId="0" xfId="0" applyFont="1" applyFill="1" applyBorder="1" applyAlignment="1" applyProtection="1">
      <alignment wrapText="1"/>
    </xf>
    <xf numFmtId="0" fontId="154" fillId="25" borderId="32" xfId="0" applyFont="1" applyFill="1" applyBorder="1" applyAlignment="1">
      <alignment wrapText="1"/>
    </xf>
    <xf numFmtId="0" fontId="1" fillId="27" borderId="32" xfId="0" applyFont="1" applyFill="1" applyBorder="1" applyAlignment="1" applyProtection="1">
      <alignment wrapText="1"/>
    </xf>
    <xf numFmtId="0" fontId="1" fillId="2"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2" borderId="0" xfId="0" applyFont="1" applyFill="1" applyAlignment="1" applyProtection="1">
      <alignment horizontal="center"/>
    </xf>
    <xf numFmtId="0" fontId="12" fillId="2" borderId="0" xfId="0" applyFont="1" applyFill="1" applyBorder="1" applyAlignment="1" applyProtection="1">
      <alignment horizontal="center"/>
    </xf>
    <xf numFmtId="0" fontId="12" fillId="6" borderId="32" xfId="0" applyFont="1" applyFill="1" applyBorder="1" applyAlignment="1" applyProtection="1">
      <alignment horizontal="center" wrapText="1"/>
    </xf>
    <xf numFmtId="0" fontId="12" fillId="4" borderId="32" xfId="0" applyFont="1" applyFill="1" applyBorder="1" applyAlignment="1" applyProtection="1">
      <alignment horizontal="center"/>
      <protection locked="0"/>
    </xf>
    <xf numFmtId="0" fontId="12" fillId="6" borderId="12" xfId="0" applyFont="1" applyFill="1" applyBorder="1" applyAlignment="1" applyProtection="1">
      <alignment horizontal="center" wrapText="1"/>
    </xf>
    <xf numFmtId="0" fontId="12" fillId="6" borderId="32" xfId="0" applyFont="1" applyFill="1" applyBorder="1" applyAlignment="1" applyProtection="1">
      <alignment wrapText="1"/>
    </xf>
    <xf numFmtId="0" fontId="12" fillId="2" borderId="0" xfId="0" applyFont="1" applyFill="1" applyBorder="1" applyAlignment="1" applyProtection="1">
      <alignment horizontal="left"/>
    </xf>
    <xf numFmtId="0" fontId="58" fillId="12" borderId="32" xfId="0" applyFont="1" applyFill="1" applyBorder="1" applyAlignment="1" applyProtection="1">
      <alignment horizontal="center" wrapText="1"/>
    </xf>
    <xf numFmtId="0" fontId="58" fillId="12" borderId="32" xfId="0" applyFont="1" applyFill="1" applyBorder="1" applyAlignment="1" applyProtection="1">
      <alignment wrapText="1"/>
    </xf>
    <xf numFmtId="0" fontId="58" fillId="12" borderId="12" xfId="0" applyFont="1" applyFill="1" applyBorder="1" applyAlignment="1" applyProtection="1">
      <alignment wrapText="1"/>
    </xf>
    <xf numFmtId="0" fontId="10" fillId="12" borderId="32" xfId="0" applyFont="1" applyFill="1" applyBorder="1" applyAlignment="1" applyProtection="1">
      <alignment wrapText="1"/>
    </xf>
    <xf numFmtId="0" fontId="12" fillId="2" borderId="0" xfId="0" applyFont="1" applyFill="1" applyBorder="1" applyAlignment="1" applyProtection="1">
      <protection locked="0"/>
    </xf>
    <xf numFmtId="0" fontId="155" fillId="3" borderId="6" xfId="0" applyFont="1" applyFill="1" applyBorder="1" applyAlignment="1">
      <alignment horizontal="center" vertical="center" textRotation="180" wrapText="1"/>
    </xf>
    <xf numFmtId="0" fontId="40" fillId="2" borderId="0" xfId="43" applyFont="1" applyFill="1" applyBorder="1" applyAlignment="1">
      <alignment horizontal="left" wrapText="1"/>
    </xf>
    <xf numFmtId="0" fontId="118" fillId="3" borderId="55" xfId="43" applyFont="1" applyFill="1" applyBorder="1" applyAlignment="1">
      <alignment horizontal="center" vertical="top" wrapText="1"/>
    </xf>
    <xf numFmtId="0" fontId="118" fillId="3" borderId="70" xfId="43" applyFont="1" applyFill="1" applyBorder="1" applyAlignment="1">
      <alignment horizontal="center" vertical="top" wrapText="1"/>
    </xf>
    <xf numFmtId="0" fontId="96" fillId="3" borderId="56" xfId="43" applyFont="1" applyFill="1" applyBorder="1" applyAlignment="1">
      <alignment horizontal="center" vertical="top" wrapText="1"/>
    </xf>
    <xf numFmtId="0" fontId="118" fillId="3" borderId="8" xfId="43" applyFont="1" applyFill="1" applyBorder="1" applyAlignment="1">
      <alignment horizontal="left" wrapText="1"/>
    </xf>
    <xf numFmtId="0" fontId="118" fillId="3" borderId="36" xfId="43" applyFont="1" applyFill="1" applyBorder="1" applyAlignment="1">
      <alignment horizontal="left" wrapText="1"/>
    </xf>
    <xf numFmtId="0" fontId="151" fillId="6" borderId="8" xfId="43" applyFont="1" applyFill="1" applyBorder="1" applyAlignment="1">
      <alignment vertical="top" wrapText="1"/>
    </xf>
    <xf numFmtId="0" fontId="92" fillId="2" borderId="107" xfId="43" applyFill="1" applyBorder="1"/>
    <xf numFmtId="0" fontId="92" fillId="2" borderId="90" xfId="43" applyFill="1" applyBorder="1"/>
    <xf numFmtId="0" fontId="92" fillId="2" borderId="108" xfId="43" applyFill="1" applyBorder="1"/>
    <xf numFmtId="0" fontId="110" fillId="2" borderId="5" xfId="0" applyFont="1" applyFill="1" applyBorder="1" applyProtection="1"/>
    <xf numFmtId="0" fontId="85" fillId="2" borderId="0" xfId="38" applyFont="1" applyFill="1" applyBorder="1" applyAlignment="1" applyProtection="1">
      <alignment horizontal="left" indent="6"/>
    </xf>
    <xf numFmtId="0" fontId="2" fillId="4" borderId="38" xfId="38" applyFill="1" applyBorder="1" applyAlignment="1" applyProtection="1">
      <alignment horizontal="left" vertical="center" wrapText="1"/>
      <protection locked="0"/>
    </xf>
    <xf numFmtId="0" fontId="2" fillId="4" borderId="32" xfId="38" applyFill="1" applyBorder="1" applyAlignment="1" applyProtection="1">
      <alignment horizontal="left" vertical="center" wrapText="1"/>
      <protection locked="0"/>
    </xf>
    <xf numFmtId="0" fontId="12" fillId="4" borderId="107"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32" xfId="0" applyFont="1" applyFill="1" applyBorder="1" applyAlignment="1" applyProtection="1">
      <alignment horizontal="center" vertical="center"/>
      <protection locked="0"/>
    </xf>
    <xf numFmtId="0" fontId="1" fillId="4" borderId="36" xfId="0" applyFont="1" applyFill="1" applyBorder="1" applyAlignment="1" applyProtection="1">
      <alignment horizontal="center" wrapText="1"/>
      <protection locked="0"/>
    </xf>
    <xf numFmtId="0" fontId="1" fillId="5" borderId="36" xfId="0" applyFont="1" applyFill="1" applyBorder="1" applyAlignment="1" applyProtection="1">
      <alignment horizontal="center" wrapText="1"/>
      <protection locked="0"/>
    </xf>
    <xf numFmtId="0" fontId="12" fillId="4" borderId="36" xfId="0" applyFont="1" applyFill="1" applyBorder="1" applyAlignment="1" applyProtection="1">
      <alignment horizontal="center" wrapText="1"/>
      <protection locked="0"/>
    </xf>
    <xf numFmtId="0" fontId="12" fillId="5" borderId="36" xfId="0" applyFont="1" applyFill="1" applyBorder="1" applyAlignment="1" applyProtection="1">
      <alignment horizontal="center" wrapText="1"/>
      <protection locked="0"/>
    </xf>
    <xf numFmtId="0" fontId="12" fillId="4" borderId="144" xfId="0" applyFont="1" applyFill="1" applyBorder="1" applyAlignment="1" applyProtection="1">
      <alignment horizontal="center" vertical="top" wrapText="1"/>
      <protection locked="0"/>
    </xf>
    <xf numFmtId="0" fontId="12" fillId="4" borderId="145" xfId="0" applyFont="1" applyFill="1" applyBorder="1" applyAlignment="1" applyProtection="1">
      <alignment horizontal="center" vertical="top" wrapText="1"/>
      <protection locked="0"/>
    </xf>
    <xf numFmtId="0" fontId="118" fillId="10" borderId="36" xfId="0" applyFont="1" applyFill="1" applyBorder="1" applyAlignment="1">
      <alignment horizontal="center" wrapText="1"/>
    </xf>
    <xf numFmtId="0" fontId="0" fillId="19" borderId="0" xfId="0" applyFill="1"/>
    <xf numFmtId="0" fontId="92" fillId="2" borderId="0" xfId="42" applyFont="1" applyFill="1" applyProtection="1"/>
    <xf numFmtId="0" fontId="92" fillId="2" borderId="4" xfId="42" applyFont="1" applyFill="1" applyBorder="1" applyProtection="1"/>
    <xf numFmtId="0" fontId="92" fillId="2" borderId="0" xfId="42" applyFont="1" applyFill="1" applyBorder="1" applyProtection="1"/>
    <xf numFmtId="0" fontId="92" fillId="2" borderId="5" xfId="42" applyFont="1" applyFill="1" applyBorder="1" applyProtection="1"/>
    <xf numFmtId="0" fontId="20" fillId="2" borderId="5" xfId="0" applyFont="1" applyFill="1" applyBorder="1" applyAlignment="1" applyProtection="1">
      <alignment horizontal="right" vertical="center"/>
    </xf>
    <xf numFmtId="0" fontId="20" fillId="2" borderId="0" xfId="0" applyFont="1" applyFill="1" applyBorder="1" applyAlignment="1" applyProtection="1">
      <alignment vertical="center"/>
    </xf>
    <xf numFmtId="0" fontId="127" fillId="2" borderId="0" xfId="42" applyFont="1" applyFill="1" applyBorder="1" applyAlignment="1" applyProtection="1">
      <alignment vertical="center" wrapText="1"/>
    </xf>
    <xf numFmtId="0" fontId="20" fillId="2" borderId="0" xfId="0" applyFont="1" applyFill="1" applyBorder="1" applyAlignment="1" applyProtection="1">
      <alignment horizontal="right"/>
    </xf>
    <xf numFmtId="0" fontId="20" fillId="2" borderId="0" xfId="0" applyFont="1" applyFill="1" applyBorder="1" applyAlignment="1" applyProtection="1">
      <alignment horizontal="right" vertical="center"/>
    </xf>
    <xf numFmtId="0" fontId="156" fillId="2" borderId="0" xfId="42" applyFont="1" applyFill="1" applyBorder="1" applyAlignment="1" applyProtection="1">
      <alignment horizontal="right" vertical="center"/>
    </xf>
    <xf numFmtId="0" fontId="127" fillId="2" borderId="0" xfId="42" applyFont="1" applyFill="1" applyBorder="1" applyAlignment="1" applyProtection="1">
      <alignment horizontal="left" vertical="center" wrapText="1"/>
    </xf>
    <xf numFmtId="0" fontId="120" fillId="2" borderId="0" xfId="0" applyFont="1" applyFill="1" applyBorder="1" applyProtection="1"/>
    <xf numFmtId="0" fontId="157" fillId="2" borderId="0" xfId="42" applyNumberFormat="1" applyFont="1" applyFill="1" applyBorder="1" applyAlignment="1" applyProtection="1">
      <alignment horizontal="right" vertical="center"/>
    </xf>
    <xf numFmtId="0" fontId="92" fillId="2" borderId="9" xfId="42" applyFont="1" applyFill="1" applyBorder="1" applyProtection="1"/>
    <xf numFmtId="0" fontId="92" fillId="2" borderId="10" xfId="42" applyFont="1" applyFill="1" applyBorder="1" applyProtection="1"/>
    <xf numFmtId="0" fontId="12" fillId="2" borderId="0" xfId="0" applyFont="1" applyFill="1" applyBorder="1" applyProtection="1">
      <protection locked="0"/>
    </xf>
    <xf numFmtId="0" fontId="12" fillId="4" borderId="32" xfId="0" applyFont="1" applyFill="1" applyBorder="1" applyAlignment="1" applyProtection="1">
      <alignment horizontal="center" vertical="center" wrapText="1"/>
      <protection locked="0"/>
    </xf>
    <xf numFmtId="0" fontId="12" fillId="4" borderId="32" xfId="0" applyFont="1" applyFill="1" applyBorder="1" applyAlignment="1" applyProtection="1">
      <alignment vertical="center" wrapText="1"/>
      <protection locked="0"/>
    </xf>
    <xf numFmtId="0" fontId="12" fillId="4" borderId="32" xfId="0" applyFont="1" applyFill="1" applyBorder="1" applyProtection="1">
      <protection locked="0"/>
    </xf>
    <xf numFmtId="0" fontId="12" fillId="4" borderId="32" xfId="0" applyFont="1" applyFill="1" applyBorder="1" applyAlignment="1" applyProtection="1">
      <alignment horizontal="center" wrapText="1"/>
      <protection locked="0"/>
    </xf>
    <xf numFmtId="0" fontId="158" fillId="2" borderId="0" xfId="0" applyFont="1" applyFill="1" applyProtection="1"/>
    <xf numFmtId="0" fontId="158" fillId="2" borderId="0" xfId="0" applyNumberFormat="1" applyFont="1" applyFill="1" applyProtection="1"/>
    <xf numFmtId="0" fontId="93" fillId="2" borderId="10" xfId="42" applyFont="1" applyFill="1" applyBorder="1" applyProtection="1"/>
    <xf numFmtId="0" fontId="93" fillId="2" borderId="11" xfId="42" applyFont="1" applyFill="1" applyBorder="1" applyProtection="1"/>
    <xf numFmtId="0" fontId="34" fillId="2" borderId="0" xfId="0" applyFont="1" applyFill="1" applyBorder="1" applyAlignment="1">
      <alignment horizontal="left" vertical="top" wrapText="1"/>
    </xf>
    <xf numFmtId="0" fontId="37" fillId="2" borderId="0" xfId="0" applyFont="1" applyFill="1"/>
    <xf numFmtId="0" fontId="1" fillId="2" borderId="4" xfId="0" applyFont="1" applyFill="1" applyBorder="1" applyAlignment="1">
      <alignment vertical="top"/>
    </xf>
    <xf numFmtId="0" fontId="1" fillId="2" borderId="0" xfId="0" applyFont="1" applyFill="1" applyBorder="1" applyAlignment="1">
      <alignment vertical="top"/>
    </xf>
    <xf numFmtId="0" fontId="1" fillId="2" borderId="5" xfId="0" applyFont="1" applyFill="1" applyBorder="1" applyAlignment="1">
      <alignment vertical="top"/>
    </xf>
    <xf numFmtId="0" fontId="4" fillId="2" borderId="0" xfId="0" applyFont="1" applyFill="1" applyBorder="1"/>
    <xf numFmtId="0" fontId="88" fillId="2" borderId="0" xfId="0" applyFont="1" applyFill="1" applyBorder="1" applyAlignment="1">
      <alignment vertical="top" wrapText="1"/>
    </xf>
    <xf numFmtId="0" fontId="4" fillId="2" borderId="4" xfId="0" applyFont="1" applyFill="1" applyBorder="1" applyAlignment="1">
      <alignment vertical="top" wrapText="1"/>
    </xf>
    <xf numFmtId="0" fontId="4" fillId="2" borderId="0" xfId="0" applyFont="1" applyFill="1" applyBorder="1" applyAlignment="1">
      <alignment vertical="top" wrapText="1"/>
    </xf>
    <xf numFmtId="0" fontId="4" fillId="2" borderId="4" xfId="0" applyFont="1" applyFill="1" applyBorder="1" applyAlignment="1">
      <alignment horizontal="left" vertical="top" wrapText="1"/>
    </xf>
    <xf numFmtId="0" fontId="89" fillId="2" borderId="0" xfId="0" applyFont="1" applyFill="1" applyBorder="1" applyAlignment="1">
      <alignment horizontal="left" vertical="top" wrapText="1"/>
    </xf>
    <xf numFmtId="0" fontId="88" fillId="8" borderId="36" xfId="0" applyFont="1" applyFill="1" applyBorder="1" applyAlignment="1">
      <alignment vertical="top" wrapText="1"/>
    </xf>
    <xf numFmtId="0" fontId="1" fillId="2" borderId="4" xfId="0" applyFont="1" applyFill="1" applyBorder="1" applyAlignment="1">
      <alignment vertical="top" wrapText="1"/>
    </xf>
    <xf numFmtId="0" fontId="88" fillId="2" borderId="0" xfId="0" applyFont="1" applyFill="1" applyBorder="1" applyAlignment="1">
      <alignment vertical="top"/>
    </xf>
    <xf numFmtId="0" fontId="92" fillId="2" borderId="4" xfId="42" applyFont="1" applyFill="1" applyBorder="1" applyAlignment="1" applyProtection="1">
      <alignment vertical="top" wrapText="1"/>
    </xf>
    <xf numFmtId="0" fontId="92" fillId="2" borderId="5" xfId="42" applyFont="1" applyFill="1" applyBorder="1" applyAlignment="1" applyProtection="1">
      <alignment vertical="top" wrapText="1"/>
    </xf>
    <xf numFmtId="0" fontId="92" fillId="2" borderId="0" xfId="42" applyFont="1" applyFill="1" applyBorder="1" applyAlignment="1" applyProtection="1">
      <alignment vertical="top" wrapText="1"/>
    </xf>
    <xf numFmtId="0" fontId="1" fillId="2" borderId="4" xfId="0" applyFont="1" applyFill="1" applyBorder="1"/>
    <xf numFmtId="0" fontId="4" fillId="2" borderId="4" xfId="0" applyFont="1" applyFill="1" applyBorder="1" applyAlignment="1">
      <alignment vertical="top"/>
    </xf>
    <xf numFmtId="0" fontId="4" fillId="2" borderId="5" xfId="0" applyFont="1" applyFill="1" applyBorder="1" applyAlignment="1">
      <alignment vertical="top"/>
    </xf>
    <xf numFmtId="0" fontId="88" fillId="2" borderId="4" xfId="0" applyFont="1" applyFill="1" applyBorder="1" applyAlignment="1">
      <alignment vertical="top" wrapText="1"/>
    </xf>
    <xf numFmtId="0" fontId="89" fillId="2" borderId="4" xfId="0" applyFont="1" applyFill="1" applyBorder="1" applyAlignment="1">
      <alignment vertical="top" wrapText="1"/>
    </xf>
    <xf numFmtId="0" fontId="12" fillId="2" borderId="4" xfId="0" applyFont="1" applyFill="1" applyBorder="1" applyProtection="1"/>
    <xf numFmtId="0" fontId="159" fillId="2" borderId="4" xfId="42" applyFont="1" applyFill="1" applyBorder="1" applyAlignment="1" applyProtection="1">
      <alignment vertical="top" wrapText="1"/>
    </xf>
    <xf numFmtId="0" fontId="160" fillId="2" borderId="4" xfId="0" applyFont="1" applyFill="1" applyBorder="1" applyAlignment="1">
      <alignment vertical="top" wrapText="1"/>
    </xf>
    <xf numFmtId="0" fontId="160" fillId="2" borderId="0" xfId="0" applyFont="1" applyFill="1" applyBorder="1" applyAlignment="1">
      <alignment vertical="top" wrapText="1"/>
    </xf>
    <xf numFmtId="0" fontId="160" fillId="2" borderId="5" xfId="0" applyFont="1" applyFill="1" applyBorder="1" applyAlignment="1">
      <alignment vertical="top" wrapText="1"/>
    </xf>
    <xf numFmtId="0" fontId="88" fillId="2" borderId="4" xfId="0" applyFont="1" applyFill="1" applyBorder="1" applyAlignment="1">
      <alignment vertical="top"/>
    </xf>
    <xf numFmtId="0" fontId="88" fillId="2" borderId="5" xfId="0" applyFont="1" applyFill="1" applyBorder="1" applyAlignment="1">
      <alignment vertical="top"/>
    </xf>
    <xf numFmtId="0" fontId="1" fillId="2" borderId="9" xfId="0" applyFont="1" applyFill="1" applyBorder="1"/>
    <xf numFmtId="0" fontId="4" fillId="2" borderId="10" xfId="0" applyFont="1" applyFill="1" applyBorder="1"/>
    <xf numFmtId="0" fontId="1" fillId="27" borderId="0" xfId="0" applyFont="1" applyFill="1" applyBorder="1" applyAlignment="1" applyProtection="1">
      <alignment wrapText="1"/>
    </xf>
    <xf numFmtId="0" fontId="1" fillId="2" borderId="4" xfId="0" applyFont="1" applyFill="1" applyBorder="1" applyAlignment="1">
      <alignment horizontal="left" vertical="top"/>
    </xf>
    <xf numFmtId="0" fontId="1" fillId="2" borderId="0" xfId="0" applyFont="1" applyFill="1" applyBorder="1" applyAlignment="1">
      <alignment horizontal="left" vertical="top" wrapText="1"/>
    </xf>
    <xf numFmtId="0" fontId="1" fillId="2" borderId="5" xfId="0" applyFont="1" applyFill="1" applyBorder="1" applyAlignment="1">
      <alignment horizontal="left" vertical="top" wrapText="1"/>
    </xf>
    <xf numFmtId="0" fontId="88" fillId="8" borderId="6" xfId="0" applyFont="1" applyFill="1" applyBorder="1" applyAlignment="1">
      <alignment horizontal="left" vertical="top" wrapText="1"/>
    </xf>
    <xf numFmtId="0" fontId="88" fillId="2" borderId="0" xfId="0" applyFont="1" applyFill="1" applyBorder="1" applyAlignment="1">
      <alignment horizontal="left" vertical="top" wrapText="1"/>
    </xf>
    <xf numFmtId="0" fontId="161" fillId="2" borderId="0" xfId="42" applyFont="1" applyFill="1" applyBorder="1" applyAlignment="1" applyProtection="1">
      <alignment horizontal="left" vertical="top" wrapText="1"/>
    </xf>
    <xf numFmtId="0" fontId="4" fillId="2" borderId="0" xfId="0" applyFont="1" applyFill="1" applyBorder="1" applyAlignment="1">
      <alignment horizontal="left" vertical="top" wrapText="1"/>
    </xf>
    <xf numFmtId="0" fontId="159" fillId="2" borderId="0" xfId="42" applyFont="1" applyFill="1" applyBorder="1" applyAlignment="1" applyProtection="1">
      <alignment horizontal="left" vertical="top" wrapText="1"/>
    </xf>
    <xf numFmtId="0" fontId="88" fillId="2" borderId="5" xfId="0" applyFont="1" applyFill="1" applyBorder="1" applyAlignment="1">
      <alignment horizontal="left" vertical="top" wrapText="1"/>
    </xf>
    <xf numFmtId="0" fontId="88" fillId="2" borderId="0" xfId="0" applyFont="1" applyFill="1" applyBorder="1" applyAlignment="1">
      <alignment horizontal="left" vertical="top"/>
    </xf>
    <xf numFmtId="0" fontId="4" fillId="2" borderId="4" xfId="0" applyFont="1" applyFill="1" applyBorder="1" applyAlignment="1">
      <alignment horizontal="left" vertical="top"/>
    </xf>
    <xf numFmtId="0" fontId="4" fillId="2" borderId="0" xfId="0" applyFont="1" applyFill="1" applyBorder="1" applyAlignment="1">
      <alignment horizontal="left" vertical="top"/>
    </xf>
    <xf numFmtId="0" fontId="4" fillId="2" borderId="5" xfId="0" applyFont="1" applyFill="1" applyBorder="1" applyAlignment="1">
      <alignment horizontal="left" vertical="top"/>
    </xf>
    <xf numFmtId="0" fontId="0" fillId="0" borderId="0" xfId="0" applyAlignment="1" applyProtection="1">
      <alignment horizontal="left" wrapText="1"/>
    </xf>
    <xf numFmtId="0" fontId="0" fillId="27" borderId="0" xfId="0" applyFill="1" applyAlignment="1" applyProtection="1">
      <alignment horizontal="left" wrapText="1"/>
    </xf>
    <xf numFmtId="0" fontId="1" fillId="0" borderId="0" xfId="0" applyFont="1" applyAlignment="1" applyProtection="1">
      <alignment wrapText="1"/>
    </xf>
    <xf numFmtId="0" fontId="0" fillId="26" borderId="0" xfId="0" applyFill="1" applyBorder="1" applyAlignment="1" applyProtection="1">
      <alignment wrapText="1"/>
    </xf>
    <xf numFmtId="0" fontId="109" fillId="23" borderId="32" xfId="0" applyFont="1" applyFill="1" applyBorder="1" applyAlignment="1" applyProtection="1">
      <alignment horizontal="left" wrapText="1"/>
    </xf>
    <xf numFmtId="0" fontId="12" fillId="2" borderId="0" xfId="0" applyNumberFormat="1" applyFont="1" applyFill="1" applyBorder="1" applyAlignment="1" applyProtection="1">
      <alignment horizontal="left" vertical="top" wrapText="1"/>
    </xf>
    <xf numFmtId="0" fontId="118" fillId="2" borderId="0" xfId="0" applyFont="1" applyFill="1" applyBorder="1" applyAlignment="1" applyProtection="1">
      <alignment horizontal="center"/>
    </xf>
    <xf numFmtId="0" fontId="161" fillId="2" borderId="0" xfId="42" applyFont="1" applyFill="1" applyBorder="1" applyAlignment="1" applyProtection="1">
      <alignment vertical="top" wrapText="1"/>
    </xf>
    <xf numFmtId="0" fontId="4" fillId="2" borderId="0" xfId="0" applyFont="1" applyFill="1" applyBorder="1" applyAlignment="1">
      <alignment vertical="top"/>
    </xf>
    <xf numFmtId="0" fontId="4" fillId="2" borderId="0" xfId="0" applyFont="1" applyFill="1" applyBorder="1" applyAlignment="1">
      <alignment horizontal="center" vertical="top" wrapText="1"/>
    </xf>
    <xf numFmtId="0" fontId="162" fillId="2" borderId="0" xfId="42" applyFont="1" applyFill="1" applyBorder="1" applyAlignment="1" applyProtection="1">
      <alignment horizontal="center" vertical="top" wrapText="1"/>
    </xf>
    <xf numFmtId="0" fontId="92" fillId="2" borderId="0" xfId="42" applyFont="1" applyFill="1" applyBorder="1" applyAlignment="1" applyProtection="1">
      <alignment horizontal="left" vertical="top" wrapText="1"/>
    </xf>
    <xf numFmtId="0" fontId="88" fillId="2" borderId="0" xfId="0" applyFont="1" applyFill="1" applyBorder="1" applyAlignment="1">
      <alignment horizontal="left" wrapText="1"/>
    </xf>
    <xf numFmtId="0" fontId="88" fillId="2" borderId="5" xfId="0" applyFont="1" applyFill="1" applyBorder="1" applyAlignment="1">
      <alignment vertical="top" wrapText="1"/>
    </xf>
    <xf numFmtId="0" fontId="88" fillId="2" borderId="5" xfId="0" applyFont="1" applyFill="1" applyBorder="1" applyAlignment="1">
      <alignment horizontal="left" vertical="top"/>
    </xf>
    <xf numFmtId="0" fontId="159" fillId="2" borderId="0" xfId="42" applyFont="1" applyFill="1" applyBorder="1" applyAlignment="1" applyProtection="1">
      <alignment horizontal="left" vertical="top"/>
    </xf>
    <xf numFmtId="0" fontId="1" fillId="2" borderId="5" xfId="0" applyFont="1" applyFill="1" applyBorder="1" applyAlignment="1">
      <alignment vertical="top" wrapText="1"/>
    </xf>
    <xf numFmtId="0" fontId="161" fillId="2" borderId="5" xfId="42" applyFont="1" applyFill="1" applyBorder="1" applyAlignment="1" applyProtection="1">
      <alignment vertical="top" wrapText="1"/>
    </xf>
    <xf numFmtId="0" fontId="4" fillId="2" borderId="5" xfId="0" applyFont="1" applyFill="1" applyBorder="1" applyAlignment="1">
      <alignment vertical="top" wrapText="1"/>
    </xf>
    <xf numFmtId="0" fontId="4" fillId="2" borderId="5" xfId="0" applyFont="1" applyFill="1" applyBorder="1"/>
    <xf numFmtId="0" fontId="89" fillId="2" borderId="5" xfId="0" applyFont="1" applyFill="1" applyBorder="1" applyAlignment="1">
      <alignment horizontal="left" vertical="top" wrapText="1"/>
    </xf>
    <xf numFmtId="0" fontId="159" fillId="2" borderId="5" xfId="42" applyFont="1" applyFill="1" applyBorder="1" applyAlignment="1" applyProtection="1">
      <alignment horizontal="left" vertical="top"/>
    </xf>
    <xf numFmtId="0" fontId="1" fillId="2" borderId="5" xfId="0" applyFont="1" applyFill="1" applyBorder="1"/>
    <xf numFmtId="0" fontId="1" fillId="2" borderId="11" xfId="0" applyFont="1" applyFill="1" applyBorder="1"/>
    <xf numFmtId="0" fontId="92" fillId="2" borderId="0" xfId="42" applyFont="1" applyFill="1" applyBorder="1" applyAlignment="1" applyProtection="1"/>
    <xf numFmtId="0" fontId="0" fillId="22" borderId="0" xfId="0" applyFill="1" applyAlignment="1" applyProtection="1">
      <alignment wrapText="1"/>
    </xf>
    <xf numFmtId="0" fontId="163" fillId="13" borderId="12" xfId="0" applyFont="1" applyFill="1" applyBorder="1" applyAlignment="1">
      <alignment horizontal="left" wrapText="1"/>
    </xf>
    <xf numFmtId="0" fontId="163" fillId="13" borderId="33" xfId="0" applyFont="1" applyFill="1" applyBorder="1" applyAlignment="1">
      <alignment horizontal="left" wrapText="1"/>
    </xf>
    <xf numFmtId="0" fontId="163" fillId="13" borderId="13" xfId="0" applyFont="1" applyFill="1" applyBorder="1" applyAlignment="1">
      <alignment horizontal="left" wrapText="1"/>
    </xf>
    <xf numFmtId="0" fontId="0" fillId="26" borderId="0" xfId="0" applyFill="1" applyAlignment="1" applyProtection="1">
      <alignment wrapText="1"/>
    </xf>
    <xf numFmtId="0" fontId="0" fillId="17" borderId="0" xfId="0" applyFill="1" applyAlignment="1" applyProtection="1">
      <alignment wrapText="1"/>
    </xf>
    <xf numFmtId="0" fontId="0" fillId="25" borderId="0" xfId="0" applyFill="1" applyProtection="1"/>
    <xf numFmtId="0" fontId="0" fillId="25" borderId="0" xfId="0" applyFill="1"/>
    <xf numFmtId="0" fontId="20" fillId="0" borderId="42" xfId="0" applyFont="1" applyFill="1" applyBorder="1" applyAlignment="1" applyProtection="1">
      <alignment horizontal="left" wrapText="1"/>
    </xf>
    <xf numFmtId="0" fontId="123" fillId="2" borderId="0" xfId="0" applyFont="1" applyFill="1" applyBorder="1" applyAlignment="1" applyProtection="1">
      <alignment horizontal="left" wrapText="1"/>
    </xf>
    <xf numFmtId="0" fontId="1" fillId="25" borderId="0" xfId="0" applyFont="1" applyFill="1" applyAlignment="1" applyProtection="1">
      <alignment horizontal="center" wrapText="1"/>
    </xf>
    <xf numFmtId="0" fontId="1" fillId="27" borderId="0" xfId="0" applyFont="1" applyFill="1" applyAlignment="1" applyProtection="1">
      <alignment wrapText="1"/>
    </xf>
    <xf numFmtId="0" fontId="126" fillId="32" borderId="111" xfId="0" applyFont="1" applyFill="1" applyBorder="1" applyAlignment="1" applyProtection="1">
      <alignment horizontal="center" wrapText="1"/>
    </xf>
    <xf numFmtId="0" fontId="12" fillId="4" borderId="111" xfId="0" applyFont="1" applyFill="1" applyBorder="1" applyAlignment="1" applyProtection="1">
      <alignment horizontal="center" wrapText="1"/>
      <protection locked="0"/>
    </xf>
    <xf numFmtId="0" fontId="12" fillId="2" borderId="0" xfId="0" applyFont="1" applyFill="1" applyBorder="1" applyAlignment="1" applyProtection="1">
      <alignment horizontal="center" wrapText="1"/>
      <protection locked="0"/>
    </xf>
    <xf numFmtId="0" fontId="126" fillId="2" borderId="0" xfId="0" applyFont="1" applyFill="1" applyBorder="1" applyAlignment="1" applyProtection="1">
      <alignment horizontal="center" wrapText="1"/>
      <protection locked="0"/>
    </xf>
    <xf numFmtId="0" fontId="126" fillId="32" borderId="36" xfId="0" applyFont="1" applyFill="1" applyBorder="1" applyAlignment="1">
      <alignment horizontal="left" vertical="center" wrapText="1"/>
    </xf>
    <xf numFmtId="0" fontId="126" fillId="32" borderId="133" xfId="0" applyFont="1" applyFill="1" applyBorder="1" applyAlignment="1" applyProtection="1">
      <alignment wrapText="1"/>
    </xf>
    <xf numFmtId="0" fontId="164" fillId="32" borderId="36" xfId="0" applyFont="1" applyFill="1" applyBorder="1" applyAlignment="1">
      <alignment horizontal="right" vertical="center" wrapText="1"/>
    </xf>
    <xf numFmtId="49" fontId="126" fillId="32" borderId="36" xfId="0" applyNumberFormat="1" applyFont="1" applyFill="1" applyBorder="1" applyAlignment="1">
      <alignment horizontal="left" vertical="center" wrapText="1"/>
    </xf>
    <xf numFmtId="0" fontId="11" fillId="2" borderId="32" xfId="0" applyNumberFormat="1" applyFont="1" applyFill="1" applyBorder="1" applyAlignment="1" applyProtection="1">
      <alignment horizontal="left" vertical="top" wrapText="1"/>
    </xf>
    <xf numFmtId="0" fontId="56" fillId="2" borderId="0" xfId="0" applyFont="1" applyFill="1" applyBorder="1" applyAlignment="1" applyProtection="1">
      <alignment horizontal="left" vertical="top" wrapText="1"/>
    </xf>
    <xf numFmtId="0" fontId="60" fillId="2" borderId="5" xfId="0" applyFont="1" applyFill="1" applyBorder="1" applyAlignment="1" applyProtection="1"/>
    <xf numFmtId="0" fontId="150" fillId="2" borderId="5" xfId="0" applyFont="1" applyFill="1" applyBorder="1" applyAlignment="1" applyProtection="1"/>
    <xf numFmtId="0" fontId="1" fillId="2" borderId="0" xfId="0" applyFont="1" applyFill="1" applyBorder="1" applyAlignment="1">
      <alignment horizontal="center" vertical="top" wrapText="1"/>
    </xf>
    <xf numFmtId="0" fontId="126" fillId="2" borderId="10" xfId="0" applyFont="1" applyFill="1" applyBorder="1" applyAlignment="1">
      <alignment wrapText="1"/>
    </xf>
    <xf numFmtId="0" fontId="110" fillId="2" borderId="10" xfId="0" applyFont="1" applyFill="1" applyBorder="1" applyAlignment="1" applyProtection="1">
      <alignment horizontal="center" wrapText="1"/>
      <protection locked="0"/>
    </xf>
    <xf numFmtId="0" fontId="157" fillId="2" borderId="0" xfId="0" applyFont="1" applyFill="1" applyBorder="1" applyAlignment="1" applyProtection="1">
      <alignment vertical="top" wrapText="1"/>
    </xf>
    <xf numFmtId="0" fontId="115" fillId="0" borderId="0" xfId="0" applyFont="1" applyFill="1" applyBorder="1" applyAlignment="1" applyProtection="1">
      <alignment horizontal="left" vertical="top" wrapText="1"/>
    </xf>
    <xf numFmtId="0" fontId="61" fillId="2" borderId="4" xfId="38" applyFont="1" applyFill="1" applyBorder="1" applyAlignment="1" applyProtection="1">
      <alignment horizontal="left" vertical="center"/>
    </xf>
    <xf numFmtId="0" fontId="61" fillId="2" borderId="0" xfId="38" applyFont="1" applyFill="1" applyBorder="1" applyAlignment="1" applyProtection="1">
      <alignment horizontal="left" vertical="center"/>
    </xf>
    <xf numFmtId="0" fontId="12" fillId="2" borderId="5" xfId="0" applyFont="1" applyFill="1" applyBorder="1" applyAlignment="1">
      <alignment horizontal="center" vertical="center" wrapText="1"/>
    </xf>
    <xf numFmtId="0" fontId="12" fillId="2" borderId="0" xfId="0" applyFont="1" applyFill="1" applyBorder="1" applyAlignment="1" applyProtection="1">
      <alignment vertical="top" wrapText="1"/>
    </xf>
    <xf numFmtId="0" fontId="12" fillId="2" borderId="10" xfId="0" applyFont="1" applyFill="1" applyBorder="1" applyAlignment="1" applyProtection="1">
      <alignment wrapText="1"/>
    </xf>
    <xf numFmtId="0" fontId="12" fillId="9" borderId="6" xfId="0" applyFont="1" applyFill="1" applyBorder="1" applyAlignment="1">
      <alignment vertical="top" wrapText="1"/>
    </xf>
    <xf numFmtId="0" fontId="12" fillId="9" borderId="9" xfId="0" applyFont="1" applyFill="1" applyBorder="1" applyAlignment="1">
      <alignment vertical="top" wrapText="1"/>
    </xf>
    <xf numFmtId="0" fontId="151" fillId="2" borderId="129" xfId="0" applyFont="1" applyFill="1" applyBorder="1" applyAlignment="1" applyProtection="1">
      <alignment horizontal="center" vertical="center"/>
    </xf>
    <xf numFmtId="0" fontId="62" fillId="26" borderId="50" xfId="42" applyFont="1" applyFill="1" applyBorder="1" applyAlignment="1" applyProtection="1">
      <alignment horizontal="center" vertical="center" wrapText="1"/>
    </xf>
    <xf numFmtId="0" fontId="62" fillId="26" borderId="32" xfId="42" applyFont="1" applyFill="1" applyBorder="1" applyAlignment="1" applyProtection="1">
      <alignment horizontal="center" vertical="center" wrapText="1"/>
    </xf>
    <xf numFmtId="0" fontId="16" fillId="2" borderId="0" xfId="38" applyFont="1" applyFill="1" applyBorder="1" applyAlignment="1" applyProtection="1">
      <alignment horizontal="left" vertical="top" wrapText="1"/>
    </xf>
    <xf numFmtId="0" fontId="92" fillId="2" borderId="1" xfId="43" applyFill="1" applyBorder="1"/>
    <xf numFmtId="0" fontId="92" fillId="2" borderId="2" xfId="43" applyFill="1" applyBorder="1"/>
    <xf numFmtId="0" fontId="92" fillId="2" borderId="2" xfId="43" applyFont="1" applyFill="1" applyBorder="1"/>
    <xf numFmtId="0" fontId="92" fillId="2" borderId="3" xfId="43" applyFill="1" applyBorder="1"/>
    <xf numFmtId="0" fontId="127" fillId="2" borderId="14" xfId="43" applyFont="1" applyFill="1" applyBorder="1"/>
    <xf numFmtId="0" fontId="32" fillId="0" borderId="14" xfId="0" applyFont="1" applyBorder="1" applyAlignment="1">
      <alignment horizontal="left" indent="4"/>
    </xf>
    <xf numFmtId="0" fontId="127" fillId="2" borderId="14" xfId="43" applyFont="1" applyFill="1" applyBorder="1" applyAlignment="1">
      <alignment wrapText="1"/>
    </xf>
    <xf numFmtId="0" fontId="127" fillId="2" borderId="14" xfId="43" applyFont="1" applyFill="1" applyBorder="1" applyAlignment="1">
      <alignment vertical="top" wrapText="1"/>
    </xf>
    <xf numFmtId="0" fontId="127" fillId="2" borderId="0" xfId="43" applyFont="1" applyFill="1" applyBorder="1" applyAlignment="1">
      <alignment vertical="top" wrapText="1"/>
    </xf>
    <xf numFmtId="0" fontId="127" fillId="2" borderId="41" xfId="43" applyFont="1" applyFill="1" applyBorder="1" applyAlignment="1">
      <alignment vertical="top" wrapText="1"/>
    </xf>
    <xf numFmtId="0" fontId="92" fillId="2" borderId="14" xfId="43" applyFill="1" applyBorder="1" applyAlignment="1">
      <alignment vertical="top" wrapText="1"/>
    </xf>
    <xf numFmtId="0" fontId="92" fillId="2" borderId="0" xfId="43" applyNumberFormat="1" applyFill="1"/>
    <xf numFmtId="0" fontId="127" fillId="2" borderId="5" xfId="43" applyFont="1" applyFill="1" applyBorder="1" applyAlignment="1">
      <alignment vertical="top" wrapText="1"/>
    </xf>
    <xf numFmtId="0" fontId="62" fillId="2" borderId="2" xfId="43" applyFont="1" applyFill="1" applyBorder="1" applyAlignment="1">
      <alignment vertical="top" wrapText="1"/>
    </xf>
    <xf numFmtId="0" fontId="62" fillId="2" borderId="3" xfId="43" applyFont="1" applyFill="1" applyBorder="1" applyAlignment="1">
      <alignment vertical="top" wrapText="1"/>
    </xf>
    <xf numFmtId="0" fontId="7" fillId="2" borderId="4" xfId="0" applyFont="1" applyFill="1" applyBorder="1" applyProtection="1"/>
    <xf numFmtId="0" fontId="7" fillId="2" borderId="5" xfId="0" applyFont="1" applyFill="1" applyBorder="1" applyProtection="1"/>
    <xf numFmtId="0" fontId="42" fillId="2" borderId="0" xfId="0" applyFont="1" applyFill="1" applyBorder="1" applyAlignment="1" applyProtection="1">
      <alignment vertical="top" wrapText="1"/>
    </xf>
    <xf numFmtId="0" fontId="40" fillId="0" borderId="1" xfId="0" applyFont="1" applyFill="1" applyBorder="1" applyAlignment="1" applyProtection="1">
      <alignment vertical="top" wrapText="1"/>
    </xf>
    <xf numFmtId="0" fontId="40" fillId="0" borderId="2" xfId="0" applyFont="1" applyFill="1" applyBorder="1" applyAlignment="1" applyProtection="1">
      <alignment vertical="top" wrapText="1"/>
    </xf>
    <xf numFmtId="0" fontId="40" fillId="0" borderId="3" xfId="0" applyFont="1" applyFill="1" applyBorder="1" applyAlignment="1" applyProtection="1">
      <alignment vertical="top" wrapText="1"/>
    </xf>
    <xf numFmtId="0" fontId="34" fillId="2" borderId="4"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4" xfId="0" applyFont="1" applyFill="1" applyBorder="1" applyAlignment="1" applyProtection="1">
      <alignment vertical="top" wrapText="1"/>
    </xf>
    <xf numFmtId="0" fontId="40" fillId="2" borderId="4"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4"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5" xfId="0" applyFont="1" applyFill="1" applyBorder="1" applyAlignment="1" applyProtection="1">
      <alignment vertical="top" wrapText="1"/>
    </xf>
    <xf numFmtId="0" fontId="7" fillId="2" borderId="1" xfId="0" applyFont="1" applyFill="1" applyBorder="1" applyProtection="1"/>
    <xf numFmtId="0" fontId="7" fillId="2" borderId="3" xfId="0" applyFont="1" applyFill="1" applyBorder="1" applyProtection="1"/>
    <xf numFmtId="0" fontId="42" fillId="2" borderId="4" xfId="0" applyFont="1" applyFill="1" applyBorder="1" applyAlignment="1" applyProtection="1">
      <alignment vertical="top"/>
    </xf>
    <xf numFmtId="0" fontId="32" fillId="0" borderId="4" xfId="0" applyFont="1" applyBorder="1" applyAlignment="1">
      <alignment vertical="top" wrapText="1"/>
    </xf>
    <xf numFmtId="0" fontId="32" fillId="0" borderId="0" xfId="0" applyFont="1" applyBorder="1" applyAlignment="1">
      <alignment vertical="top" wrapText="1"/>
    </xf>
    <xf numFmtId="0" fontId="145" fillId="2" borderId="0" xfId="0" applyFont="1" applyFill="1" applyBorder="1" applyAlignment="1" applyProtection="1">
      <alignment vertical="top" wrapText="1"/>
    </xf>
    <xf numFmtId="0" fontId="32" fillId="0" borderId="5" xfId="0" applyFont="1" applyBorder="1" applyAlignment="1">
      <alignment vertical="top" wrapText="1"/>
    </xf>
    <xf numFmtId="0" fontId="7" fillId="2" borderId="9" xfId="0" applyFont="1" applyFill="1" applyBorder="1" applyProtection="1"/>
    <xf numFmtId="0" fontId="6" fillId="2" borderId="0" xfId="0" applyFont="1" applyFill="1" applyBorder="1" applyAlignment="1">
      <alignment vertical="center"/>
    </xf>
    <xf numFmtId="0" fontId="6" fillId="2" borderId="0" xfId="0" applyFont="1" applyFill="1" applyBorder="1" applyAlignment="1">
      <alignment vertical="top"/>
    </xf>
    <xf numFmtId="0" fontId="134" fillId="6" borderId="21" xfId="0" applyNumberFormat="1" applyFont="1" applyFill="1" applyBorder="1" applyAlignment="1" applyProtection="1">
      <alignment horizontal="center" vertical="center"/>
    </xf>
    <xf numFmtId="0" fontId="41" fillId="4" borderId="38" xfId="0" applyFont="1" applyFill="1" applyBorder="1" applyAlignment="1" applyProtection="1">
      <alignment horizontal="center" vertical="center" wrapText="1"/>
      <protection locked="0"/>
    </xf>
    <xf numFmtId="0" fontId="41" fillId="4" borderId="101" xfId="0" applyFont="1" applyFill="1" applyBorder="1" applyAlignment="1" applyProtection="1">
      <alignment horizontal="center" vertical="center" wrapText="1"/>
      <protection locked="0"/>
    </xf>
    <xf numFmtId="0" fontId="12" fillId="4" borderId="49" xfId="43" applyFont="1" applyFill="1" applyBorder="1" applyAlignment="1" applyProtection="1">
      <alignment horizontal="center" vertical="center" wrapText="1"/>
      <protection locked="0"/>
    </xf>
    <xf numFmtId="0" fontId="12" fillId="4" borderId="50" xfId="43" applyFont="1" applyFill="1" applyBorder="1" applyAlignment="1" applyProtection="1">
      <alignment horizontal="center" vertical="center" wrapText="1"/>
      <protection locked="0"/>
    </xf>
    <xf numFmtId="0" fontId="127" fillId="4" borderId="51" xfId="43" applyFont="1" applyFill="1" applyBorder="1" applyAlignment="1" applyProtection="1">
      <alignment horizontal="center" vertical="center"/>
      <protection locked="0"/>
    </xf>
    <xf numFmtId="0" fontId="12" fillId="4" borderId="65" xfId="43" applyFont="1" applyFill="1" applyBorder="1" applyAlignment="1" applyProtection="1">
      <alignment horizontal="center" vertical="center" wrapText="1"/>
      <protection locked="0"/>
    </xf>
    <xf numFmtId="0" fontId="12" fillId="4" borderId="53" xfId="43" applyFont="1" applyFill="1" applyBorder="1" applyAlignment="1" applyProtection="1">
      <alignment horizontal="center" vertical="center" wrapText="1"/>
      <protection locked="0"/>
    </xf>
    <xf numFmtId="0" fontId="127" fillId="4" borderId="54" xfId="43" applyFont="1" applyFill="1" applyBorder="1" applyAlignment="1" applyProtection="1">
      <alignment horizontal="center" vertical="center"/>
      <protection locked="0"/>
    </xf>
    <xf numFmtId="0" fontId="12" fillId="4" borderId="111" xfId="43" applyFont="1" applyFill="1" applyBorder="1" applyAlignment="1" applyProtection="1">
      <alignment horizontal="center" vertical="center" wrapText="1"/>
      <protection locked="0"/>
    </xf>
    <xf numFmtId="0" fontId="12" fillId="4" borderId="57" xfId="43" applyFont="1" applyFill="1" applyBorder="1" applyAlignment="1" applyProtection="1">
      <alignment horizontal="center" vertical="center" wrapText="1"/>
      <protection locked="0"/>
    </xf>
    <xf numFmtId="0" fontId="12" fillId="4" borderId="112" xfId="43" applyFont="1" applyFill="1" applyBorder="1" applyAlignment="1" applyProtection="1">
      <alignment horizontal="center" vertical="center" wrapText="1"/>
      <protection locked="0"/>
    </xf>
    <xf numFmtId="0" fontId="12" fillId="4" borderId="38" xfId="43" applyFont="1" applyFill="1" applyBorder="1" applyAlignment="1" applyProtection="1">
      <alignment horizontal="center" vertical="center" wrapText="1"/>
      <protection locked="0"/>
    </xf>
    <xf numFmtId="0" fontId="12" fillId="4" borderId="113" xfId="43" applyFont="1" applyFill="1" applyBorder="1" applyAlignment="1" applyProtection="1">
      <alignment horizontal="center" vertical="center" wrapText="1"/>
      <protection locked="0"/>
    </xf>
    <xf numFmtId="0" fontId="127" fillId="4" borderId="114" xfId="43" applyFont="1" applyFill="1" applyBorder="1" applyAlignment="1" applyProtection="1">
      <alignment horizontal="center" vertical="center"/>
      <protection locked="0"/>
    </xf>
    <xf numFmtId="0" fontId="12" fillId="4" borderId="109" xfId="43" applyFont="1" applyFill="1" applyBorder="1" applyAlignment="1" applyProtection="1">
      <alignment horizontal="center" vertical="center" wrapText="1"/>
      <protection locked="0"/>
    </xf>
    <xf numFmtId="0" fontId="12" fillId="4" borderId="115" xfId="43" applyFont="1" applyFill="1" applyBorder="1" applyAlignment="1" applyProtection="1">
      <alignment horizontal="center" vertical="center" wrapText="1"/>
      <protection locked="0"/>
    </xf>
    <xf numFmtId="0" fontId="32" fillId="4" borderId="108" xfId="0" applyFont="1" applyFill="1" applyBorder="1" applyAlignment="1" applyProtection="1">
      <alignment horizontal="left" vertical="top" wrapText="1"/>
      <protection locked="0"/>
    </xf>
    <xf numFmtId="4" fontId="32" fillId="4" borderId="129" xfId="0" applyNumberFormat="1" applyFont="1" applyFill="1" applyBorder="1" applyAlignment="1" applyProtection="1">
      <alignment horizontal="right" wrapText="1"/>
      <protection locked="0"/>
    </xf>
    <xf numFmtId="3" fontId="32" fillId="4" borderId="129" xfId="0" applyNumberFormat="1" applyFont="1" applyFill="1" applyBorder="1" applyAlignment="1" applyProtection="1">
      <alignment horizontal="right" wrapText="1"/>
      <protection locked="0"/>
    </xf>
    <xf numFmtId="4" fontId="32" fillId="4" borderId="129" xfId="28" applyNumberFormat="1" applyFont="1" applyFill="1" applyBorder="1" applyAlignment="1" applyProtection="1">
      <alignment horizontal="right" wrapText="1"/>
      <protection locked="0"/>
    </xf>
    <xf numFmtId="4" fontId="32" fillId="4" borderId="130" xfId="28" applyNumberFormat="1" applyFont="1" applyFill="1" applyBorder="1" applyAlignment="1" applyProtection="1">
      <alignment horizontal="right" wrapText="1"/>
      <protection locked="0"/>
    </xf>
    <xf numFmtId="0" fontId="4" fillId="4" borderId="32" xfId="0" applyFont="1" applyFill="1" applyBorder="1" applyProtection="1">
      <protection locked="0"/>
    </xf>
    <xf numFmtId="0" fontId="13" fillId="4" borderId="36" xfId="0" applyFont="1" applyFill="1" applyBorder="1" applyAlignment="1" applyProtection="1">
      <alignment horizontal="center" vertical="center" wrapText="1"/>
      <protection locked="0"/>
    </xf>
    <xf numFmtId="0" fontId="13" fillId="4" borderId="36" xfId="0" applyFont="1" applyFill="1" applyBorder="1" applyAlignment="1" applyProtection="1">
      <alignment horizontal="center" wrapText="1"/>
      <protection locked="0"/>
    </xf>
    <xf numFmtId="0" fontId="13" fillId="4" borderId="11" xfId="0" applyFont="1" applyFill="1" applyBorder="1" applyAlignment="1" applyProtection="1">
      <alignment wrapText="1"/>
      <protection locked="0"/>
    </xf>
    <xf numFmtId="0" fontId="13" fillId="4" borderId="11" xfId="0" applyFont="1" applyFill="1" applyBorder="1" applyAlignment="1" applyProtection="1">
      <alignment horizontal="center" vertical="center" wrapText="1"/>
      <protection locked="0"/>
    </xf>
    <xf numFmtId="0" fontId="12" fillId="4" borderId="36" xfId="0" applyFont="1" applyFill="1" applyBorder="1" applyAlignment="1" applyProtection="1">
      <alignment horizontal="left" vertical="top"/>
      <protection locked="0"/>
    </xf>
    <xf numFmtId="0" fontId="12" fillId="13" borderId="36" xfId="0" applyFont="1" applyFill="1" applyBorder="1" applyAlignment="1" applyProtection="1">
      <alignment vertical="top" wrapText="1"/>
    </xf>
    <xf numFmtId="0" fontId="12" fillId="9" borderId="11" xfId="0" applyFont="1" applyFill="1" applyBorder="1" applyAlignment="1" applyProtection="1">
      <alignment vertical="top" wrapText="1"/>
    </xf>
    <xf numFmtId="0" fontId="12" fillId="2" borderId="11" xfId="0" applyFont="1" applyFill="1" applyBorder="1" applyAlignment="1" applyProtection="1">
      <alignment vertical="top" wrapText="1"/>
    </xf>
    <xf numFmtId="0" fontId="12" fillId="2" borderId="10" xfId="0" applyFont="1" applyFill="1" applyBorder="1" applyAlignment="1" applyProtection="1">
      <alignment vertical="top" wrapText="1"/>
    </xf>
    <xf numFmtId="0" fontId="12" fillId="2" borderId="11" xfId="0" applyFont="1" applyFill="1" applyBorder="1" applyAlignment="1" applyProtection="1">
      <alignment wrapText="1"/>
    </xf>
    <xf numFmtId="0" fontId="12" fillId="18" borderId="111" xfId="0" applyFont="1" applyFill="1" applyBorder="1" applyAlignment="1" applyProtection="1">
      <alignment vertical="top" wrapText="1"/>
    </xf>
    <xf numFmtId="0" fontId="12" fillId="2" borderId="32" xfId="0" applyFont="1" applyFill="1" applyBorder="1" applyAlignment="1" applyProtection="1">
      <alignment wrapText="1"/>
    </xf>
    <xf numFmtId="0" fontId="12" fillId="27" borderId="111" xfId="0" applyFont="1" applyFill="1" applyBorder="1" applyAlignment="1" applyProtection="1">
      <alignment vertical="top" wrapText="1"/>
    </xf>
    <xf numFmtId="0" fontId="12" fillId="19" borderId="111" xfId="0" applyFont="1" applyFill="1" applyBorder="1" applyAlignment="1" applyProtection="1">
      <alignment vertical="top" wrapText="1"/>
    </xf>
    <xf numFmtId="0" fontId="12" fillId="2" borderId="5" xfId="0" applyFont="1" applyFill="1" applyBorder="1" applyAlignment="1" applyProtection="1">
      <alignment wrapText="1"/>
    </xf>
    <xf numFmtId="0" fontId="12" fillId="9" borderId="10" xfId="0" applyFont="1" applyFill="1" applyBorder="1" applyAlignment="1" applyProtection="1">
      <alignment vertical="top" wrapText="1"/>
    </xf>
    <xf numFmtId="0" fontId="62" fillId="4" borderId="51" xfId="42" applyFont="1" applyFill="1" applyBorder="1" applyAlignment="1" applyProtection="1">
      <alignment horizontal="center" vertical="center" wrapText="1"/>
      <protection locked="0"/>
    </xf>
    <xf numFmtId="0" fontId="12" fillId="4" borderId="66" xfId="0" applyFont="1" applyFill="1" applyBorder="1" applyAlignment="1" applyProtection="1">
      <alignment horizontal="center" vertical="center"/>
      <protection locked="0"/>
    </xf>
    <xf numFmtId="0" fontId="62" fillId="4" borderId="66" xfId="42" applyFont="1" applyFill="1" applyBorder="1" applyAlignment="1" applyProtection="1">
      <alignment horizontal="center" vertical="center" wrapText="1"/>
      <protection locked="0"/>
    </xf>
    <xf numFmtId="0" fontId="62" fillId="4" borderId="66" xfId="42" applyFont="1" applyFill="1" applyBorder="1" applyAlignment="1" applyProtection="1">
      <alignment horizontal="center" vertical="center"/>
      <protection locked="0"/>
    </xf>
    <xf numFmtId="0" fontId="12" fillId="4" borderId="54" xfId="0" applyFont="1" applyFill="1" applyBorder="1" applyAlignment="1" applyProtection="1">
      <alignment horizontal="center" vertical="center"/>
      <protection locked="0"/>
    </xf>
    <xf numFmtId="0" fontId="12" fillId="4" borderId="51" xfId="0" applyFont="1" applyFill="1" applyBorder="1" applyAlignment="1" applyProtection="1">
      <alignment horizontal="center" vertical="center"/>
      <protection locked="0"/>
    </xf>
    <xf numFmtId="0" fontId="12" fillId="4" borderId="42" xfId="0" applyFont="1" applyFill="1" applyBorder="1" applyAlignment="1" applyProtection="1">
      <alignment horizontal="left" vertical="center"/>
      <protection locked="0"/>
    </xf>
    <xf numFmtId="0" fontId="12" fillId="4" borderId="38" xfId="0" applyFont="1" applyFill="1" applyBorder="1" applyAlignment="1" applyProtection="1">
      <alignment horizontal="center" vertical="center" wrapText="1"/>
      <protection locked="0"/>
    </xf>
    <xf numFmtId="0" fontId="12" fillId="4" borderId="58" xfId="0" applyFont="1" applyFill="1" applyBorder="1" applyAlignment="1" applyProtection="1">
      <alignment horizontal="center" vertical="center" wrapText="1"/>
      <protection locked="0"/>
    </xf>
    <xf numFmtId="0" fontId="12" fillId="4" borderId="66" xfId="0" applyFont="1" applyFill="1" applyBorder="1" applyAlignment="1" applyProtection="1">
      <alignment horizontal="center" vertical="center" wrapText="1"/>
      <protection locked="0"/>
    </xf>
    <xf numFmtId="0" fontId="12" fillId="4" borderId="53" xfId="0" applyFont="1" applyFill="1" applyBorder="1" applyAlignment="1" applyProtection="1">
      <alignment horizontal="center" vertical="center" wrapText="1"/>
      <protection locked="0"/>
    </xf>
    <xf numFmtId="0" fontId="12" fillId="4" borderId="54" xfId="0" applyFont="1" applyFill="1" applyBorder="1" applyAlignment="1" applyProtection="1">
      <alignment horizontal="center" vertical="center" wrapText="1"/>
      <protection locked="0"/>
    </xf>
    <xf numFmtId="0" fontId="127" fillId="26" borderId="49" xfId="0" applyFont="1" applyFill="1" applyBorder="1" applyAlignment="1" applyProtection="1">
      <alignment horizontal="left" vertical="center" wrapText="1"/>
    </xf>
    <xf numFmtId="0" fontId="127" fillId="26" borderId="65" xfId="0" applyFont="1" applyFill="1" applyBorder="1" applyAlignment="1" applyProtection="1">
      <alignment horizontal="left" vertical="center" wrapText="1"/>
    </xf>
    <xf numFmtId="172" fontId="12" fillId="6" borderId="32" xfId="0" applyNumberFormat="1" applyFont="1" applyFill="1" applyBorder="1" applyAlignment="1" applyProtection="1">
      <alignment horizontal="center" vertical="center" wrapText="1"/>
    </xf>
    <xf numFmtId="172" fontId="12" fillId="6" borderId="66" xfId="0" applyNumberFormat="1" applyFont="1" applyFill="1" applyBorder="1" applyAlignment="1" applyProtection="1">
      <alignment horizontal="center" vertical="center" wrapText="1"/>
    </xf>
    <xf numFmtId="0" fontId="12" fillId="6" borderId="50" xfId="0" applyFont="1" applyFill="1" applyBorder="1" applyAlignment="1" applyProtection="1">
      <alignment vertical="center" wrapText="1"/>
    </xf>
    <xf numFmtId="0" fontId="12" fillId="6" borderId="32" xfId="0" applyFont="1" applyFill="1" applyBorder="1" applyAlignment="1" applyProtection="1">
      <alignment vertical="center" wrapText="1"/>
    </xf>
    <xf numFmtId="0" fontId="12" fillId="4" borderId="38" xfId="45" applyFont="1" applyFill="1" applyBorder="1" applyAlignment="1" applyProtection="1">
      <alignment horizontal="center" vertical="center" wrapText="1"/>
      <protection locked="0"/>
    </xf>
    <xf numFmtId="0" fontId="12" fillId="4" borderId="32" xfId="45" applyFont="1" applyFill="1" applyBorder="1" applyAlignment="1" applyProtection="1">
      <alignment horizontal="center" vertical="center" wrapText="1"/>
      <protection locked="0"/>
    </xf>
    <xf numFmtId="0" fontId="10" fillId="4" borderId="32" xfId="45" applyFont="1" applyFill="1" applyBorder="1" applyAlignment="1" applyProtection="1">
      <alignment horizontal="center" vertical="center" wrapText="1"/>
      <protection locked="0"/>
    </xf>
    <xf numFmtId="0" fontId="83" fillId="4" borderId="32" xfId="45" applyFont="1" applyFill="1" applyBorder="1" applyAlignment="1" applyProtection="1">
      <alignment horizontal="center" vertical="center" wrapText="1"/>
      <protection locked="0"/>
    </xf>
    <xf numFmtId="0" fontId="12" fillId="2" borderId="0" xfId="45" applyFont="1" applyFill="1" applyBorder="1" applyAlignment="1" applyProtection="1">
      <alignment horizontal="left" vertical="top" wrapText="1"/>
    </xf>
    <xf numFmtId="0" fontId="12" fillId="2" borderId="0" xfId="45" applyFont="1" applyFill="1" applyBorder="1" applyProtection="1"/>
    <xf numFmtId="0" fontId="10" fillId="2" borderId="0" xfId="45" applyFont="1" applyFill="1" applyBorder="1" applyAlignment="1" applyProtection="1">
      <alignment horizontal="left" vertical="top" wrapText="1"/>
    </xf>
    <xf numFmtId="0" fontId="12" fillId="2" borderId="0" xfId="45" applyFont="1" applyFill="1" applyBorder="1" applyAlignment="1" applyProtection="1">
      <alignment horizontal="left" indent="4"/>
    </xf>
    <xf numFmtId="0" fontId="10" fillId="2" borderId="0" xfId="45" applyFont="1" applyFill="1" applyBorder="1" applyAlignment="1" applyProtection="1">
      <alignment horizontal="left"/>
    </xf>
    <xf numFmtId="0" fontId="12" fillId="2" borderId="0" xfId="45" applyFont="1" applyFill="1" applyBorder="1" applyAlignment="1" applyProtection="1">
      <alignment horizontal="left"/>
    </xf>
    <xf numFmtId="0" fontId="10" fillId="2" borderId="0" xfId="45" applyFont="1" applyFill="1" applyBorder="1" applyAlignment="1" applyProtection="1">
      <alignment horizontal="left" indent="4"/>
    </xf>
    <xf numFmtId="0" fontId="12" fillId="2" borderId="0" xfId="45" applyFont="1" applyFill="1" applyBorder="1" applyAlignment="1" applyProtection="1">
      <alignment horizontal="left" indent="6"/>
    </xf>
    <xf numFmtId="0" fontId="16" fillId="2" borderId="0" xfId="45" applyFont="1" applyFill="1" applyBorder="1" applyAlignment="1" applyProtection="1">
      <alignment horizontal="left" vertical="top" wrapText="1" indent="2"/>
    </xf>
    <xf numFmtId="0" fontId="12" fillId="2" borderId="0" xfId="45" applyFont="1" applyFill="1" applyBorder="1" applyAlignment="1" applyProtection="1">
      <alignment horizontal="left" indent="2"/>
    </xf>
    <xf numFmtId="0" fontId="10" fillId="2" borderId="0" xfId="45" applyFont="1" applyFill="1" applyBorder="1" applyAlignment="1" applyProtection="1">
      <alignment horizontal="left" indent="2"/>
    </xf>
    <xf numFmtId="0" fontId="0" fillId="2" borderId="0" xfId="0" applyFill="1" applyBorder="1" applyAlignment="1" applyProtection="1"/>
    <xf numFmtId="0" fontId="42" fillId="2" borderId="0" xfId="0" applyFont="1" applyFill="1" applyBorder="1" applyAlignment="1" applyProtection="1">
      <alignment horizontal="center"/>
    </xf>
    <xf numFmtId="0" fontId="60" fillId="2" borderId="0" xfId="0" applyFont="1" applyFill="1" applyBorder="1" applyAlignment="1" applyProtection="1">
      <alignment horizontal="right"/>
    </xf>
    <xf numFmtId="0" fontId="165" fillId="3" borderId="8" xfId="0" applyFont="1" applyFill="1" applyBorder="1" applyAlignment="1" applyProtection="1">
      <alignment horizontal="center" vertical="top" wrapText="1"/>
    </xf>
    <xf numFmtId="0" fontId="166" fillId="2" borderId="0" xfId="0" applyFont="1" applyFill="1" applyBorder="1" applyAlignment="1" applyProtection="1">
      <alignment horizontal="center" vertical="top" wrapText="1"/>
    </xf>
    <xf numFmtId="0" fontId="34" fillId="2" borderId="0" xfId="0" applyFont="1" applyFill="1" applyBorder="1" applyAlignment="1" applyProtection="1">
      <alignment vertical="top" wrapText="1"/>
    </xf>
    <xf numFmtId="0" fontId="42" fillId="2" borderId="0" xfId="0" applyFont="1" applyFill="1" applyBorder="1" applyAlignment="1" applyProtection="1">
      <alignment vertical="center"/>
    </xf>
    <xf numFmtId="0" fontId="34" fillId="2" borderId="0" xfId="0" applyFont="1" applyFill="1" applyBorder="1" applyAlignment="1" applyProtection="1">
      <alignment vertical="center" wrapText="1"/>
    </xf>
    <xf numFmtId="0" fontId="37" fillId="2" borderId="0" xfId="0" applyFont="1" applyFill="1" applyBorder="1" applyAlignment="1" applyProtection="1">
      <alignment vertical="top" wrapText="1"/>
    </xf>
    <xf numFmtId="0" fontId="34" fillId="2" borderId="36" xfId="0" applyFont="1" applyFill="1" applyBorder="1" applyAlignment="1" applyProtection="1">
      <alignment vertical="top" wrapText="1"/>
    </xf>
    <xf numFmtId="0" fontId="34" fillId="2" borderId="8" xfId="0" applyFont="1" applyFill="1" applyBorder="1" applyAlignment="1" applyProtection="1">
      <alignment horizontal="left" vertical="top" wrapText="1"/>
    </xf>
    <xf numFmtId="0" fontId="34" fillId="2" borderId="36" xfId="0" applyFont="1" applyFill="1" applyBorder="1" applyAlignment="1" applyProtection="1">
      <alignment horizontal="left" vertical="top" wrapText="1"/>
    </xf>
    <xf numFmtId="0" fontId="34" fillId="2" borderId="36" xfId="0" applyFont="1" applyFill="1" applyBorder="1" applyAlignment="1" applyProtection="1">
      <alignment horizontal="left" vertical="top"/>
    </xf>
    <xf numFmtId="0" fontId="34" fillId="2" borderId="0" xfId="0" applyFont="1" applyFill="1" applyBorder="1" applyAlignment="1" applyProtection="1">
      <alignment horizontal="left" vertical="top"/>
    </xf>
    <xf numFmtId="0" fontId="34" fillId="2" borderId="6" xfId="0" applyFont="1" applyFill="1" applyBorder="1" applyAlignment="1" applyProtection="1">
      <alignment horizontal="left" vertical="top" wrapText="1"/>
    </xf>
    <xf numFmtId="0" fontId="35" fillId="2" borderId="0" xfId="0" applyFont="1" applyFill="1" applyBorder="1" applyAlignment="1" applyProtection="1">
      <alignment horizontal="left"/>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left" vertical="top" wrapText="1"/>
    </xf>
    <xf numFmtId="0" fontId="0" fillId="2" borderId="0" xfId="0" applyFill="1" applyBorder="1" applyAlignment="1" applyProtection="1">
      <alignment vertical="top" wrapText="1"/>
    </xf>
    <xf numFmtId="0" fontId="35" fillId="2" borderId="0" xfId="0" applyFont="1" applyFill="1" applyBorder="1" applyAlignment="1" applyProtection="1">
      <alignment vertical="top" wrapText="1"/>
    </xf>
    <xf numFmtId="0" fontId="34" fillId="2" borderId="0" xfId="0" applyFont="1" applyFill="1" applyBorder="1" applyAlignment="1" applyProtection="1">
      <alignment horizontal="left" wrapText="1"/>
    </xf>
    <xf numFmtId="0" fontId="35" fillId="0" borderId="0" xfId="0" applyFont="1" applyBorder="1" applyProtection="1"/>
    <xf numFmtId="0" fontId="34" fillId="2" borderId="0" xfId="0" applyFont="1" applyFill="1" applyBorder="1" applyAlignment="1" applyProtection="1">
      <alignment horizontal="left"/>
    </xf>
    <xf numFmtId="0" fontId="34" fillId="2" borderId="0" xfId="0" applyFont="1" applyFill="1" applyBorder="1" applyAlignment="1" applyProtection="1">
      <alignment horizontal="left" vertical="top" wrapText="1"/>
    </xf>
    <xf numFmtId="0" fontId="77" fillId="2" borderId="0" xfId="0" applyFont="1" applyFill="1" applyBorder="1" applyAlignment="1" applyProtection="1">
      <alignment vertical="top" wrapText="1"/>
    </xf>
    <xf numFmtId="0" fontId="35" fillId="2" borderId="0" xfId="0" applyFont="1" applyFill="1" applyBorder="1" applyAlignment="1" applyProtection="1">
      <alignment horizontal="left" wrapText="1"/>
    </xf>
    <xf numFmtId="0" fontId="0" fillId="2" borderId="0" xfId="0" applyFill="1" applyBorder="1" applyAlignment="1" applyProtection="1">
      <alignment horizontal="left" vertical="top" wrapText="1"/>
    </xf>
    <xf numFmtId="0" fontId="0" fillId="2" borderId="6" xfId="0" applyFill="1" applyBorder="1" applyAlignment="1" applyProtection="1">
      <alignment vertical="top"/>
    </xf>
    <xf numFmtId="0" fontId="0" fillId="2" borderId="8" xfId="0" applyFill="1" applyBorder="1" applyAlignment="1" applyProtection="1">
      <alignment vertical="top"/>
    </xf>
    <xf numFmtId="0" fontId="0" fillId="2" borderId="0" xfId="0" applyFill="1" applyBorder="1" applyAlignment="1" applyProtection="1">
      <alignment vertical="top"/>
    </xf>
    <xf numFmtId="0" fontId="0" fillId="2" borderId="0" xfId="0" applyFill="1" applyBorder="1" applyAlignment="1" applyProtection="1">
      <alignment horizontal="center"/>
    </xf>
    <xf numFmtId="0" fontId="167" fillId="2" borderId="0" xfId="0" applyFont="1" applyFill="1" applyBorder="1" applyProtection="1"/>
    <xf numFmtId="170" fontId="59" fillId="2" borderId="0" xfId="0" applyNumberFormat="1" applyFont="1" applyFill="1" applyBorder="1" applyAlignment="1" applyProtection="1">
      <alignment horizontal="left" vertical="top" wrapText="1"/>
    </xf>
    <xf numFmtId="0" fontId="0" fillId="0" borderId="18" xfId="0" applyBorder="1" applyProtection="1"/>
    <xf numFmtId="0" fontId="0" fillId="0" borderId="19" xfId="0" applyBorder="1" applyProtection="1"/>
    <xf numFmtId="0" fontId="0" fillId="0" borderId="20" xfId="0" applyBorder="1" applyProtection="1"/>
    <xf numFmtId="0" fontId="0" fillId="0" borderId="46" xfId="0" applyBorder="1" applyProtection="1"/>
    <xf numFmtId="0" fontId="0" fillId="0" borderId="47" xfId="0" applyBorder="1" applyProtection="1"/>
    <xf numFmtId="0" fontId="1" fillId="0" borderId="0" xfId="0" applyFont="1" applyBorder="1" applyProtection="1"/>
    <xf numFmtId="0" fontId="6" fillId="2" borderId="4"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2" xfId="0" applyFont="1" applyFill="1" applyBorder="1" applyAlignment="1" applyProtection="1">
      <alignment vertical="center"/>
    </xf>
    <xf numFmtId="0" fontId="6" fillId="2" borderId="5" xfId="0" applyFont="1" applyFill="1" applyBorder="1" applyAlignment="1" applyProtection="1">
      <alignment vertical="center"/>
    </xf>
    <xf numFmtId="0" fontId="12" fillId="2" borderId="4" xfId="0" applyNumberFormat="1" applyFont="1" applyFill="1" applyBorder="1" applyAlignment="1" applyProtection="1">
      <alignment wrapText="1"/>
    </xf>
    <xf numFmtId="0" fontId="12" fillId="2" borderId="9" xfId="0" applyFont="1" applyFill="1" applyBorder="1" applyProtection="1"/>
    <xf numFmtId="0" fontId="12" fillId="2" borderId="11" xfId="0" applyFont="1" applyFill="1" applyBorder="1" applyProtection="1"/>
    <xf numFmtId="0" fontId="34" fillId="2" borderId="0" xfId="0" applyFont="1" applyFill="1" applyBorder="1" applyProtection="1"/>
    <xf numFmtId="0" fontId="34" fillId="2" borderId="10" xfId="0" applyFont="1" applyFill="1" applyBorder="1" applyProtection="1"/>
    <xf numFmtId="0" fontId="0" fillId="0" borderId="46"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47" xfId="0" applyBorder="1" applyProtection="1">
      <protection locked="0"/>
    </xf>
    <xf numFmtId="0" fontId="0" fillId="0" borderId="43"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2" borderId="0" xfId="0" applyFill="1" applyBorder="1" applyAlignment="1" applyProtection="1">
      <alignment wrapText="1"/>
    </xf>
    <xf numFmtId="0" fontId="75" fillId="2" borderId="0" xfId="0" applyFont="1" applyFill="1" applyBorder="1" applyProtection="1"/>
    <xf numFmtId="0" fontId="140" fillId="3" borderId="48"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46" xfId="0" applyFont="1" applyFill="1" applyBorder="1" applyProtection="1">
      <protection locked="0"/>
    </xf>
    <xf numFmtId="0" fontId="7" fillId="2" borderId="0" xfId="0" applyFont="1" applyFill="1" applyBorder="1" applyProtection="1">
      <protection locked="0"/>
    </xf>
    <xf numFmtId="0" fontId="140" fillId="3" borderId="128" xfId="0" applyFont="1" applyFill="1" applyBorder="1" applyAlignment="1" applyProtection="1">
      <alignment horizontal="center" vertical="top" wrapText="1"/>
      <protection locked="0"/>
    </xf>
    <xf numFmtId="0" fontId="8" fillId="2" borderId="0" xfId="0" applyFont="1" applyFill="1" applyBorder="1" applyProtection="1">
      <protection locked="0"/>
    </xf>
    <xf numFmtId="0" fontId="7" fillId="2" borderId="0" xfId="0" applyFont="1" applyFill="1" applyBorder="1" applyProtection="1">
      <protection locked="0"/>
    </xf>
    <xf numFmtId="0" fontId="7" fillId="2" borderId="46" xfId="0" applyFont="1" applyFill="1" applyBorder="1" applyProtection="1">
      <protection locked="0"/>
    </xf>
    <xf numFmtId="0" fontId="35" fillId="2" borderId="0" xfId="0" applyFont="1" applyFill="1" applyBorder="1" applyProtection="1">
      <protection locked="0"/>
    </xf>
    <xf numFmtId="49" fontId="12" fillId="5" borderId="32" xfId="0" applyNumberFormat="1" applyFont="1" applyFill="1" applyBorder="1" applyAlignment="1" applyProtection="1">
      <alignment horizontal="center" vertical="center"/>
      <protection locked="0"/>
    </xf>
    <xf numFmtId="0" fontId="140" fillId="3" borderId="10" xfId="0" applyFont="1" applyFill="1" applyBorder="1" applyAlignment="1" applyProtection="1">
      <alignment horizontal="center"/>
    </xf>
    <xf numFmtId="0" fontId="140" fillId="3" borderId="11" xfId="0" applyFont="1" applyFill="1" applyBorder="1" applyAlignment="1" applyProtection="1">
      <alignment horizontal="center"/>
    </xf>
    <xf numFmtId="0" fontId="34" fillId="2" borderId="0" xfId="0" applyFont="1" applyFill="1" applyBorder="1" applyAlignment="1" applyProtection="1">
      <alignment horizontal="left" vertical="top" wrapText="1"/>
    </xf>
    <xf numFmtId="0" fontId="34" fillId="2" borderId="0" xfId="0" applyFont="1" applyFill="1" applyBorder="1" applyAlignment="1" applyProtection="1">
      <alignment horizontal="left"/>
    </xf>
    <xf numFmtId="0" fontId="12" fillId="6" borderId="32" xfId="0" applyFont="1" applyFill="1" applyBorder="1" applyAlignment="1" applyProtection="1">
      <alignment horizontal="center"/>
    </xf>
    <xf numFmtId="0" fontId="7" fillId="0" borderId="0" xfId="0" applyFont="1" applyFill="1" applyBorder="1" applyAlignment="1" applyProtection="1">
      <alignment horizontal="right"/>
    </xf>
    <xf numFmtId="0" fontId="12" fillId="2" borderId="42" xfId="0" applyFont="1" applyFill="1" applyBorder="1" applyAlignment="1" applyProtection="1">
      <alignment vertical="top"/>
    </xf>
    <xf numFmtId="0" fontId="0" fillId="2" borderId="42" xfId="0" applyFill="1" applyBorder="1" applyProtection="1"/>
    <xf numFmtId="0" fontId="5" fillId="2" borderId="4"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61" fillId="2" borderId="4" xfId="38" applyFont="1" applyFill="1" applyBorder="1" applyAlignment="1" applyProtection="1">
      <alignment horizontal="left" vertical="center"/>
    </xf>
    <xf numFmtId="0" fontId="61" fillId="2" borderId="0" xfId="38" applyFont="1" applyFill="1" applyBorder="1" applyAlignment="1" applyProtection="1">
      <alignment horizontal="left" vertical="center"/>
    </xf>
    <xf numFmtId="0" fontId="61" fillId="2" borderId="9" xfId="38" applyFont="1" applyFill="1" applyBorder="1" applyAlignment="1" applyProtection="1">
      <alignment horizontal="left" vertical="center"/>
    </xf>
    <xf numFmtId="0" fontId="61" fillId="2" borderId="10" xfId="38" applyFont="1" applyFill="1" applyBorder="1" applyAlignment="1" applyProtection="1">
      <alignment horizontal="left" vertical="center"/>
    </xf>
    <xf numFmtId="0" fontId="44" fillId="2" borderId="0" xfId="0" applyFont="1" applyFill="1" applyBorder="1" applyAlignment="1" applyProtection="1">
      <alignment horizontal="center"/>
    </xf>
    <xf numFmtId="0" fontId="40" fillId="2" borderId="0" xfId="0" applyFont="1" applyFill="1" applyBorder="1" applyAlignment="1" applyProtection="1">
      <alignment horizontal="center" vertical="center" wrapText="1"/>
    </xf>
    <xf numFmtId="0" fontId="168" fillId="3" borderId="6" xfId="0" applyFont="1" applyFill="1" applyBorder="1" applyAlignment="1" applyProtection="1">
      <alignment horizontal="center" vertical="center"/>
    </xf>
    <xf numFmtId="0" fontId="168" fillId="3" borderId="7" xfId="0" applyFont="1" applyFill="1" applyBorder="1" applyAlignment="1" applyProtection="1">
      <alignment horizontal="center" vertical="center"/>
    </xf>
    <xf numFmtId="0" fontId="168" fillId="3" borderId="8" xfId="0" applyFont="1" applyFill="1" applyBorder="1" applyAlignment="1" applyProtection="1">
      <alignment horizontal="center" vertical="center"/>
    </xf>
    <xf numFmtId="0" fontId="61" fillId="2" borderId="4" xfId="38" applyFont="1" applyFill="1" applyBorder="1" applyAlignment="1" applyProtection="1">
      <alignment horizontal="center" vertical="center"/>
    </xf>
    <xf numFmtId="0" fontId="61" fillId="2" borderId="0" xfId="38" applyFont="1" applyFill="1" applyBorder="1" applyAlignment="1" applyProtection="1">
      <alignment horizontal="center" vertical="center"/>
    </xf>
    <xf numFmtId="0" fontId="61" fillId="2" borderId="5" xfId="38"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0" fillId="2" borderId="1" xfId="0" applyFont="1" applyFill="1" applyBorder="1" applyAlignment="1" applyProtection="1">
      <alignment horizontal="center" vertical="center" wrapText="1"/>
    </xf>
    <xf numFmtId="0" fontId="12" fillId="5" borderId="12"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2" fillId="6" borderId="13"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0" borderId="2" xfId="0" applyFont="1" applyBorder="1" applyProtection="1"/>
    <xf numFmtId="0" fontId="12" fillId="0" borderId="3" xfId="0" applyFont="1" applyBorder="1" applyProtection="1"/>
    <xf numFmtId="0" fontId="12" fillId="0" borderId="4" xfId="0" applyFont="1" applyBorder="1" applyProtection="1"/>
    <xf numFmtId="0" fontId="12" fillId="0" borderId="0" xfId="0" applyFont="1" applyProtection="1"/>
    <xf numFmtId="0" fontId="12" fillId="0" borderId="5" xfId="0" applyFont="1" applyBorder="1" applyProtection="1"/>
    <xf numFmtId="0" fontId="12" fillId="0" borderId="9" xfId="0" applyFont="1" applyBorder="1" applyProtection="1"/>
    <xf numFmtId="0" fontId="12" fillId="0" borderId="10" xfId="0" applyFont="1" applyBorder="1" applyProtection="1"/>
    <xf numFmtId="0" fontId="12" fillId="0" borderId="11" xfId="0" applyFont="1" applyBorder="1" applyProtection="1"/>
    <xf numFmtId="0" fontId="12" fillId="4" borderId="12" xfId="0" applyNumberFormat="1" applyFont="1" applyFill="1" applyBorder="1" applyAlignment="1" applyProtection="1">
      <alignment horizontal="center" vertical="center" wrapText="1"/>
    </xf>
    <xf numFmtId="0" fontId="12" fillId="4" borderId="13" xfId="0" applyNumberFormat="1" applyFont="1" applyFill="1" applyBorder="1" applyAlignment="1" applyProtection="1">
      <alignment horizontal="center" vertical="center" wrapText="1"/>
    </xf>
    <xf numFmtId="0" fontId="12" fillId="2" borderId="14" xfId="0" applyNumberFormat="1" applyFont="1" applyFill="1" applyBorder="1" applyAlignment="1" applyProtection="1">
      <alignment horizontal="center" vertical="center" wrapText="1"/>
    </xf>
    <xf numFmtId="0" fontId="12" fillId="2" borderId="0" xfId="0" applyNumberFormat="1" applyFont="1" applyFill="1" applyBorder="1" applyAlignment="1" applyProtection="1">
      <alignment horizontal="center" vertical="center" wrapText="1"/>
    </xf>
    <xf numFmtId="0" fontId="12" fillId="2" borderId="5" xfId="0" applyNumberFormat="1"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2" fillId="4" borderId="32" xfId="0" applyFont="1" applyFill="1" applyBorder="1" applyAlignment="1" applyProtection="1">
      <alignment horizontal="left" vertical="center"/>
      <protection locked="0"/>
    </xf>
    <xf numFmtId="0" fontId="110"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0" fontId="168" fillId="3" borderId="15" xfId="0" applyFont="1" applyFill="1" applyBorder="1" applyAlignment="1" applyProtection="1">
      <alignment horizontal="center" vertical="top"/>
    </xf>
    <xf numFmtId="0" fontId="168" fillId="3" borderId="16" xfId="0" applyFont="1" applyFill="1" applyBorder="1" applyAlignment="1" applyProtection="1">
      <alignment horizontal="center" vertical="top"/>
    </xf>
    <xf numFmtId="0" fontId="168" fillId="3" borderId="17" xfId="0" applyFont="1" applyFill="1" applyBorder="1" applyAlignment="1" applyProtection="1">
      <alignment horizontal="center" vertical="top"/>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horizontal="right" vertical="top"/>
    </xf>
    <xf numFmtId="0" fontId="117" fillId="2" borderId="18" xfId="38" applyFont="1" applyFill="1" applyBorder="1" applyAlignment="1" applyProtection="1">
      <alignment horizontal="center"/>
    </xf>
    <xf numFmtId="0" fontId="117" fillId="2" borderId="19" xfId="38" applyFont="1" applyFill="1" applyBorder="1" applyAlignment="1" applyProtection="1">
      <alignment horizontal="center"/>
    </xf>
    <xf numFmtId="0" fontId="117" fillId="2" borderId="20" xfId="38" applyFont="1" applyFill="1" applyBorder="1" applyAlignment="1" applyProtection="1">
      <alignment horizontal="center"/>
    </xf>
    <xf numFmtId="0" fontId="10" fillId="2" borderId="0" xfId="0" applyFont="1" applyFill="1" applyBorder="1" applyAlignment="1" applyProtection="1">
      <alignment horizontal="left" vertical="center" wrapText="1"/>
    </xf>
    <xf numFmtId="0" fontId="134" fillId="4" borderId="21" xfId="0" applyFont="1" applyFill="1" applyBorder="1" applyAlignment="1" applyProtection="1">
      <alignment horizontal="left" vertical="center" wrapText="1"/>
      <protection locked="0"/>
    </xf>
    <xf numFmtId="0" fontId="134" fillId="4" borderId="22" xfId="0" applyFont="1" applyFill="1" applyBorder="1" applyAlignment="1" applyProtection="1">
      <alignment horizontal="left" vertical="center" wrapText="1"/>
      <protection locked="0"/>
    </xf>
    <xf numFmtId="0" fontId="134" fillId="4" borderId="23"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66" fillId="2" borderId="0" xfId="0" applyFont="1" applyFill="1" applyBorder="1" applyAlignment="1" applyProtection="1">
      <alignment horizontal="left" vertical="center" wrapText="1"/>
    </xf>
    <xf numFmtId="0" fontId="134" fillId="4" borderId="12" xfId="0" applyFont="1" applyFill="1" applyBorder="1" applyAlignment="1" applyProtection="1">
      <alignment horizontal="left" vertical="center" wrapText="1"/>
      <protection locked="0"/>
    </xf>
    <xf numFmtId="0" fontId="134" fillId="4" borderId="33" xfId="0" applyFont="1" applyFill="1" applyBorder="1" applyAlignment="1" applyProtection="1">
      <alignment horizontal="left" vertical="center" wrapText="1"/>
      <protection locked="0"/>
    </xf>
    <xf numFmtId="0" fontId="134" fillId="4" borderId="13" xfId="0" applyFont="1" applyFill="1" applyBorder="1" applyAlignment="1" applyProtection="1">
      <alignment horizontal="left" vertical="center" wrapText="1"/>
      <protection locked="0"/>
    </xf>
    <xf numFmtId="169" fontId="136" fillId="4" borderId="32" xfId="0" applyNumberFormat="1" applyFont="1" applyFill="1" applyBorder="1" applyAlignment="1" applyProtection="1">
      <alignment horizontal="left" vertical="center" wrapText="1"/>
      <protection locked="0"/>
    </xf>
    <xf numFmtId="167" fontId="169" fillId="0" borderId="0" xfId="0" applyNumberFormat="1" applyFont="1" applyFill="1" applyBorder="1" applyAlignment="1" applyProtection="1">
      <alignment horizontal="center" vertical="top" wrapText="1"/>
    </xf>
    <xf numFmtId="0" fontId="12" fillId="4" borderId="38" xfId="0" applyFont="1" applyFill="1" applyBorder="1" applyAlignment="1" applyProtection="1">
      <alignment horizontal="left" vertical="center"/>
      <protection locked="0"/>
    </xf>
    <xf numFmtId="169" fontId="136" fillId="4" borderId="38" xfId="0" applyNumberFormat="1" applyFont="1" applyFill="1" applyBorder="1" applyAlignment="1" applyProtection="1">
      <alignment horizontal="left" vertical="center" wrapText="1"/>
      <protection locked="0"/>
    </xf>
    <xf numFmtId="0" fontId="134" fillId="4" borderId="25" xfId="0" applyFont="1" applyFill="1" applyBorder="1" applyAlignment="1" applyProtection="1">
      <alignment horizontal="left" vertical="center" wrapText="1"/>
      <protection locked="0"/>
    </xf>
    <xf numFmtId="0" fontId="134" fillId="4" borderId="26" xfId="0" applyFont="1" applyFill="1" applyBorder="1" applyAlignment="1" applyProtection="1">
      <alignment horizontal="left" vertical="center" wrapText="1"/>
      <protection locked="0"/>
    </xf>
    <xf numFmtId="0" fontId="134" fillId="4" borderId="27" xfId="0" applyFont="1" applyFill="1" applyBorder="1" applyAlignment="1" applyProtection="1">
      <alignment horizontal="left" vertical="center" wrapText="1"/>
      <protection locked="0"/>
    </xf>
    <xf numFmtId="0" fontId="134" fillId="4" borderId="29" xfId="0" applyFont="1" applyFill="1" applyBorder="1" applyAlignment="1" applyProtection="1">
      <alignment horizontal="left" vertical="center" wrapText="1"/>
      <protection locked="0"/>
    </xf>
    <xf numFmtId="0" fontId="134" fillId="4" borderId="30" xfId="0" applyFont="1" applyFill="1" applyBorder="1" applyAlignment="1" applyProtection="1">
      <alignment horizontal="left" vertical="center" wrapText="1"/>
      <protection locked="0"/>
    </xf>
    <xf numFmtId="0" fontId="134" fillId="4" borderId="31" xfId="0" applyFont="1" applyFill="1" applyBorder="1" applyAlignment="1" applyProtection="1">
      <alignment horizontal="left" vertical="center" wrapText="1"/>
      <protection locked="0"/>
    </xf>
    <xf numFmtId="0" fontId="10" fillId="2" borderId="34" xfId="0" applyFont="1" applyFill="1" applyBorder="1" applyAlignment="1" applyProtection="1">
      <alignment horizontal="left" vertical="center" wrapText="1"/>
    </xf>
    <xf numFmtId="0" fontId="118" fillId="3" borderId="36" xfId="0" applyFont="1" applyFill="1" applyBorder="1" applyAlignment="1" applyProtection="1">
      <alignment horizontal="center" vertical="center"/>
    </xf>
    <xf numFmtId="0" fontId="118" fillId="3" borderId="36" xfId="0" applyNumberFormat="1" applyFont="1" applyFill="1" applyBorder="1" applyAlignment="1" applyProtection="1">
      <alignment horizontal="center" vertical="center" wrapText="1"/>
      <protection locked="0"/>
    </xf>
    <xf numFmtId="167" fontId="134" fillId="4" borderId="28" xfId="0" applyNumberFormat="1" applyFont="1" applyFill="1" applyBorder="1" applyAlignment="1" applyProtection="1">
      <alignment horizontal="left" vertical="center" wrapText="1"/>
      <protection locked="0"/>
    </xf>
    <xf numFmtId="0" fontId="118" fillId="2" borderId="35" xfId="0" applyNumberFormat="1" applyFont="1" applyFill="1" applyBorder="1" applyAlignment="1" applyProtection="1">
      <alignment horizontal="right" vertical="top" wrapText="1"/>
    </xf>
    <xf numFmtId="0" fontId="118" fillId="2" borderId="0" xfId="0" applyNumberFormat="1" applyFont="1" applyFill="1" applyBorder="1" applyAlignment="1" applyProtection="1">
      <alignment horizontal="right" vertical="top" wrapText="1"/>
    </xf>
    <xf numFmtId="167" fontId="118" fillId="3" borderId="36" xfId="0" applyNumberFormat="1" applyFont="1" applyFill="1" applyBorder="1" applyAlignment="1" applyProtection="1">
      <alignment horizontal="center" vertical="center" wrapText="1"/>
      <protection locked="0"/>
    </xf>
    <xf numFmtId="0" fontId="118" fillId="3" borderId="36" xfId="0" applyFont="1" applyFill="1" applyBorder="1" applyAlignment="1" applyProtection="1">
      <alignment horizontal="right" vertical="top"/>
    </xf>
    <xf numFmtId="0" fontId="134" fillId="4" borderId="32" xfId="0" applyFont="1" applyFill="1" applyBorder="1" applyAlignment="1" applyProtection="1">
      <alignment horizontal="left" vertical="center" wrapText="1"/>
      <protection locked="0"/>
    </xf>
    <xf numFmtId="0" fontId="136" fillId="4" borderId="32" xfId="0" applyFont="1" applyFill="1" applyBorder="1" applyAlignment="1" applyProtection="1">
      <alignment horizontal="left" vertical="center" wrapText="1"/>
      <protection locked="0"/>
    </xf>
    <xf numFmtId="0" fontId="118" fillId="3" borderId="49" xfId="0" applyFont="1" applyFill="1" applyBorder="1" applyAlignment="1" applyProtection="1">
      <alignment horizontal="left" vertical="top" wrapText="1"/>
    </xf>
    <xf numFmtId="0" fontId="12" fillId="0" borderId="50" xfId="0" applyFont="1" applyBorder="1"/>
    <xf numFmtId="0" fontId="12" fillId="0" borderId="51" xfId="0" applyFont="1" applyBorder="1"/>
    <xf numFmtId="0" fontId="134" fillId="4" borderId="37" xfId="0" applyFont="1" applyFill="1" applyBorder="1" applyAlignment="1" applyProtection="1">
      <alignment horizontal="center" vertical="center"/>
      <protection locked="0"/>
    </xf>
    <xf numFmtId="0" fontId="134" fillId="4" borderId="38" xfId="0" applyFont="1" applyFill="1" applyBorder="1" applyAlignment="1" applyProtection="1">
      <alignment horizontal="center" vertical="center"/>
      <protection locked="0"/>
    </xf>
    <xf numFmtId="0" fontId="134" fillId="4" borderId="53" xfId="0" applyFont="1" applyFill="1" applyBorder="1" applyAlignment="1" applyProtection="1">
      <alignment horizontal="center" vertical="center"/>
      <protection locked="0"/>
    </xf>
    <xf numFmtId="0" fontId="29" fillId="0" borderId="0" xfId="38" applyFont="1" applyFill="1" applyBorder="1" applyAlignment="1" applyProtection="1">
      <alignment horizontal="left" vertical="top" wrapText="1"/>
    </xf>
    <xf numFmtId="0" fontId="140" fillId="3" borderId="43" xfId="0" applyFont="1" applyFill="1" applyBorder="1" applyAlignment="1" applyProtection="1">
      <alignment horizontal="center" vertical="top" wrapText="1"/>
    </xf>
    <xf numFmtId="0" fontId="140" fillId="3" borderId="44" xfId="0" applyFont="1" applyFill="1" applyBorder="1" applyAlignment="1" applyProtection="1">
      <alignment horizontal="center" vertical="top" wrapText="1"/>
    </xf>
    <xf numFmtId="0" fontId="140" fillId="3" borderId="45" xfId="0" applyFont="1" applyFill="1" applyBorder="1" applyAlignment="1" applyProtection="1">
      <alignment horizontal="center" vertical="top" wrapText="1"/>
    </xf>
    <xf numFmtId="0" fontId="66" fillId="2" borderId="46" xfId="0" applyFont="1" applyFill="1" applyBorder="1" applyAlignment="1" applyProtection="1">
      <alignment horizontal="left" vertical="center" wrapText="1"/>
    </xf>
    <xf numFmtId="0" fontId="66" fillId="2" borderId="47" xfId="0" applyFont="1" applyFill="1" applyBorder="1" applyAlignment="1" applyProtection="1">
      <alignment horizontal="left" vertical="center" wrapText="1"/>
    </xf>
    <xf numFmtId="0" fontId="136" fillId="4" borderId="32" xfId="0" applyNumberFormat="1" applyFont="1" applyFill="1" applyBorder="1" applyAlignment="1" applyProtection="1">
      <alignment horizontal="center" vertical="center" wrapText="1"/>
      <protection locked="0"/>
    </xf>
    <xf numFmtId="0" fontId="118" fillId="3" borderId="6" xfId="0" applyFont="1" applyFill="1" applyBorder="1" applyAlignment="1" applyProtection="1">
      <alignment horizontal="center" vertical="center" wrapText="1"/>
    </xf>
    <xf numFmtId="0" fontId="118" fillId="3" borderId="8" xfId="0" applyFont="1" applyFill="1" applyBorder="1" applyAlignment="1" applyProtection="1">
      <alignment horizontal="center" vertical="center" wrapText="1"/>
    </xf>
    <xf numFmtId="0" fontId="4" fillId="0" borderId="47" xfId="0" applyFont="1" applyBorder="1" applyAlignment="1">
      <alignment horizontal="left" vertical="center"/>
    </xf>
    <xf numFmtId="0" fontId="12" fillId="4" borderId="39" xfId="0" applyFont="1" applyFill="1" applyBorder="1" applyAlignment="1" applyProtection="1">
      <alignment horizontal="left" vertical="top"/>
      <protection locked="0"/>
    </xf>
    <xf numFmtId="0" fontId="12" fillId="4" borderId="2" xfId="0" applyFont="1" applyFill="1" applyBorder="1" applyAlignment="1" applyProtection="1">
      <alignment horizontal="left" vertical="top"/>
      <protection locked="0"/>
    </xf>
    <xf numFmtId="0" fontId="12" fillId="4" borderId="40" xfId="0" applyFont="1" applyFill="1" applyBorder="1" applyAlignment="1" applyProtection="1">
      <alignment horizontal="left" vertical="top"/>
      <protection locked="0"/>
    </xf>
    <xf numFmtId="0" fontId="12" fillId="4" borderId="14" xfId="0" applyFont="1" applyFill="1" applyBorder="1" applyAlignment="1" applyProtection="1">
      <alignment horizontal="left" vertical="top"/>
      <protection locked="0"/>
    </xf>
    <xf numFmtId="0" fontId="12" fillId="4" borderId="0" xfId="0" applyFont="1" applyFill="1" applyBorder="1" applyAlignment="1" applyProtection="1">
      <alignment horizontal="left" vertical="top"/>
      <protection locked="0"/>
    </xf>
    <xf numFmtId="0" fontId="12" fillId="4" borderId="34" xfId="0" applyFont="1" applyFill="1" applyBorder="1" applyAlignment="1" applyProtection="1">
      <alignment horizontal="left" vertical="top"/>
      <protection locked="0"/>
    </xf>
    <xf numFmtId="0" fontId="12" fillId="4" borderId="41" xfId="0" applyFont="1" applyFill="1" applyBorder="1" applyAlignment="1" applyProtection="1">
      <alignment horizontal="left" vertical="top"/>
      <protection locked="0"/>
    </xf>
    <xf numFmtId="0" fontId="12" fillId="4" borderId="42" xfId="0" applyFont="1" applyFill="1" applyBorder="1" applyAlignment="1" applyProtection="1">
      <alignment horizontal="left" vertical="top"/>
      <protection locked="0"/>
    </xf>
    <xf numFmtId="0" fontId="12" fillId="4" borderId="37" xfId="0" applyFont="1" applyFill="1" applyBorder="1" applyAlignment="1" applyProtection="1">
      <alignment horizontal="left" vertical="top"/>
      <protection locked="0"/>
    </xf>
    <xf numFmtId="0" fontId="12" fillId="4" borderId="37" xfId="0" applyFont="1" applyFill="1" applyBorder="1" applyAlignment="1" applyProtection="1">
      <alignment horizontal="left" vertical="center"/>
      <protection locked="0"/>
    </xf>
    <xf numFmtId="0" fontId="136" fillId="4" borderId="38"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top"/>
    </xf>
    <xf numFmtId="0" fontId="136" fillId="4" borderId="12" xfId="0" applyFont="1" applyFill="1" applyBorder="1" applyAlignment="1" applyProtection="1">
      <alignment horizontal="left" vertical="center" wrapText="1"/>
      <protection locked="0"/>
    </xf>
    <xf numFmtId="0" fontId="136" fillId="4" borderId="33" xfId="0" applyFont="1" applyFill="1" applyBorder="1" applyAlignment="1" applyProtection="1">
      <alignment horizontal="left" vertical="center" wrapText="1"/>
      <protection locked="0"/>
    </xf>
    <xf numFmtId="0" fontId="136" fillId="4" borderId="13" xfId="0" applyFont="1" applyFill="1" applyBorder="1" applyAlignment="1" applyProtection="1">
      <alignment horizontal="left" vertical="center" wrapText="1"/>
      <protection locked="0"/>
    </xf>
    <xf numFmtId="0" fontId="140" fillId="3" borderId="18" xfId="0" applyFont="1" applyFill="1" applyBorder="1" applyAlignment="1" applyProtection="1">
      <alignment horizontal="center" vertical="top" wrapText="1"/>
    </xf>
    <xf numFmtId="0" fontId="140" fillId="3" borderId="19" xfId="0" applyFont="1" applyFill="1" applyBorder="1" applyAlignment="1" applyProtection="1">
      <alignment horizontal="center" vertical="top"/>
    </xf>
    <xf numFmtId="0" fontId="140" fillId="3" borderId="20" xfId="0" applyFont="1" applyFill="1" applyBorder="1" applyAlignment="1" applyProtection="1">
      <alignment horizontal="center" vertical="top"/>
    </xf>
    <xf numFmtId="0" fontId="126" fillId="2" borderId="0" xfId="0" applyFont="1" applyFill="1" applyBorder="1" applyAlignment="1" applyProtection="1">
      <alignment horizontal="left" vertical="top"/>
    </xf>
    <xf numFmtId="0" fontId="118" fillId="3" borderId="61" xfId="0" applyFont="1" applyFill="1" applyBorder="1" applyAlignment="1" applyProtection="1">
      <alignment horizontal="center" vertical="top" wrapText="1"/>
    </xf>
    <xf numFmtId="0" fontId="118" fillId="3" borderId="62" xfId="0" applyFont="1" applyFill="1" applyBorder="1" applyAlignment="1" applyProtection="1">
      <alignment horizontal="center" vertical="top" wrapText="1"/>
    </xf>
    <xf numFmtId="0" fontId="118" fillId="3" borderId="63" xfId="0" applyFont="1" applyFill="1" applyBorder="1" applyAlignment="1" applyProtection="1">
      <alignment horizontal="center" vertical="top" wrapText="1"/>
    </xf>
    <xf numFmtId="0" fontId="118" fillId="3" borderId="64" xfId="0" applyFont="1" applyFill="1" applyBorder="1" applyAlignment="1" applyProtection="1">
      <alignment horizontal="center" vertical="top" wrapText="1"/>
    </xf>
    <xf numFmtId="166" fontId="67" fillId="6" borderId="9" xfId="0" applyNumberFormat="1" applyFont="1" applyFill="1" applyBorder="1" applyAlignment="1" applyProtection="1">
      <alignment horizontal="left" vertical="center"/>
    </xf>
    <xf numFmtId="166" fontId="67" fillId="6" borderId="11" xfId="0" applyNumberFormat="1" applyFont="1" applyFill="1" applyBorder="1" applyAlignment="1" applyProtection="1">
      <alignment horizontal="left" vertical="center"/>
    </xf>
    <xf numFmtId="0" fontId="18" fillId="7" borderId="2" xfId="0" applyFont="1" applyFill="1" applyBorder="1" applyAlignment="1" applyProtection="1">
      <alignment horizontal="left" vertical="top" wrapText="1"/>
    </xf>
    <xf numFmtId="0" fontId="118" fillId="3" borderId="49" xfId="0" applyFont="1" applyFill="1" applyBorder="1" applyAlignment="1" applyProtection="1">
      <alignment horizontal="center" vertical="top" wrapText="1"/>
    </xf>
    <xf numFmtId="0" fontId="118" fillId="3" borderId="50" xfId="0" applyFont="1" applyFill="1" applyBorder="1" applyAlignment="1" applyProtection="1">
      <alignment horizontal="center" vertical="top" wrapText="1"/>
    </xf>
    <xf numFmtId="0" fontId="118" fillId="3" borderId="51" xfId="0" applyFont="1" applyFill="1" applyBorder="1" applyAlignment="1" applyProtection="1">
      <alignment horizontal="center" vertical="top" wrapText="1"/>
    </xf>
    <xf numFmtId="0" fontId="118" fillId="3" borderId="65" xfId="0" applyFont="1" applyFill="1" applyBorder="1" applyAlignment="1" applyProtection="1">
      <alignment horizontal="center" vertical="top" wrapText="1"/>
    </xf>
    <xf numFmtId="0" fontId="118" fillId="3" borderId="32" xfId="0" applyFont="1" applyFill="1" applyBorder="1" applyAlignment="1" applyProtection="1">
      <alignment horizontal="center" vertical="top" wrapText="1"/>
    </xf>
    <xf numFmtId="0" fontId="118" fillId="3" borderId="66" xfId="0" applyFont="1" applyFill="1" applyBorder="1" applyAlignment="1" applyProtection="1">
      <alignment horizontal="center" vertical="top" wrapText="1"/>
    </xf>
    <xf numFmtId="0" fontId="118" fillId="3" borderId="53" xfId="0" applyFont="1" applyFill="1" applyBorder="1" applyAlignment="1" applyProtection="1">
      <alignment horizontal="center" vertical="center" wrapText="1"/>
    </xf>
    <xf numFmtId="0" fontId="118" fillId="3" borderId="54" xfId="0" applyFont="1" applyFill="1" applyBorder="1" applyAlignment="1" applyProtection="1">
      <alignment horizontal="center" vertical="center"/>
    </xf>
    <xf numFmtId="0" fontId="118" fillId="3" borderId="52" xfId="0" applyFont="1" applyFill="1" applyBorder="1" applyAlignment="1" applyProtection="1">
      <alignment horizontal="center" vertical="center" wrapText="1"/>
    </xf>
    <xf numFmtId="0" fontId="118" fillId="3" borderId="53" xfId="0" applyFont="1" applyFill="1" applyBorder="1" applyAlignment="1" applyProtection="1">
      <alignment horizontal="center" vertical="center"/>
    </xf>
    <xf numFmtId="0" fontId="134" fillId="4" borderId="59" xfId="0" applyFont="1" applyFill="1" applyBorder="1" applyAlignment="1" applyProtection="1">
      <alignment horizontal="center" vertical="center"/>
      <protection locked="0"/>
    </xf>
    <xf numFmtId="0" fontId="118" fillId="3" borderId="52" xfId="0" applyFont="1" applyFill="1" applyBorder="1" applyAlignment="1" applyProtection="1">
      <alignment horizontal="left" vertical="top" wrapText="1"/>
    </xf>
    <xf numFmtId="0" fontId="12" fillId="0" borderId="53" xfId="0" applyFont="1" applyBorder="1"/>
    <xf numFmtId="0" fontId="12" fillId="0" borderId="54" xfId="0" applyFont="1" applyBorder="1"/>
    <xf numFmtId="0" fontId="118" fillId="3" borderId="53" xfId="0" applyFont="1" applyFill="1" applyBorder="1" applyAlignment="1" applyProtection="1">
      <alignment horizontal="center" vertical="top"/>
    </xf>
    <xf numFmtId="0" fontId="118" fillId="3" borderId="54" xfId="0" applyFont="1" applyFill="1" applyBorder="1" applyAlignment="1" applyProtection="1">
      <alignment horizontal="center" vertical="top"/>
    </xf>
    <xf numFmtId="0" fontId="0" fillId="0" borderId="0" xfId="0" applyBorder="1" applyProtection="1"/>
    <xf numFmtId="0" fontId="12" fillId="4" borderId="6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wrapText="1"/>
      <protection locked="0"/>
    </xf>
    <xf numFmtId="0" fontId="12" fillId="4" borderId="53"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40" fillId="3" borderId="44" xfId="0" applyFont="1" applyFill="1" applyBorder="1" applyAlignment="1" applyProtection="1">
      <alignment horizontal="center" vertical="top"/>
    </xf>
    <xf numFmtId="0" fontId="140" fillId="3" borderId="45" xfId="0" applyFont="1" applyFill="1" applyBorder="1" applyAlignment="1" applyProtection="1">
      <alignment horizontal="center" vertical="top"/>
    </xf>
    <xf numFmtId="0" fontId="118" fillId="3" borderId="49" xfId="0" applyFont="1" applyFill="1" applyBorder="1" applyAlignment="1" applyProtection="1">
      <alignment horizontal="left" vertical="top"/>
    </xf>
    <xf numFmtId="0" fontId="118" fillId="3" borderId="50" xfId="0" applyFont="1" applyFill="1" applyBorder="1" applyAlignment="1" applyProtection="1">
      <alignment horizontal="left" vertical="top"/>
    </xf>
    <xf numFmtId="0" fontId="118" fillId="3" borderId="51" xfId="0" applyFont="1" applyFill="1" applyBorder="1" applyAlignment="1" applyProtection="1">
      <alignment horizontal="left" vertical="top"/>
    </xf>
    <xf numFmtId="0" fontId="12" fillId="4" borderId="52" xfId="0" applyFont="1" applyFill="1" applyBorder="1" applyAlignment="1" applyProtection="1">
      <alignment horizontal="left" vertical="center"/>
      <protection locked="0"/>
    </xf>
    <xf numFmtId="0" fontId="118" fillId="3" borderId="52" xfId="0" applyFont="1" applyFill="1" applyBorder="1" applyAlignment="1" applyProtection="1">
      <alignment horizontal="left" vertical="top"/>
    </xf>
    <xf numFmtId="0" fontId="118" fillId="3" borderId="53" xfId="0" applyFont="1" applyFill="1" applyBorder="1" applyAlignment="1" applyProtection="1">
      <alignment horizontal="left" vertical="top"/>
    </xf>
    <xf numFmtId="0" fontId="118" fillId="3" borderId="54" xfId="0" applyFont="1" applyFill="1" applyBorder="1" applyAlignment="1" applyProtection="1">
      <alignment horizontal="left" vertical="top"/>
    </xf>
    <xf numFmtId="0" fontId="118" fillId="3" borderId="65" xfId="0" applyFont="1" applyFill="1" applyBorder="1" applyAlignment="1" applyProtection="1">
      <alignment horizontal="left" vertical="top"/>
    </xf>
    <xf numFmtId="0" fontId="118" fillId="3" borderId="32" xfId="0" applyFont="1" applyFill="1" applyBorder="1" applyAlignment="1" applyProtection="1">
      <alignment horizontal="left" vertical="top"/>
    </xf>
    <xf numFmtId="0" fontId="118" fillId="3" borderId="66" xfId="0" applyFont="1" applyFill="1" applyBorder="1" applyAlignment="1" applyProtection="1">
      <alignment horizontal="left" vertical="top"/>
    </xf>
    <xf numFmtId="0" fontId="118" fillId="3" borderId="55" xfId="0" applyFont="1" applyFill="1" applyBorder="1" applyAlignment="1" applyProtection="1">
      <alignment horizontal="center" vertical="center"/>
    </xf>
    <xf numFmtId="0" fontId="118" fillId="3" borderId="70" xfId="0" applyFont="1" applyFill="1" applyBorder="1" applyAlignment="1" applyProtection="1">
      <alignment horizontal="center" vertical="center"/>
    </xf>
    <xf numFmtId="0" fontId="118" fillId="3" borderId="70" xfId="0" applyFont="1" applyFill="1" applyBorder="1" applyAlignment="1" applyProtection="1">
      <alignment horizontal="center" vertical="center" wrapText="1"/>
    </xf>
    <xf numFmtId="0" fontId="118" fillId="3" borderId="56" xfId="0" applyFont="1" applyFill="1" applyBorder="1" applyAlignment="1" applyProtection="1">
      <alignment horizontal="center" vertical="center"/>
    </xf>
    <xf numFmtId="166" fontId="43" fillId="6" borderId="15" xfId="0" applyNumberFormat="1" applyFont="1" applyFill="1" applyBorder="1" applyAlignment="1" applyProtection="1">
      <alignment horizontal="left" vertical="top"/>
    </xf>
    <xf numFmtId="166" fontId="43" fillId="6" borderId="17" xfId="0" applyNumberFormat="1" applyFont="1" applyFill="1" applyBorder="1" applyAlignment="1" applyProtection="1">
      <alignment horizontal="left" vertical="top"/>
    </xf>
    <xf numFmtId="166" fontId="43" fillId="6" borderId="68" xfId="0" applyNumberFormat="1" applyFont="1" applyFill="1" applyBorder="1" applyAlignment="1" applyProtection="1">
      <alignment horizontal="left" vertical="top"/>
    </xf>
    <xf numFmtId="166" fontId="43" fillId="6" borderId="16" xfId="0" applyNumberFormat="1" applyFont="1" applyFill="1" applyBorder="1" applyAlignment="1" applyProtection="1">
      <alignment horizontal="left" vertical="top"/>
    </xf>
    <xf numFmtId="0" fontId="118" fillId="3" borderId="1" xfId="0" applyFont="1" applyFill="1" applyBorder="1" applyAlignment="1" applyProtection="1">
      <alignment horizontal="center" vertical="center" wrapText="1"/>
    </xf>
    <xf numFmtId="0" fontId="118" fillId="3" borderId="2" xfId="0" applyFont="1" applyFill="1" applyBorder="1" applyAlignment="1" applyProtection="1">
      <alignment horizontal="center" vertical="center" wrapText="1"/>
    </xf>
    <xf numFmtId="0" fontId="118" fillId="3" borderId="3" xfId="0" applyFont="1" applyFill="1" applyBorder="1" applyAlignment="1" applyProtection="1">
      <alignment horizontal="center" vertical="center" wrapText="1"/>
    </xf>
    <xf numFmtId="0" fontId="118" fillId="3" borderId="4" xfId="0" applyFont="1" applyFill="1" applyBorder="1" applyAlignment="1" applyProtection="1">
      <alignment horizontal="center" vertical="center" wrapText="1"/>
    </xf>
    <xf numFmtId="0" fontId="118" fillId="3" borderId="0" xfId="0" applyFont="1" applyFill="1" applyBorder="1" applyAlignment="1" applyProtection="1">
      <alignment horizontal="center" vertical="center" wrapText="1"/>
    </xf>
    <xf numFmtId="0" fontId="118" fillId="3" borderId="5" xfId="0" applyFont="1" applyFill="1" applyBorder="1" applyAlignment="1" applyProtection="1">
      <alignment horizontal="center" vertical="center" wrapText="1"/>
    </xf>
    <xf numFmtId="0" fontId="118" fillId="3" borderId="9" xfId="0" applyFont="1" applyFill="1" applyBorder="1" applyAlignment="1" applyProtection="1">
      <alignment horizontal="center" vertical="center" wrapText="1"/>
    </xf>
    <xf numFmtId="0" fontId="118" fillId="3" borderId="10" xfId="0" applyFont="1" applyFill="1" applyBorder="1" applyAlignment="1" applyProtection="1">
      <alignment horizontal="center" vertical="center" wrapText="1"/>
    </xf>
    <xf numFmtId="0" fontId="118" fillId="3" borderId="11" xfId="0" applyFont="1" applyFill="1" applyBorder="1" applyAlignment="1" applyProtection="1">
      <alignment horizontal="center" vertical="center" wrapText="1"/>
    </xf>
    <xf numFmtId="0" fontId="118" fillId="3" borderId="67" xfId="0" applyFont="1" applyFill="1" applyBorder="1" applyAlignment="1" applyProtection="1">
      <alignment horizontal="center" vertical="top"/>
    </xf>
    <xf numFmtId="0" fontId="118" fillId="3" borderId="52" xfId="0" applyFont="1" applyFill="1" applyBorder="1" applyAlignment="1" applyProtection="1">
      <alignment horizontal="center" vertical="top"/>
    </xf>
    <xf numFmtId="0" fontId="118" fillId="3" borderId="6" xfId="0" applyFont="1" applyFill="1" applyBorder="1" applyAlignment="1" applyProtection="1">
      <alignment horizontal="left" vertical="center"/>
    </xf>
    <xf numFmtId="0" fontId="118" fillId="3" borderId="7" xfId="0" applyFont="1" applyFill="1" applyBorder="1" applyAlignment="1" applyProtection="1">
      <alignment horizontal="left" vertical="center"/>
    </xf>
    <xf numFmtId="0" fontId="118" fillId="3" borderId="8" xfId="0" applyFont="1" applyFill="1" applyBorder="1" applyAlignment="1" applyProtection="1">
      <alignment horizontal="left" vertical="center"/>
    </xf>
    <xf numFmtId="0" fontId="23" fillId="2" borderId="0" xfId="0" applyFont="1" applyFill="1" applyBorder="1" applyAlignment="1" applyProtection="1">
      <alignment horizontal="left" vertical="top" wrapText="1"/>
    </xf>
    <xf numFmtId="166" fontId="43" fillId="6" borderId="69" xfId="0" applyNumberFormat="1" applyFont="1" applyFill="1" applyBorder="1" applyAlignment="1" applyProtection="1">
      <alignment horizontal="left" vertical="top"/>
    </xf>
    <xf numFmtId="0" fontId="118" fillId="3" borderId="6" xfId="0" applyFont="1" applyFill="1" applyBorder="1" applyAlignment="1" applyProtection="1">
      <alignment horizontal="left" vertical="center" wrapText="1"/>
    </xf>
    <xf numFmtId="0" fontId="118" fillId="3" borderId="7" xfId="0" applyFont="1" applyFill="1" applyBorder="1" applyAlignment="1" applyProtection="1">
      <alignment horizontal="left" vertical="center" wrapText="1"/>
    </xf>
    <xf numFmtId="0" fontId="118" fillId="3" borderId="8" xfId="0" applyFont="1" applyFill="1" applyBorder="1" applyAlignment="1" applyProtection="1">
      <alignment horizontal="left" vertical="center" wrapText="1"/>
    </xf>
    <xf numFmtId="0" fontId="118" fillId="3" borderId="49" xfId="0" applyFont="1" applyFill="1" applyBorder="1" applyAlignment="1" applyProtection="1">
      <alignment horizontal="center" vertical="top"/>
    </xf>
    <xf numFmtId="0" fontId="118" fillId="3" borderId="50" xfId="0" applyFont="1" applyFill="1" applyBorder="1" applyAlignment="1" applyProtection="1">
      <alignment horizontal="center" vertical="top"/>
    </xf>
    <xf numFmtId="0" fontId="118" fillId="3" borderId="51" xfId="0" applyFont="1" applyFill="1" applyBorder="1" applyAlignment="1" applyProtection="1">
      <alignment horizontal="center" vertical="top"/>
    </xf>
    <xf numFmtId="0" fontId="118" fillId="3" borderId="6" xfId="0" quotePrefix="1" applyFont="1" applyFill="1" applyBorder="1" applyAlignment="1" applyProtection="1">
      <alignment horizontal="left" vertical="center" wrapText="1"/>
    </xf>
    <xf numFmtId="0" fontId="118" fillId="3" borderId="7" xfId="0" quotePrefix="1" applyFont="1" applyFill="1" applyBorder="1" applyAlignment="1" applyProtection="1">
      <alignment horizontal="left" vertical="center" wrapText="1"/>
    </xf>
    <xf numFmtId="0" fontId="118" fillId="3" borderId="8" xfId="0" quotePrefix="1" applyFont="1" applyFill="1" applyBorder="1" applyAlignment="1" applyProtection="1">
      <alignment horizontal="left" vertical="center" wrapText="1"/>
    </xf>
    <xf numFmtId="0" fontId="58" fillId="6" borderId="57" xfId="0" applyFont="1" applyFill="1" applyBorder="1" applyAlignment="1" applyProtection="1">
      <alignment horizontal="center" vertical="center"/>
    </xf>
    <xf numFmtId="0" fontId="58" fillId="6" borderId="58" xfId="0" applyFont="1" applyFill="1" applyBorder="1" applyAlignment="1" applyProtection="1">
      <alignment horizontal="center" vertical="center"/>
    </xf>
    <xf numFmtId="0" fontId="134" fillId="4" borderId="41" xfId="0" applyFont="1" applyFill="1" applyBorder="1" applyAlignment="1" applyProtection="1">
      <alignment horizontal="center" vertical="center"/>
      <protection locked="0"/>
    </xf>
    <xf numFmtId="0" fontId="134" fillId="4" borderId="60" xfId="0" applyFont="1" applyFill="1" applyBorder="1" applyAlignment="1" applyProtection="1">
      <alignment horizontal="center" vertical="center"/>
      <protection locked="0"/>
    </xf>
    <xf numFmtId="0" fontId="12" fillId="4" borderId="65" xfId="0" applyFont="1" applyFill="1" applyBorder="1" applyAlignment="1" applyProtection="1">
      <alignment horizontal="left" vertical="center"/>
      <protection locked="0"/>
    </xf>
    <xf numFmtId="0" fontId="42" fillId="7" borderId="5" xfId="0" applyFont="1" applyFill="1" applyBorder="1" applyAlignment="1" applyProtection="1">
      <alignment horizontal="center" vertical="center"/>
    </xf>
    <xf numFmtId="0" fontId="168" fillId="3" borderId="18" xfId="0" applyFont="1" applyFill="1" applyBorder="1" applyAlignment="1" applyProtection="1">
      <alignment horizontal="center" vertical="top"/>
    </xf>
    <xf numFmtId="0" fontId="168" fillId="3" borderId="19" xfId="0" applyFont="1" applyFill="1" applyBorder="1" applyAlignment="1" applyProtection="1">
      <alignment horizontal="center" vertical="top"/>
    </xf>
    <xf numFmtId="0" fontId="168" fillId="3" borderId="20" xfId="0" applyFont="1" applyFill="1" applyBorder="1" applyAlignment="1" applyProtection="1">
      <alignment horizontal="center" vertical="top"/>
    </xf>
    <xf numFmtId="0" fontId="117" fillId="2" borderId="6" xfId="0" applyFont="1" applyFill="1" applyBorder="1" applyAlignment="1" applyProtection="1">
      <alignment horizontal="center" vertical="top" wrapText="1"/>
    </xf>
    <xf numFmtId="0" fontId="117" fillId="2" borderId="7" xfId="0" applyFont="1" applyFill="1" applyBorder="1" applyAlignment="1" applyProtection="1">
      <alignment horizontal="center" vertical="top" wrapText="1"/>
    </xf>
    <xf numFmtId="0" fontId="117" fillId="2" borderId="8" xfId="0" applyFont="1" applyFill="1" applyBorder="1" applyAlignment="1" applyProtection="1">
      <alignment horizontal="center" vertical="top" wrapText="1"/>
    </xf>
    <xf numFmtId="0" fontId="118" fillId="3" borderId="43" xfId="0" applyFont="1" applyFill="1" applyBorder="1" applyAlignment="1" applyProtection="1">
      <alignment horizontal="left" vertical="top" wrapText="1"/>
    </xf>
    <xf numFmtId="0" fontId="118" fillId="3" borderId="44" xfId="0" applyFont="1" applyFill="1" applyBorder="1" applyAlignment="1" applyProtection="1">
      <alignment horizontal="left" vertical="top" wrapText="1"/>
    </xf>
    <xf numFmtId="0" fontId="118" fillId="3" borderId="45" xfId="0" applyFont="1" applyFill="1" applyBorder="1" applyAlignment="1" applyProtection="1">
      <alignment horizontal="left" vertical="top" wrapText="1"/>
    </xf>
    <xf numFmtId="0" fontId="118" fillId="3" borderId="15" xfId="0" applyFont="1" applyFill="1" applyBorder="1" applyAlignment="1" applyProtection="1">
      <alignment horizontal="left" vertical="top" wrapText="1"/>
    </xf>
    <xf numFmtId="0" fontId="118" fillId="3" borderId="16" xfId="0" applyFont="1" applyFill="1" applyBorder="1" applyAlignment="1" applyProtection="1">
      <alignment horizontal="left" vertical="top" wrapText="1"/>
    </xf>
    <xf numFmtId="0" fontId="118" fillId="3" borderId="17" xfId="0" applyFont="1" applyFill="1" applyBorder="1" applyAlignment="1" applyProtection="1">
      <alignment horizontal="left" vertical="top" wrapText="1"/>
    </xf>
    <xf numFmtId="0" fontId="134" fillId="4" borderId="16" xfId="0" applyFont="1" applyFill="1" applyBorder="1" applyAlignment="1" applyProtection="1">
      <alignment horizontal="left" vertical="top" wrapText="1"/>
      <protection locked="0"/>
    </xf>
    <xf numFmtId="0" fontId="134" fillId="4" borderId="17" xfId="0" applyFont="1" applyFill="1" applyBorder="1" applyAlignment="1" applyProtection="1">
      <alignment horizontal="left" vertical="top" wrapText="1"/>
      <protection locked="0"/>
    </xf>
    <xf numFmtId="0" fontId="134" fillId="4" borderId="75" xfId="0" applyFont="1" applyFill="1" applyBorder="1" applyAlignment="1" applyProtection="1">
      <alignment horizontal="left" vertical="top" wrapText="1"/>
      <protection locked="0"/>
    </xf>
    <xf numFmtId="0" fontId="134" fillId="4" borderId="76" xfId="0" applyFont="1" applyFill="1" applyBorder="1" applyAlignment="1" applyProtection="1">
      <alignment horizontal="left" vertical="top" wrapText="1"/>
      <protection locked="0"/>
    </xf>
    <xf numFmtId="0" fontId="134" fillId="4" borderId="77" xfId="0" applyFont="1" applyFill="1" applyBorder="1" applyAlignment="1" applyProtection="1">
      <alignment horizontal="left" vertical="top" wrapText="1"/>
      <protection locked="0"/>
    </xf>
    <xf numFmtId="0" fontId="31" fillId="2" borderId="0" xfId="38" applyFont="1" applyFill="1" applyBorder="1" applyAlignment="1" applyProtection="1"/>
    <xf numFmtId="0" fontId="2" fillId="2" borderId="0" xfId="38" applyFill="1" applyBorder="1" applyAlignment="1" applyProtection="1"/>
    <xf numFmtId="0" fontId="4" fillId="0" borderId="16" xfId="0" applyFont="1" applyBorder="1"/>
    <xf numFmtId="0" fontId="4" fillId="0" borderId="17" xfId="0" applyFont="1" applyBorder="1"/>
    <xf numFmtId="0" fontId="134" fillId="4" borderId="0" xfId="0" applyFont="1" applyFill="1" applyBorder="1" applyAlignment="1" applyProtection="1">
      <alignment horizontal="left" vertical="top" wrapText="1"/>
      <protection locked="0"/>
    </xf>
    <xf numFmtId="0" fontId="134" fillId="4" borderId="47"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12" fillId="2" borderId="9" xfId="0" applyFont="1" applyFill="1" applyBorder="1" applyAlignment="1" applyProtection="1">
      <alignment horizontal="left" vertical="top" wrapText="1"/>
    </xf>
    <xf numFmtId="0" fontId="12" fillId="2" borderId="10" xfId="0" applyFont="1" applyFill="1" applyBorder="1" applyAlignment="1" applyProtection="1">
      <alignment horizontal="left" vertical="top" wrapText="1"/>
    </xf>
    <xf numFmtId="0" fontId="12" fillId="2" borderId="11" xfId="0" applyFont="1" applyFill="1" applyBorder="1" applyAlignment="1" applyProtection="1">
      <alignment horizontal="left" vertical="top" wrapText="1"/>
    </xf>
    <xf numFmtId="0" fontId="2" fillId="2" borderId="0" xfId="38" applyFill="1" applyAlignment="1" applyProtection="1">
      <alignment horizontal="left" vertical="top" wrapText="1"/>
    </xf>
    <xf numFmtId="0" fontId="0" fillId="0" borderId="0" xfId="0" applyProtection="1"/>
    <xf numFmtId="0" fontId="118" fillId="3" borderId="71" xfId="0" applyFont="1" applyFill="1" applyBorder="1" applyAlignment="1" applyProtection="1">
      <alignment horizontal="left" vertical="top" wrapText="1"/>
    </xf>
    <xf numFmtId="0" fontId="118" fillId="3" borderId="72" xfId="0" applyFont="1" applyFill="1" applyBorder="1" applyAlignment="1" applyProtection="1">
      <alignment horizontal="left" vertical="top" wrapText="1"/>
    </xf>
    <xf numFmtId="0" fontId="118" fillId="3" borderId="73" xfId="0" applyFont="1" applyFill="1" applyBorder="1" applyAlignment="1" applyProtection="1">
      <alignment horizontal="left" vertical="top" wrapText="1"/>
    </xf>
    <xf numFmtId="0" fontId="134" fillId="4" borderId="74" xfId="0" applyFont="1" applyFill="1" applyBorder="1" applyAlignment="1" applyProtection="1">
      <alignment horizontal="left" vertical="top" wrapText="1"/>
      <protection locked="0"/>
    </xf>
    <xf numFmtId="0" fontId="134" fillId="4" borderId="72" xfId="0" applyFont="1" applyFill="1" applyBorder="1" applyAlignment="1" applyProtection="1">
      <alignment horizontal="left" vertical="top" wrapText="1"/>
      <protection locked="0"/>
    </xf>
    <xf numFmtId="0" fontId="134" fillId="4" borderId="73" xfId="0" applyFont="1" applyFill="1" applyBorder="1" applyAlignment="1" applyProtection="1">
      <alignment horizontal="left" vertical="top" wrapText="1"/>
      <protection locked="0"/>
    </xf>
    <xf numFmtId="0" fontId="127" fillId="2" borderId="4" xfId="43" applyFont="1" applyFill="1" applyBorder="1" applyAlignment="1">
      <alignment horizontal="left" vertical="top" wrapText="1"/>
    </xf>
    <xf numFmtId="0" fontId="127" fillId="2" borderId="0" xfId="43" applyFont="1" applyFill="1" applyBorder="1" applyAlignment="1">
      <alignment horizontal="left" vertical="top" wrapText="1"/>
    </xf>
    <xf numFmtId="0" fontId="127" fillId="2" borderId="5" xfId="43" applyFont="1" applyFill="1" applyBorder="1" applyAlignment="1">
      <alignment horizontal="left" vertical="top" wrapText="1"/>
    </xf>
    <xf numFmtId="0" fontId="127" fillId="2" borderId="9" xfId="43" applyFont="1" applyFill="1" applyBorder="1" applyAlignment="1">
      <alignment horizontal="left" vertical="top" wrapText="1"/>
    </xf>
    <xf numFmtId="0" fontId="127" fillId="2" borderId="10" xfId="43" applyFont="1" applyFill="1" applyBorder="1" applyAlignment="1">
      <alignment horizontal="left" vertical="top" wrapText="1"/>
    </xf>
    <xf numFmtId="0" fontId="127" fillId="2" borderId="11" xfId="43" applyFont="1" applyFill="1" applyBorder="1" applyAlignment="1">
      <alignment horizontal="left" vertical="top" wrapText="1"/>
    </xf>
    <xf numFmtId="0" fontId="66" fillId="2" borderId="1" xfId="43" applyFont="1" applyFill="1" applyBorder="1" applyAlignment="1">
      <alignment horizontal="left" vertical="center" wrapText="1"/>
    </xf>
    <xf numFmtId="0" fontId="66" fillId="2" borderId="2" xfId="43" applyFont="1" applyFill="1" applyBorder="1" applyAlignment="1">
      <alignment horizontal="left" vertical="center" wrapText="1"/>
    </xf>
    <xf numFmtId="0" fontId="62" fillId="2" borderId="4" xfId="43" applyFont="1" applyFill="1" applyBorder="1" applyAlignment="1">
      <alignment horizontal="left" vertical="top" wrapText="1"/>
    </xf>
    <xf numFmtId="0" fontId="62" fillId="2" borderId="0" xfId="43" applyFont="1" applyFill="1" applyBorder="1" applyAlignment="1">
      <alignment horizontal="left" vertical="top" wrapText="1"/>
    </xf>
    <xf numFmtId="0" fontId="62" fillId="2" borderId="5" xfId="43" applyFont="1" applyFill="1" applyBorder="1" applyAlignment="1">
      <alignment horizontal="left" vertical="top" wrapText="1"/>
    </xf>
    <xf numFmtId="0" fontId="127" fillId="2" borderId="87" xfId="43" applyFont="1" applyFill="1" applyBorder="1" applyAlignment="1">
      <alignment horizontal="left" vertical="top" wrapText="1"/>
    </xf>
    <xf numFmtId="0" fontId="127" fillId="2" borderId="42" xfId="43" applyFont="1" applyFill="1" applyBorder="1" applyAlignment="1">
      <alignment horizontal="left" vertical="top" wrapText="1"/>
    </xf>
    <xf numFmtId="0" fontId="127" fillId="2" borderId="88" xfId="43" applyFont="1" applyFill="1" applyBorder="1" applyAlignment="1">
      <alignment horizontal="left" vertical="top" wrapText="1"/>
    </xf>
    <xf numFmtId="0" fontId="170" fillId="2" borderId="89" xfId="43" applyFont="1" applyFill="1" applyBorder="1" applyAlignment="1">
      <alignment horizontal="left" vertical="center" wrapText="1"/>
    </xf>
    <xf numFmtId="0" fontId="170" fillId="2" borderId="90" xfId="43" applyFont="1" applyFill="1" applyBorder="1" applyAlignment="1">
      <alignment horizontal="left" vertical="center" wrapText="1"/>
    </xf>
    <xf numFmtId="0" fontId="168" fillId="3" borderId="6" xfId="0" applyFont="1" applyFill="1" applyBorder="1" applyAlignment="1" applyProtection="1">
      <alignment horizontal="center" vertical="top"/>
    </xf>
    <xf numFmtId="0" fontId="168" fillId="3" borderId="7" xfId="0" applyFont="1" applyFill="1" applyBorder="1" applyAlignment="1" applyProtection="1">
      <alignment horizontal="center" vertical="top"/>
    </xf>
    <xf numFmtId="0" fontId="168" fillId="3" borderId="8" xfId="0" applyFont="1" applyFill="1" applyBorder="1" applyAlignment="1" applyProtection="1">
      <alignment horizontal="center" vertical="top"/>
    </xf>
    <xf numFmtId="0" fontId="117" fillId="2" borderId="78" xfId="43" applyFont="1" applyFill="1" applyBorder="1" applyAlignment="1">
      <alignment horizontal="center" vertical="top"/>
    </xf>
    <xf numFmtId="0" fontId="117" fillId="2" borderId="79" xfId="43" applyFont="1" applyFill="1" applyBorder="1" applyAlignment="1">
      <alignment horizontal="center" vertical="top"/>
    </xf>
    <xf numFmtId="0" fontId="117" fillId="2" borderId="80" xfId="43" applyFont="1" applyFill="1" applyBorder="1" applyAlignment="1">
      <alignment horizontal="center" vertical="top"/>
    </xf>
    <xf numFmtId="0" fontId="12" fillId="2" borderId="15" xfId="43" applyFont="1" applyFill="1" applyBorder="1" applyAlignment="1">
      <alignment horizontal="left" vertical="center" wrapText="1"/>
    </xf>
    <xf numFmtId="0" fontId="12" fillId="2" borderId="16" xfId="43" applyFont="1" applyFill="1" applyBorder="1" applyAlignment="1">
      <alignment horizontal="left" vertical="center" wrapText="1"/>
    </xf>
    <xf numFmtId="0" fontId="12" fillId="2" borderId="17" xfId="43" applyFont="1" applyFill="1" applyBorder="1" applyAlignment="1">
      <alignment horizontal="left" vertical="center" wrapText="1"/>
    </xf>
    <xf numFmtId="0" fontId="139" fillId="8" borderId="6" xfId="43" applyFont="1" applyFill="1" applyBorder="1" applyAlignment="1">
      <alignment horizontal="center" vertical="center" wrapText="1"/>
    </xf>
    <xf numFmtId="0" fontId="139" fillId="8" borderId="7" xfId="43" applyFont="1" applyFill="1" applyBorder="1" applyAlignment="1">
      <alignment horizontal="center" vertical="center" wrapText="1"/>
    </xf>
    <xf numFmtId="0" fontId="139" fillId="8" borderId="8" xfId="43" applyFont="1" applyFill="1" applyBorder="1" applyAlignment="1">
      <alignment horizontal="center" vertical="center" wrapText="1"/>
    </xf>
    <xf numFmtId="0" fontId="12" fillId="4" borderId="85" xfId="43" applyFont="1" applyFill="1" applyBorder="1" applyAlignment="1" applyProtection="1">
      <alignment horizontal="left" vertical="center" wrapText="1"/>
      <protection locked="0"/>
    </xf>
    <xf numFmtId="0" fontId="12" fillId="4" borderId="22" xfId="43" applyFont="1" applyFill="1" applyBorder="1" applyAlignment="1" applyProtection="1">
      <alignment horizontal="left" vertical="center" wrapText="1"/>
      <protection locked="0"/>
    </xf>
    <xf numFmtId="0" fontId="12" fillId="4" borderId="86" xfId="43" applyFont="1" applyFill="1" applyBorder="1" applyAlignment="1" applyProtection="1">
      <alignment horizontal="left" vertical="center" wrapText="1"/>
      <protection locked="0"/>
    </xf>
    <xf numFmtId="0" fontId="42" fillId="8" borderId="6" xfId="43" applyFont="1" applyFill="1" applyBorder="1" applyAlignment="1">
      <alignment horizontal="center" vertical="center"/>
    </xf>
    <xf numFmtId="0" fontId="42" fillId="8" borderId="7" xfId="43" applyFont="1" applyFill="1" applyBorder="1" applyAlignment="1">
      <alignment horizontal="center" vertical="center"/>
    </xf>
    <xf numFmtId="0" fontId="42" fillId="8" borderId="8" xfId="43" applyFont="1" applyFill="1" applyBorder="1" applyAlignment="1">
      <alignment horizontal="center" vertical="center"/>
    </xf>
    <xf numFmtId="0" fontId="62" fillId="2" borderId="1" xfId="43" applyFont="1" applyFill="1" applyBorder="1" applyAlignment="1">
      <alignment horizontal="left" vertical="top" wrapText="1"/>
    </xf>
    <xf numFmtId="0" fontId="127" fillId="2" borderId="2" xfId="43" applyFont="1" applyFill="1" applyBorder="1" applyAlignment="1">
      <alignment horizontal="left" vertical="top" wrapText="1"/>
    </xf>
    <xf numFmtId="0" fontId="127" fillId="2" borderId="3" xfId="43" applyFont="1" applyFill="1" applyBorder="1" applyAlignment="1">
      <alignment horizontal="left" vertical="top" wrapText="1"/>
    </xf>
    <xf numFmtId="0" fontId="12" fillId="4" borderId="91" xfId="43" applyFont="1" applyFill="1" applyBorder="1" applyAlignment="1" applyProtection="1">
      <alignment horizontal="left" vertical="center" wrapText="1"/>
      <protection locked="0"/>
    </xf>
    <xf numFmtId="0" fontId="12" fillId="4" borderId="92" xfId="43" applyFont="1" applyFill="1" applyBorder="1" applyAlignment="1" applyProtection="1">
      <alignment horizontal="left" vertical="center" wrapText="1"/>
      <protection locked="0"/>
    </xf>
    <xf numFmtId="0" fontId="12" fillId="4" borderId="93" xfId="43" applyFont="1" applyFill="1" applyBorder="1" applyAlignment="1" applyProtection="1">
      <alignment horizontal="left" vertical="center" wrapText="1"/>
      <protection locked="0"/>
    </xf>
    <xf numFmtId="0" fontId="42" fillId="2" borderId="4" xfId="43" applyFont="1" applyFill="1" applyBorder="1" applyAlignment="1">
      <alignment horizontal="center" vertical="center" wrapText="1"/>
    </xf>
    <xf numFmtId="0" fontId="12" fillId="4" borderId="82" xfId="43" applyFont="1" applyFill="1" applyBorder="1" applyAlignment="1" applyProtection="1">
      <alignment horizontal="left" vertical="center" wrapText="1"/>
      <protection locked="0"/>
    </xf>
    <xf numFmtId="0" fontId="12" fillId="4" borderId="83" xfId="43" applyFont="1" applyFill="1" applyBorder="1" applyAlignment="1" applyProtection="1">
      <alignment horizontal="left" vertical="center" wrapText="1"/>
      <protection locked="0"/>
    </xf>
    <xf numFmtId="0" fontId="12" fillId="4" borderId="84" xfId="43" applyFont="1" applyFill="1" applyBorder="1" applyAlignment="1" applyProtection="1">
      <alignment horizontal="left" vertical="center" wrapText="1"/>
      <protection locked="0"/>
    </xf>
    <xf numFmtId="0" fontId="118" fillId="3" borderId="6" xfId="43" applyFont="1" applyFill="1" applyBorder="1" applyAlignment="1">
      <alignment horizontal="left" wrapText="1"/>
    </xf>
    <xf numFmtId="0" fontId="118" fillId="3" borderId="8" xfId="43" applyFont="1" applyFill="1" applyBorder="1" applyAlignment="1">
      <alignment horizontal="left" wrapText="1"/>
    </xf>
    <xf numFmtId="0" fontId="12" fillId="4" borderId="12" xfId="0" applyFont="1" applyFill="1" applyBorder="1" applyAlignment="1" applyProtection="1">
      <alignment horizontal="left" wrapText="1"/>
      <protection locked="0"/>
    </xf>
    <xf numFmtId="0" fontId="12" fillId="4" borderId="33" xfId="0" applyFont="1" applyFill="1" applyBorder="1" applyAlignment="1" applyProtection="1">
      <alignment horizontal="left" wrapText="1"/>
      <protection locked="0"/>
    </xf>
    <xf numFmtId="0" fontId="12" fillId="4" borderId="13" xfId="0" applyFont="1" applyFill="1" applyBorder="1" applyAlignment="1" applyProtection="1">
      <alignment horizontal="left" wrapText="1"/>
      <protection locked="0"/>
    </xf>
    <xf numFmtId="0" fontId="117" fillId="0" borderId="6" xfId="0" applyFont="1" applyFill="1" applyBorder="1" applyAlignment="1" applyProtection="1">
      <alignment horizontal="center"/>
    </xf>
    <xf numFmtId="0" fontId="117" fillId="0" borderId="7" xfId="0" applyFont="1" applyFill="1" applyBorder="1" applyAlignment="1" applyProtection="1">
      <alignment horizontal="center"/>
    </xf>
    <xf numFmtId="0" fontId="117" fillId="0" borderId="8" xfId="0" applyFont="1" applyFill="1" applyBorder="1" applyAlignment="1" applyProtection="1">
      <alignment horizontal="center"/>
    </xf>
    <xf numFmtId="0" fontId="12"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21" fillId="3" borderId="28"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30" xfId="0" applyFont="1" applyFill="1" applyBorder="1" applyAlignment="1" applyProtection="1">
      <alignment horizontal="left" wrapText="1"/>
    </xf>
    <xf numFmtId="0" fontId="12" fillId="4" borderId="12" xfId="0" applyFont="1" applyFill="1" applyBorder="1" applyAlignment="1" applyProtection="1">
      <alignment horizontal="center" wrapText="1"/>
      <protection locked="0"/>
    </xf>
    <xf numFmtId="0" fontId="12" fillId="4" borderId="33" xfId="0" applyFont="1" applyFill="1" applyBorder="1" applyAlignment="1" applyProtection="1">
      <alignment horizontal="center" wrapText="1"/>
      <protection locked="0"/>
    </xf>
    <xf numFmtId="0" fontId="12" fillId="4" borderId="13" xfId="0" applyFont="1" applyFill="1" applyBorder="1" applyAlignment="1" applyProtection="1">
      <alignment horizontal="center" wrapText="1"/>
      <protection locked="0"/>
    </xf>
    <xf numFmtId="0" fontId="144" fillId="2" borderId="4" xfId="0" applyFont="1" applyFill="1" applyBorder="1" applyAlignment="1" applyProtection="1">
      <alignment horizontal="left" vertical="top" wrapText="1"/>
    </xf>
    <xf numFmtId="0" fontId="144" fillId="2" borderId="0" xfId="0" applyFont="1" applyFill="1" applyBorder="1" applyAlignment="1" applyProtection="1">
      <alignment horizontal="left" vertical="top" wrapText="1"/>
    </xf>
    <xf numFmtId="0" fontId="16" fillId="4" borderId="97" xfId="0" applyFont="1" applyFill="1" applyBorder="1" applyAlignment="1" applyProtection="1">
      <alignment horizontal="left" wrapText="1"/>
    </xf>
    <xf numFmtId="0" fontId="16" fillId="4" borderId="98" xfId="0" applyFont="1" applyFill="1" applyBorder="1" applyAlignment="1" applyProtection="1">
      <alignment horizontal="left" wrapText="1"/>
    </xf>
    <xf numFmtId="0" fontId="16" fillId="4" borderId="99" xfId="0" applyFont="1" applyFill="1" applyBorder="1" applyAlignment="1" applyProtection="1">
      <alignment horizontal="left" wrapText="1"/>
    </xf>
    <xf numFmtId="0" fontId="118" fillId="3" borderId="48" xfId="0" applyFont="1" applyFill="1" applyBorder="1" applyAlignment="1" applyProtection="1">
      <alignment horizontal="left" vertical="top"/>
    </xf>
    <xf numFmtId="0" fontId="16" fillId="4" borderId="100" xfId="0" applyFont="1" applyFill="1" applyBorder="1" applyAlignment="1" applyProtection="1">
      <alignment horizontal="left" wrapText="1"/>
    </xf>
    <xf numFmtId="0" fontId="127" fillId="4" borderId="49" xfId="43" applyFont="1" applyFill="1" applyBorder="1" applyAlignment="1" applyProtection="1">
      <alignment horizontal="left" vertical="top" wrapText="1"/>
      <protection locked="0"/>
    </xf>
    <xf numFmtId="0" fontId="127" fillId="4" borderId="51" xfId="43" applyFont="1" applyFill="1" applyBorder="1" applyAlignment="1" applyProtection="1">
      <alignment horizontal="left" vertical="top" wrapText="1"/>
      <protection locked="0"/>
    </xf>
    <xf numFmtId="0" fontId="127" fillId="4" borderId="65" xfId="43" applyFont="1" applyFill="1" applyBorder="1" applyAlignment="1" applyProtection="1">
      <alignment horizontal="left" vertical="top" wrapText="1"/>
      <protection locked="0"/>
    </xf>
    <xf numFmtId="0" fontId="127" fillId="4" borderId="66" xfId="43" applyFont="1" applyFill="1" applyBorder="1" applyAlignment="1" applyProtection="1">
      <alignment horizontal="left" vertical="top" wrapText="1"/>
      <protection locked="0"/>
    </xf>
    <xf numFmtId="0" fontId="127" fillId="4" borderId="65" xfId="43" applyFont="1" applyFill="1" applyBorder="1" applyAlignment="1" applyProtection="1">
      <alignment horizontal="left" vertical="top"/>
      <protection locked="0"/>
    </xf>
    <xf numFmtId="0" fontId="127" fillId="4" borderId="66" xfId="43" applyFont="1" applyFill="1" applyBorder="1" applyAlignment="1" applyProtection="1">
      <alignment horizontal="left" vertical="top"/>
      <protection locked="0"/>
    </xf>
    <xf numFmtId="0" fontId="171" fillId="2" borderId="14" xfId="43" applyFont="1" applyFill="1" applyBorder="1" applyAlignment="1">
      <alignment horizontal="center"/>
    </xf>
    <xf numFmtId="0" fontId="171" fillId="2" borderId="0" xfId="43" applyFont="1" applyFill="1" applyBorder="1" applyAlignment="1">
      <alignment horizontal="center"/>
    </xf>
    <xf numFmtId="0" fontId="171" fillId="2" borderId="34" xfId="43" applyFont="1" applyFill="1" applyBorder="1" applyAlignment="1">
      <alignment horizontal="center"/>
    </xf>
    <xf numFmtId="0" fontId="127" fillId="2" borderId="14" xfId="43" applyFont="1" applyFill="1" applyBorder="1" applyAlignment="1">
      <alignment horizontal="left" vertical="top" wrapText="1"/>
    </xf>
    <xf numFmtId="0" fontId="127" fillId="2" borderId="34" xfId="43" applyFont="1" applyFill="1" applyBorder="1" applyAlignment="1">
      <alignment horizontal="left" vertical="top" wrapText="1"/>
    </xf>
    <xf numFmtId="0" fontId="12" fillId="0" borderId="0" xfId="0" applyFont="1" applyBorder="1" applyAlignment="1">
      <alignment horizontal="left" vertical="top" wrapText="1"/>
    </xf>
    <xf numFmtId="0" fontId="12" fillId="0" borderId="34" xfId="0" applyFont="1" applyBorder="1" applyAlignment="1">
      <alignment horizontal="left" vertical="top" wrapText="1"/>
    </xf>
    <xf numFmtId="0" fontId="62" fillId="2" borderId="0" xfId="43" applyFont="1" applyFill="1" applyBorder="1" applyAlignment="1">
      <alignment horizontal="left" vertical="center" wrapText="1"/>
    </xf>
    <xf numFmtId="0" fontId="62" fillId="2" borderId="34" xfId="43" applyFont="1" applyFill="1" applyBorder="1" applyAlignment="1">
      <alignment horizontal="left" vertical="center" wrapText="1"/>
    </xf>
    <xf numFmtId="0" fontId="127" fillId="2" borderId="14" xfId="43" applyFont="1" applyFill="1" applyBorder="1" applyAlignment="1">
      <alignment horizontal="left" vertical="center" wrapText="1"/>
    </xf>
    <xf numFmtId="0" fontId="127" fillId="2" borderId="0" xfId="43" applyFont="1" applyFill="1" applyBorder="1" applyAlignment="1">
      <alignment horizontal="left" vertical="center" wrapText="1"/>
    </xf>
    <xf numFmtId="0" fontId="127" fillId="2" borderId="34" xfId="43" applyFont="1" applyFill="1" applyBorder="1" applyAlignment="1">
      <alignment horizontal="left" vertical="center" wrapText="1"/>
    </xf>
    <xf numFmtId="0" fontId="127" fillId="2" borderId="0" xfId="43" applyFont="1" applyFill="1" applyBorder="1" applyAlignment="1">
      <alignment horizontal="left" wrapText="1"/>
    </xf>
    <xf numFmtId="0" fontId="127" fillId="2" borderId="34" xfId="43" applyFont="1" applyFill="1" applyBorder="1" applyAlignment="1">
      <alignment horizontal="left" wrapText="1"/>
    </xf>
    <xf numFmtId="0" fontId="140" fillId="3" borderId="1" xfId="43" applyFont="1" applyFill="1" applyBorder="1" applyAlignment="1">
      <alignment horizontal="center" vertical="center" textRotation="180" wrapText="1"/>
    </xf>
    <xf numFmtId="0" fontId="140" fillId="3" borderId="4" xfId="43" applyFont="1" applyFill="1" applyBorder="1" applyAlignment="1">
      <alignment horizontal="center" vertical="center" textRotation="180" wrapText="1"/>
    </xf>
    <xf numFmtId="0" fontId="92" fillId="2" borderId="0" xfId="43" applyFill="1" applyAlignment="1">
      <alignment horizontal="center"/>
    </xf>
    <xf numFmtId="0" fontId="127" fillId="2" borderId="37" xfId="43" applyFont="1" applyFill="1" applyBorder="1" applyAlignment="1">
      <alignment horizontal="left" vertical="top" wrapText="1"/>
    </xf>
    <xf numFmtId="0" fontId="151" fillId="4" borderId="70" xfId="43" applyFont="1" applyFill="1" applyBorder="1" applyAlignment="1">
      <alignment horizontal="left" vertical="top" wrapText="1"/>
    </xf>
    <xf numFmtId="0" fontId="151" fillId="4" borderId="56" xfId="43" applyFont="1" applyFill="1" applyBorder="1" applyAlignment="1">
      <alignment horizontal="left" vertical="top" wrapText="1"/>
    </xf>
    <xf numFmtId="0" fontId="127" fillId="4" borderId="52" xfId="43" applyFont="1" applyFill="1" applyBorder="1" applyAlignment="1" applyProtection="1">
      <alignment horizontal="left" vertical="top" wrapText="1"/>
      <protection locked="0"/>
    </xf>
    <xf numFmtId="0" fontId="127" fillId="4" borderId="54" xfId="43" applyFont="1" applyFill="1" applyBorder="1" applyAlignment="1" applyProtection="1">
      <alignment horizontal="left" vertical="top" wrapText="1"/>
      <protection locked="0"/>
    </xf>
    <xf numFmtId="0" fontId="127" fillId="4" borderId="52" xfId="43" applyFont="1" applyFill="1" applyBorder="1" applyAlignment="1" applyProtection="1">
      <alignment horizontal="left" vertical="top"/>
      <protection locked="0"/>
    </xf>
    <xf numFmtId="0" fontId="127" fillId="4" borderId="54" xfId="43" applyFont="1" applyFill="1" applyBorder="1" applyAlignment="1" applyProtection="1">
      <alignment horizontal="left" vertical="top"/>
      <protection locked="0"/>
    </xf>
    <xf numFmtId="0" fontId="127" fillId="4" borderId="49" xfId="43" applyFont="1" applyFill="1" applyBorder="1" applyAlignment="1" applyProtection="1">
      <alignment horizontal="left" vertical="top"/>
      <protection locked="0"/>
    </xf>
    <xf numFmtId="0" fontId="127" fillId="4" borderId="51" xfId="43" applyFont="1" applyFill="1" applyBorder="1" applyAlignment="1" applyProtection="1">
      <alignment horizontal="left" vertical="top"/>
      <protection locked="0"/>
    </xf>
    <xf numFmtId="0" fontId="140" fillId="3" borderId="6" xfId="43" applyFont="1" applyFill="1" applyBorder="1" applyAlignment="1">
      <alignment horizontal="left" vertical="center" wrapText="1"/>
    </xf>
    <xf numFmtId="0" fontId="140" fillId="3" borderId="7" xfId="43" applyFont="1" applyFill="1" applyBorder="1" applyAlignment="1">
      <alignment horizontal="left" vertical="center" wrapText="1"/>
    </xf>
    <xf numFmtId="0" fontId="140" fillId="3" borderId="8" xfId="43" applyFont="1" applyFill="1" applyBorder="1" applyAlignment="1">
      <alignment horizontal="left" vertical="center" wrapText="1"/>
    </xf>
    <xf numFmtId="0" fontId="140" fillId="3" borderId="116" xfId="43" applyFont="1" applyFill="1" applyBorder="1" applyAlignment="1">
      <alignment horizontal="left" vertical="top" wrapText="1"/>
    </xf>
    <xf numFmtId="0" fontId="140" fillId="3" borderId="117" xfId="43" applyFont="1" applyFill="1" applyBorder="1" applyAlignment="1">
      <alignment horizontal="left" vertical="top" wrapText="1"/>
    </xf>
    <xf numFmtId="0" fontId="12" fillId="2" borderId="6" xfId="43" applyFont="1" applyFill="1" applyBorder="1" applyAlignment="1">
      <alignment horizontal="left" vertical="center" wrapText="1"/>
    </xf>
    <xf numFmtId="0" fontId="12" fillId="2" borderId="7" xfId="43" applyFont="1" applyFill="1" applyBorder="1" applyAlignment="1">
      <alignment horizontal="left" vertical="center" wrapText="1"/>
    </xf>
    <xf numFmtId="0" fontId="12" fillId="2" borderId="8" xfId="43" applyFont="1" applyFill="1" applyBorder="1" applyAlignment="1">
      <alignment horizontal="left" vertical="center" wrapText="1"/>
    </xf>
    <xf numFmtId="0" fontId="118" fillId="3" borderId="61" xfId="43" applyFont="1" applyFill="1" applyBorder="1" applyAlignment="1">
      <alignment horizontal="left" wrapText="1"/>
    </xf>
    <xf numFmtId="0" fontId="118" fillId="3" borderId="62" xfId="43" applyFont="1" applyFill="1" applyBorder="1" applyAlignment="1">
      <alignment horizontal="left" wrapText="1"/>
    </xf>
    <xf numFmtId="0" fontId="118" fillId="3" borderId="63" xfId="43" applyFont="1" applyFill="1" applyBorder="1" applyAlignment="1">
      <alignment horizontal="left" wrapText="1"/>
    </xf>
    <xf numFmtId="0" fontId="118" fillId="3" borderId="64" xfId="43" applyFont="1" applyFill="1" applyBorder="1" applyAlignment="1">
      <alignment horizontal="left" wrapText="1"/>
    </xf>
    <xf numFmtId="0" fontId="140" fillId="3" borderId="8" xfId="43" applyFont="1" applyFill="1" applyBorder="1" applyAlignment="1">
      <alignment horizontal="left" vertical="top" wrapText="1"/>
    </xf>
    <xf numFmtId="0" fontId="127" fillId="6" borderId="52" xfId="43" applyFont="1" applyFill="1" applyBorder="1" applyAlignment="1">
      <alignment horizontal="left" vertical="top" wrapText="1"/>
    </xf>
    <xf numFmtId="0" fontId="127" fillId="6" borderId="54" xfId="43" applyFont="1" applyFill="1" applyBorder="1" applyAlignment="1">
      <alignment horizontal="left" vertical="top" wrapText="1"/>
    </xf>
    <xf numFmtId="0" fontId="127" fillId="6" borderId="49" xfId="43" applyFont="1" applyFill="1" applyBorder="1" applyAlignment="1">
      <alignment horizontal="left" vertical="top" wrapText="1"/>
    </xf>
    <xf numFmtId="0" fontId="127" fillId="6" borderId="51" xfId="43" applyFont="1" applyFill="1" applyBorder="1" applyAlignment="1">
      <alignment horizontal="left" vertical="top" wrapText="1"/>
    </xf>
    <xf numFmtId="0" fontId="127" fillId="6" borderId="65" xfId="43" applyFont="1" applyFill="1" applyBorder="1" applyAlignment="1">
      <alignment horizontal="left" vertical="top" wrapText="1"/>
    </xf>
    <xf numFmtId="0" fontId="127" fillId="6" borderId="66" xfId="43" applyFont="1" applyFill="1" applyBorder="1" applyAlignment="1">
      <alignment horizontal="left" vertical="top" wrapText="1"/>
    </xf>
    <xf numFmtId="0" fontId="140" fillId="3" borderId="55" xfId="43" applyFont="1" applyFill="1" applyBorder="1" applyAlignment="1">
      <alignment horizontal="left" vertical="top" wrapText="1"/>
    </xf>
    <xf numFmtId="0" fontId="140" fillId="3" borderId="70" xfId="43" applyFont="1" applyFill="1" applyBorder="1" applyAlignment="1">
      <alignment horizontal="left" vertical="top" wrapText="1"/>
    </xf>
    <xf numFmtId="0" fontId="118" fillId="3" borderId="109" xfId="0" applyFont="1" applyFill="1" applyBorder="1" applyAlignment="1">
      <alignment horizontal="left" wrapText="1"/>
    </xf>
    <xf numFmtId="0" fontId="118" fillId="3" borderId="110" xfId="0" applyFont="1" applyFill="1" applyBorder="1" applyAlignment="1">
      <alignment horizontal="left" wrapText="1"/>
    </xf>
    <xf numFmtId="0" fontId="118" fillId="3" borderId="109" xfId="43" applyFont="1" applyFill="1" applyBorder="1" applyAlignment="1">
      <alignment horizontal="left" wrapText="1"/>
    </xf>
    <xf numFmtId="0" fontId="118" fillId="3" borderId="110" xfId="43" applyFont="1" applyFill="1" applyBorder="1" applyAlignment="1">
      <alignment horizontal="left" wrapText="1"/>
    </xf>
    <xf numFmtId="0" fontId="151" fillId="2" borderId="55" xfId="43" applyFont="1" applyFill="1" applyBorder="1" applyAlignment="1">
      <alignment vertical="top" wrapText="1"/>
    </xf>
    <xf numFmtId="0" fontId="151" fillId="2" borderId="70" xfId="43" applyFont="1" applyFill="1" applyBorder="1" applyAlignment="1">
      <alignment vertical="top" wrapText="1"/>
    </xf>
    <xf numFmtId="0" fontId="140" fillId="3" borderId="61" xfId="43" applyFont="1" applyFill="1" applyBorder="1" applyAlignment="1">
      <alignment horizontal="center" vertical="center" textRotation="180" wrapText="1"/>
    </xf>
    <xf numFmtId="0" fontId="140" fillId="3" borderId="63" xfId="43" applyFont="1" applyFill="1" applyBorder="1" applyAlignment="1">
      <alignment horizontal="center" vertical="center" textRotation="180" wrapText="1"/>
    </xf>
    <xf numFmtId="0" fontId="140" fillId="3" borderId="109" xfId="43" applyFont="1" applyFill="1" applyBorder="1" applyAlignment="1">
      <alignment horizontal="center" vertical="center" textRotation="180" wrapText="1"/>
    </xf>
    <xf numFmtId="0" fontId="140" fillId="3" borderId="9" xfId="43" applyFont="1" applyFill="1" applyBorder="1" applyAlignment="1">
      <alignment horizontal="center" vertical="center" textRotation="180" wrapText="1"/>
    </xf>
    <xf numFmtId="0" fontId="127" fillId="6" borderId="3" xfId="43" applyFont="1" applyFill="1" applyBorder="1" applyAlignment="1">
      <alignment horizontal="center" vertical="center" wrapText="1"/>
    </xf>
    <xf numFmtId="0" fontId="127" fillId="6" borderId="5" xfId="43" applyFont="1" applyFill="1" applyBorder="1" applyAlignment="1">
      <alignment horizontal="center" vertical="center" wrapText="1"/>
    </xf>
    <xf numFmtId="0" fontId="127" fillId="6" borderId="11" xfId="43" applyFont="1" applyFill="1" applyBorder="1" applyAlignment="1">
      <alignment horizontal="center" vertical="center" wrapText="1"/>
    </xf>
    <xf numFmtId="0" fontId="127" fillId="6" borderId="0" xfId="43" applyFont="1" applyFill="1" applyBorder="1" applyAlignment="1">
      <alignment horizontal="center" vertical="center" wrapText="1"/>
    </xf>
    <xf numFmtId="0" fontId="127" fillId="6" borderId="10" xfId="43" applyFont="1" applyFill="1" applyBorder="1" applyAlignment="1">
      <alignment horizontal="center" vertical="center" wrapText="1"/>
    </xf>
    <xf numFmtId="0" fontId="118" fillId="3" borderId="48" xfId="0" applyFont="1" applyFill="1" applyBorder="1" applyAlignment="1" applyProtection="1">
      <alignment horizontal="left" vertical="top" wrapText="1"/>
    </xf>
    <xf numFmtId="0" fontId="12" fillId="4" borderId="48" xfId="0" applyFont="1" applyFill="1" applyBorder="1" applyAlignment="1" applyProtection="1">
      <alignment horizontal="left" vertical="top" wrapText="1"/>
      <protection locked="0"/>
    </xf>
    <xf numFmtId="0" fontId="140" fillId="3" borderId="2" xfId="0" applyFont="1" applyFill="1" applyBorder="1" applyAlignment="1">
      <alignment horizontal="center"/>
    </xf>
    <xf numFmtId="0" fontId="172" fillId="2" borderId="6" xfId="0" applyFont="1" applyFill="1" applyBorder="1" applyAlignment="1" applyProtection="1">
      <alignment horizontal="center"/>
    </xf>
    <xf numFmtId="0" fontId="172" fillId="2" borderId="7" xfId="0" applyFont="1" applyFill="1" applyBorder="1" applyAlignment="1" applyProtection="1">
      <alignment horizontal="center"/>
    </xf>
    <xf numFmtId="0" fontId="172" fillId="2" borderId="8" xfId="0" applyFont="1" applyFill="1" applyBorder="1" applyAlignment="1" applyProtection="1">
      <alignment horizontal="center"/>
    </xf>
    <xf numFmtId="0" fontId="42" fillId="2" borderId="4" xfId="0" applyFont="1" applyFill="1" applyBorder="1" applyAlignment="1">
      <alignment horizontal="center" vertical="center"/>
    </xf>
    <xf numFmtId="0" fontId="12" fillId="2" borderId="1" xfId="0" applyNumberFormat="1" applyFont="1" applyFill="1" applyBorder="1" applyAlignment="1" applyProtection="1">
      <alignment horizontal="left" vertical="center" wrapText="1"/>
    </xf>
    <xf numFmtId="0" fontId="12" fillId="2" borderId="2" xfId="0" applyNumberFormat="1" applyFont="1" applyFill="1" applyBorder="1" applyAlignment="1" applyProtection="1">
      <alignment horizontal="left" vertical="center" wrapText="1"/>
    </xf>
    <xf numFmtId="0" fontId="12" fillId="2" borderId="3" xfId="0" applyNumberFormat="1" applyFont="1" applyFill="1" applyBorder="1" applyAlignment="1" applyProtection="1">
      <alignment horizontal="left" vertical="center" wrapText="1"/>
    </xf>
    <xf numFmtId="0" fontId="12" fillId="2" borderId="9" xfId="0" applyNumberFormat="1" applyFont="1" applyFill="1" applyBorder="1" applyAlignment="1" applyProtection="1">
      <alignment horizontal="left" vertical="center" wrapText="1"/>
    </xf>
    <xf numFmtId="0" fontId="12" fillId="2" borderId="10" xfId="0" applyNumberFormat="1" applyFont="1" applyFill="1" applyBorder="1" applyAlignment="1" applyProtection="1">
      <alignment horizontal="left" vertical="center" wrapText="1"/>
    </xf>
    <xf numFmtId="0" fontId="12" fillId="2" borderId="11" xfId="0" applyNumberFormat="1" applyFont="1" applyFill="1" applyBorder="1" applyAlignment="1" applyProtection="1">
      <alignment horizontal="left" vertical="center" wrapText="1"/>
    </xf>
    <xf numFmtId="0" fontId="32" fillId="2" borderId="4" xfId="0"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0" borderId="4" xfId="0" applyFont="1" applyBorder="1" applyAlignment="1">
      <alignment horizontal="left" vertical="top" wrapText="1"/>
    </xf>
    <xf numFmtId="0" fontId="32" fillId="0" borderId="0" xfId="0" applyFont="1" applyBorder="1" applyAlignment="1">
      <alignment horizontal="left" vertical="top" wrapText="1"/>
    </xf>
    <xf numFmtId="0" fontId="32" fillId="0" borderId="5" xfId="0" applyFont="1" applyBorder="1" applyAlignment="1">
      <alignment horizontal="left" vertical="top" wrapText="1"/>
    </xf>
    <xf numFmtId="0" fontId="5" fillId="9" borderId="1" xfId="0" applyFont="1" applyFill="1" applyBorder="1" applyAlignment="1" applyProtection="1">
      <alignment horizontal="center" vertical="center" wrapText="1"/>
    </xf>
    <xf numFmtId="0" fontId="5" fillId="9" borderId="2" xfId="0" applyFont="1" applyFill="1" applyBorder="1" applyAlignment="1" applyProtection="1">
      <alignment horizontal="center" vertical="center" wrapText="1"/>
    </xf>
    <xf numFmtId="0" fontId="5" fillId="9" borderId="3" xfId="0" applyFont="1" applyFill="1" applyBorder="1" applyAlignment="1" applyProtection="1">
      <alignment horizontal="center" vertical="center" wrapText="1"/>
    </xf>
    <xf numFmtId="0" fontId="5" fillId="9" borderId="9" xfId="0" applyFont="1" applyFill="1" applyBorder="1" applyAlignment="1" applyProtection="1">
      <alignment horizontal="center" vertical="center" wrapText="1"/>
    </xf>
    <xf numFmtId="0" fontId="5" fillId="9" borderId="10" xfId="0" applyFont="1" applyFill="1" applyBorder="1" applyAlignment="1" applyProtection="1">
      <alignment horizontal="center" vertical="center" wrapText="1"/>
    </xf>
    <xf numFmtId="0" fontId="5" fillId="9" borderId="11" xfId="0" applyFont="1" applyFill="1" applyBorder="1" applyAlignment="1" applyProtection="1">
      <alignment horizontal="center" vertical="center" wrapText="1"/>
    </xf>
    <xf numFmtId="0" fontId="32" fillId="2" borderId="4"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0" fontId="40" fillId="2" borderId="1" xfId="0" applyFont="1" applyFill="1" applyBorder="1" applyAlignment="1" applyProtection="1">
      <alignment horizontal="center" vertical="center" wrapText="1"/>
    </xf>
    <xf numFmtId="0" fontId="40" fillId="2" borderId="2" xfId="0" applyFont="1" applyFill="1" applyBorder="1" applyAlignment="1" applyProtection="1">
      <alignment horizontal="center" vertical="center" wrapText="1"/>
    </xf>
    <xf numFmtId="0" fontId="40" fillId="2" borderId="3"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2" borderId="5" xfId="0" applyFont="1" applyFill="1" applyBorder="1" applyAlignment="1" applyProtection="1">
      <alignment horizontal="center" vertical="center" wrapText="1"/>
    </xf>
    <xf numFmtId="0" fontId="40" fillId="2" borderId="9" xfId="0" applyFont="1" applyFill="1" applyBorder="1" applyAlignment="1" applyProtection="1">
      <alignment horizontal="center" vertical="center" wrapText="1"/>
    </xf>
    <xf numFmtId="0" fontId="40" fillId="2" borderId="10" xfId="0" applyFont="1" applyFill="1" applyBorder="1" applyAlignment="1" applyProtection="1">
      <alignment horizontal="center" vertical="center" wrapText="1"/>
    </xf>
    <xf numFmtId="0" fontId="40" fillId="2" borderId="11" xfId="0" applyFont="1" applyFill="1" applyBorder="1" applyAlignment="1" applyProtection="1">
      <alignment horizontal="center" vertical="center" wrapText="1"/>
    </xf>
    <xf numFmtId="0" fontId="42" fillId="9" borderId="1" xfId="0" applyFont="1" applyFill="1" applyBorder="1" applyAlignment="1" applyProtection="1">
      <alignment horizontal="center" vertical="center"/>
    </xf>
    <xf numFmtId="0" fontId="42" fillId="9" borderId="2" xfId="0" applyFont="1" applyFill="1" applyBorder="1" applyAlignment="1" applyProtection="1">
      <alignment horizontal="center" vertical="center"/>
    </xf>
    <xf numFmtId="0" fontId="42" fillId="9" borderId="3" xfId="0" applyFont="1" applyFill="1" applyBorder="1" applyAlignment="1" applyProtection="1">
      <alignment horizontal="center" vertical="center"/>
    </xf>
    <xf numFmtId="0" fontId="42" fillId="9" borderId="9" xfId="0" applyFont="1" applyFill="1" applyBorder="1" applyAlignment="1" applyProtection="1">
      <alignment horizontal="center" vertical="center"/>
    </xf>
    <xf numFmtId="0" fontId="42" fillId="9" borderId="10" xfId="0" applyFont="1" applyFill="1" applyBorder="1" applyAlignment="1" applyProtection="1">
      <alignment horizontal="center" vertical="center"/>
    </xf>
    <xf numFmtId="0" fontId="42" fillId="9" borderId="11" xfId="0" applyFont="1" applyFill="1" applyBorder="1" applyAlignment="1" applyProtection="1">
      <alignment horizontal="center" vertical="center"/>
    </xf>
    <xf numFmtId="0" fontId="32" fillId="2" borderId="1"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32" fillId="2" borderId="3" xfId="0" applyFont="1" applyFill="1" applyBorder="1" applyAlignment="1" applyProtection="1">
      <alignment horizontal="left" wrapText="1"/>
    </xf>
    <xf numFmtId="0" fontId="32" fillId="2" borderId="4"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5" xfId="0" applyFont="1" applyFill="1" applyBorder="1" applyAlignment="1" applyProtection="1">
      <alignment horizontal="left" wrapText="1"/>
    </xf>
    <xf numFmtId="0" fontId="42" fillId="9" borderId="6" xfId="0" applyFont="1" applyFill="1" applyBorder="1" applyAlignment="1" applyProtection="1">
      <alignment horizontal="center" vertical="center" wrapText="1"/>
    </xf>
    <xf numFmtId="0" fontId="42" fillId="9" borderId="7" xfId="0" applyFont="1" applyFill="1" applyBorder="1" applyAlignment="1" applyProtection="1">
      <alignment horizontal="center" vertical="center" wrapText="1"/>
    </xf>
    <xf numFmtId="0" fontId="42" fillId="9" borderId="8" xfId="0" applyFont="1" applyFill="1" applyBorder="1" applyAlignment="1" applyProtection="1">
      <alignment horizontal="center" vertical="center" wrapText="1"/>
    </xf>
    <xf numFmtId="0" fontId="32" fillId="0" borderId="1"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9" xfId="0" applyFont="1" applyFill="1" applyBorder="1" applyAlignment="1" applyProtection="1">
      <alignment horizontal="center" vertical="top" wrapText="1"/>
    </xf>
    <xf numFmtId="0" fontId="40" fillId="0" borderId="10"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32" fillId="0" borderId="4"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5" xfId="0" applyFont="1" applyFill="1" applyBorder="1" applyAlignment="1" applyProtection="1">
      <alignment horizontal="left" vertical="top" wrapText="1"/>
    </xf>
    <xf numFmtId="0" fontId="32" fillId="2" borderId="9" xfId="0" applyFont="1" applyFill="1" applyBorder="1" applyAlignment="1" applyProtection="1">
      <alignment horizontal="left" vertical="top" wrapText="1"/>
    </xf>
    <xf numFmtId="0" fontId="32" fillId="2" borderId="10" xfId="0" applyFont="1" applyFill="1" applyBorder="1" applyAlignment="1" applyProtection="1">
      <alignment horizontal="left" vertical="top" wrapText="1"/>
    </xf>
    <xf numFmtId="0" fontId="32" fillId="2" borderId="11" xfId="0" applyFont="1" applyFill="1" applyBorder="1" applyAlignment="1" applyProtection="1">
      <alignment horizontal="left" vertical="top" wrapText="1"/>
    </xf>
    <xf numFmtId="0" fontId="140" fillId="3" borderId="49" xfId="0" applyFont="1" applyFill="1" applyBorder="1" applyAlignment="1" applyProtection="1">
      <alignment horizontal="right"/>
    </xf>
    <xf numFmtId="0" fontId="140" fillId="3" borderId="50" xfId="0" applyFont="1" applyFill="1" applyBorder="1" applyAlignment="1" applyProtection="1">
      <alignment horizontal="right"/>
    </xf>
    <xf numFmtId="0" fontId="140" fillId="3" borderId="63" xfId="0" applyFont="1" applyFill="1" applyBorder="1" applyAlignment="1" applyProtection="1">
      <alignment horizontal="right" wrapText="1"/>
    </xf>
    <xf numFmtId="0" fontId="140" fillId="3" borderId="13" xfId="0" applyFont="1" applyFill="1" applyBorder="1" applyAlignment="1" applyProtection="1">
      <alignment horizontal="right" wrapText="1"/>
    </xf>
    <xf numFmtId="0" fontId="32" fillId="6" borderId="50" xfId="0" applyNumberFormat="1" applyFont="1" applyFill="1" applyBorder="1" applyAlignment="1" applyProtection="1">
      <alignment horizontal="right"/>
    </xf>
    <xf numFmtId="0" fontId="32" fillId="6" borderId="51" xfId="0" applyNumberFormat="1" applyFont="1" applyFill="1" applyBorder="1" applyAlignment="1" applyProtection="1">
      <alignment horizontal="right"/>
    </xf>
    <xf numFmtId="169" fontId="32" fillId="6" borderId="32" xfId="0" applyNumberFormat="1" applyFont="1" applyFill="1" applyBorder="1" applyAlignment="1" applyProtection="1">
      <alignment horizontal="right"/>
    </xf>
    <xf numFmtId="169" fontId="32" fillId="6" borderId="66" xfId="0" applyNumberFormat="1" applyFont="1" applyFill="1" applyBorder="1" applyAlignment="1" applyProtection="1">
      <alignment horizontal="right"/>
    </xf>
    <xf numFmtId="0" fontId="140" fillId="3" borderId="1" xfId="0" applyFont="1" applyFill="1" applyBorder="1" applyAlignment="1" applyProtection="1">
      <alignment horizontal="center" vertical="center"/>
    </xf>
    <xf numFmtId="0" fontId="140" fillId="3" borderId="3" xfId="0" applyFont="1" applyFill="1" applyBorder="1" applyAlignment="1" applyProtection="1">
      <alignment horizontal="center" vertical="center"/>
    </xf>
    <xf numFmtId="0" fontId="140" fillId="3" borderId="9" xfId="0" applyFont="1" applyFill="1" applyBorder="1" applyAlignment="1" applyProtection="1">
      <alignment horizontal="center" vertical="center"/>
    </xf>
    <xf numFmtId="0" fontId="140" fillId="3" borderId="11" xfId="0" applyFont="1" applyFill="1" applyBorder="1" applyAlignment="1" applyProtection="1">
      <alignment horizontal="center" vertical="center"/>
    </xf>
    <xf numFmtId="0" fontId="140" fillId="3" borderId="1" xfId="0" applyFont="1" applyFill="1" applyBorder="1" applyAlignment="1" applyProtection="1">
      <alignment horizontal="center"/>
    </xf>
    <xf numFmtId="0" fontId="140" fillId="3" borderId="2" xfId="0" applyFont="1" applyFill="1" applyBorder="1" applyAlignment="1" applyProtection="1">
      <alignment horizontal="center"/>
    </xf>
    <xf numFmtId="0" fontId="140" fillId="3" borderId="3" xfId="0" applyFont="1" applyFill="1" applyBorder="1" applyAlignment="1" applyProtection="1">
      <alignment horizontal="center"/>
    </xf>
    <xf numFmtId="0" fontId="30" fillId="2" borderId="0" xfId="0" applyFont="1" applyFill="1" applyAlignment="1" applyProtection="1">
      <alignment horizontal="center"/>
    </xf>
    <xf numFmtId="0" fontId="32" fillId="6" borderId="50" xfId="0" applyNumberFormat="1" applyFont="1" applyFill="1" applyBorder="1" applyAlignment="1" applyProtection="1">
      <alignment horizontal="left" wrapText="1"/>
    </xf>
    <xf numFmtId="0" fontId="32" fillId="6" borderId="51" xfId="0" applyNumberFormat="1" applyFont="1" applyFill="1" applyBorder="1" applyAlignment="1" applyProtection="1">
      <alignment horizontal="left" wrapText="1"/>
    </xf>
    <xf numFmtId="0" fontId="35" fillId="2" borderId="0" xfId="0" applyFont="1" applyFill="1" applyBorder="1" applyAlignment="1" applyProtection="1">
      <alignment horizontal="left"/>
    </xf>
    <xf numFmtId="0" fontId="142" fillId="2" borderId="2" xfId="0" applyNumberFormat="1" applyFont="1" applyFill="1" applyBorder="1" applyAlignment="1" applyProtection="1">
      <alignment horizontal="left" vertical="center" wrapText="1"/>
    </xf>
    <xf numFmtId="0" fontId="0" fillId="0" borderId="2" xfId="0" applyBorder="1"/>
    <xf numFmtId="0" fontId="0" fillId="0" borderId="3" xfId="0" applyBorder="1"/>
    <xf numFmtId="0" fontId="142" fillId="2" borderId="0" xfId="0" applyNumberFormat="1" applyFont="1" applyFill="1" applyBorder="1" applyAlignment="1" applyProtection="1">
      <alignment horizontal="left" vertical="center" wrapText="1"/>
    </xf>
    <xf numFmtId="0" fontId="142" fillId="2" borderId="5" xfId="0" applyNumberFormat="1" applyFont="1" applyFill="1" applyBorder="1" applyAlignment="1" applyProtection="1">
      <alignment horizontal="left" vertical="center" wrapText="1"/>
    </xf>
    <xf numFmtId="0" fontId="143" fillId="2" borderId="43" xfId="0" applyFont="1" applyFill="1" applyBorder="1" applyAlignment="1" applyProtection="1">
      <alignment horizontal="center"/>
    </xf>
    <xf numFmtId="0" fontId="143" fillId="2" borderId="44" xfId="0" applyFont="1" applyFill="1" applyBorder="1" applyAlignment="1" applyProtection="1">
      <alignment horizontal="center"/>
    </xf>
    <xf numFmtId="0" fontId="42"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wrapText="1"/>
    </xf>
    <xf numFmtId="0" fontId="142" fillId="2" borderId="10" xfId="0" applyNumberFormat="1" applyFont="1" applyFill="1" applyBorder="1" applyAlignment="1" applyProtection="1">
      <alignment horizontal="left" vertical="center" wrapText="1"/>
    </xf>
    <xf numFmtId="0" fontId="142" fillId="2" borderId="11" xfId="0" applyNumberFormat="1" applyFont="1" applyFill="1" applyBorder="1" applyAlignment="1" applyProtection="1">
      <alignment horizontal="left" vertical="center" wrapText="1"/>
    </xf>
    <xf numFmtId="0" fontId="32" fillId="4" borderId="32" xfId="0" applyFont="1" applyFill="1" applyBorder="1" applyAlignment="1" applyProtection="1">
      <alignment horizontal="center" wrapText="1"/>
      <protection locked="0"/>
    </xf>
    <xf numFmtId="0" fontId="32" fillId="4" borderId="66" xfId="0" applyFont="1" applyFill="1" applyBorder="1" applyAlignment="1" applyProtection="1">
      <alignment horizontal="center" wrapText="1"/>
      <protection locked="0"/>
    </xf>
    <xf numFmtId="0" fontId="32" fillId="6" borderId="32" xfId="0" applyNumberFormat="1" applyFont="1" applyFill="1" applyBorder="1" applyAlignment="1" applyProtection="1">
      <alignment horizontal="left" wrapText="1"/>
    </xf>
    <xf numFmtId="0" fontId="32" fillId="6" borderId="66" xfId="0" applyNumberFormat="1" applyFont="1" applyFill="1" applyBorder="1" applyAlignment="1" applyProtection="1">
      <alignment horizontal="left" wrapText="1"/>
    </xf>
    <xf numFmtId="0" fontId="32" fillId="6" borderId="32" xfId="0" applyFont="1" applyFill="1" applyBorder="1" applyAlignment="1" applyProtection="1">
      <alignment horizontal="left" wrapText="1"/>
    </xf>
    <xf numFmtId="0" fontId="32" fillId="6" borderId="66" xfId="0" applyFont="1" applyFill="1" applyBorder="1" applyAlignment="1" applyProtection="1">
      <alignment horizontal="left" wrapText="1"/>
    </xf>
    <xf numFmtId="0" fontId="140" fillId="3" borderId="48" xfId="0" applyFont="1" applyFill="1" applyBorder="1" applyAlignment="1" applyProtection="1">
      <alignment horizontal="center" wrapText="1"/>
      <protection locked="0"/>
    </xf>
    <xf numFmtId="0" fontId="32" fillId="4" borderId="33" xfId="0" applyFont="1" applyFill="1" applyBorder="1" applyAlignment="1" applyProtection="1">
      <alignment horizontal="left" wrapText="1"/>
      <protection locked="0"/>
    </xf>
    <xf numFmtId="0" fontId="32" fillId="4" borderId="13" xfId="0" applyFont="1" applyFill="1" applyBorder="1" applyAlignment="1" applyProtection="1">
      <alignment horizontal="left" wrapText="1"/>
      <protection locked="0"/>
    </xf>
    <xf numFmtId="0" fontId="140" fillId="3" borderId="122" xfId="0" applyFont="1" applyFill="1" applyBorder="1" applyAlignment="1" applyProtection="1">
      <alignment horizontal="center" vertical="center" wrapText="1"/>
    </xf>
    <xf numFmtId="0" fontId="140" fillId="3" borderId="123" xfId="0" applyFont="1" applyFill="1" applyBorder="1" applyAlignment="1" applyProtection="1">
      <alignment horizontal="center" vertical="center" wrapText="1"/>
    </xf>
    <xf numFmtId="0" fontId="140" fillId="3" borderId="109" xfId="0" applyFont="1" applyFill="1" applyBorder="1" applyAlignment="1" applyProtection="1">
      <alignment horizontal="right" wrapText="1"/>
    </xf>
    <xf numFmtId="0" fontId="140" fillId="3" borderId="59" xfId="0" applyFont="1" applyFill="1" applyBorder="1" applyAlignment="1" applyProtection="1">
      <alignment horizontal="right" wrapText="1"/>
    </xf>
    <xf numFmtId="10" fontId="32" fillId="6" borderId="53" xfId="0" applyNumberFormat="1" applyFont="1" applyFill="1" applyBorder="1" applyAlignment="1" applyProtection="1">
      <alignment horizontal="right"/>
    </xf>
    <xf numFmtId="10" fontId="32" fillId="6" borderId="54" xfId="0" applyNumberFormat="1" applyFont="1" applyFill="1" applyBorder="1" applyAlignment="1" applyProtection="1">
      <alignment horizontal="right"/>
    </xf>
    <xf numFmtId="0" fontId="32" fillId="4" borderId="53" xfId="0" applyFont="1" applyFill="1" applyBorder="1" applyAlignment="1" applyProtection="1">
      <alignment horizontal="right" wrapText="1"/>
      <protection locked="0"/>
    </xf>
    <xf numFmtId="0" fontId="32" fillId="4" borderId="54" xfId="0" applyFont="1" applyFill="1" applyBorder="1" applyAlignment="1" applyProtection="1">
      <alignment horizontal="right" wrapText="1"/>
      <protection locked="0"/>
    </xf>
    <xf numFmtId="0" fontId="140" fillId="3" borderId="10" xfId="0" applyFont="1" applyFill="1" applyBorder="1" applyAlignment="1" applyProtection="1">
      <alignment horizontal="center"/>
    </xf>
    <xf numFmtId="0" fontId="140" fillId="3" borderId="11" xfId="0" applyFont="1" applyFill="1" applyBorder="1" applyAlignment="1" applyProtection="1">
      <alignment horizontal="center"/>
    </xf>
    <xf numFmtId="0" fontId="140" fillId="3" borderId="15" xfId="0" applyFont="1" applyFill="1" applyBorder="1" applyAlignment="1" applyProtection="1">
      <alignment horizontal="center" wrapText="1"/>
    </xf>
    <xf numFmtId="0" fontId="140" fillId="3" borderId="48" xfId="0" applyFont="1" applyFill="1" applyBorder="1" applyAlignment="1" applyProtection="1">
      <alignment horizontal="center" wrapText="1"/>
    </xf>
    <xf numFmtId="0" fontId="140" fillId="3" borderId="6" xfId="0" applyFont="1" applyFill="1" applyBorder="1" applyProtection="1"/>
    <xf numFmtId="0" fontId="140" fillId="3" borderId="8" xfId="0" applyFont="1" applyFill="1" applyBorder="1" applyProtection="1"/>
    <xf numFmtId="0" fontId="32" fillId="4" borderId="42" xfId="0" applyFont="1" applyFill="1" applyBorder="1" applyAlignment="1" applyProtection="1">
      <alignment horizontal="left" wrapText="1"/>
      <protection locked="0"/>
    </xf>
    <xf numFmtId="0" fontId="32" fillId="4" borderId="37" xfId="0" applyFont="1" applyFill="1" applyBorder="1" applyAlignment="1" applyProtection="1">
      <alignment horizontal="left" wrapText="1"/>
      <protection locked="0"/>
    </xf>
    <xf numFmtId="0" fontId="140" fillId="3" borderId="121" xfId="0" applyFont="1" applyFill="1" applyBorder="1" applyAlignment="1" applyProtection="1">
      <alignment horizontal="center" vertical="center" wrapText="1"/>
    </xf>
    <xf numFmtId="0" fontId="141" fillId="3" borderId="6" xfId="0" applyFont="1" applyFill="1" applyBorder="1" applyProtection="1"/>
    <xf numFmtId="0" fontId="141" fillId="3" borderId="8" xfId="0" applyFont="1" applyFill="1" applyBorder="1" applyProtection="1"/>
    <xf numFmtId="0" fontId="140" fillId="3" borderId="48" xfId="0" applyFont="1" applyFill="1" applyBorder="1" applyAlignment="1" applyProtection="1">
      <alignment horizontal="justify" wrapText="1"/>
    </xf>
    <xf numFmtId="0" fontId="140" fillId="3" borderId="2" xfId="0" applyFont="1" applyFill="1" applyBorder="1" applyAlignment="1" applyProtection="1">
      <alignment horizontal="center" vertical="center"/>
    </xf>
    <xf numFmtId="0" fontId="140" fillId="3" borderId="9" xfId="0" applyFont="1" applyFill="1" applyBorder="1" applyAlignment="1" applyProtection="1">
      <alignment horizontal="center"/>
    </xf>
    <xf numFmtId="0" fontId="70" fillId="2" borderId="2" xfId="0" applyFont="1" applyFill="1" applyBorder="1" applyAlignment="1" applyProtection="1">
      <alignment horizontal="right"/>
    </xf>
    <xf numFmtId="0" fontId="70" fillId="2" borderId="0" xfId="0" applyFont="1" applyFill="1" applyBorder="1" applyAlignment="1" applyProtection="1">
      <alignment horizontal="right"/>
    </xf>
    <xf numFmtId="0" fontId="140" fillId="2" borderId="0" xfId="0" applyFont="1" applyFill="1" applyBorder="1" applyProtection="1"/>
    <xf numFmtId="0" fontId="141" fillId="2" borderId="0" xfId="0" applyFont="1" applyFill="1" applyBorder="1" applyProtection="1"/>
    <xf numFmtId="0" fontId="32" fillId="2" borderId="0" xfId="0" applyNumberFormat="1" applyFont="1" applyFill="1" applyBorder="1" applyAlignment="1" applyProtection="1">
      <alignment horizontal="left" vertical="top" wrapText="1"/>
    </xf>
    <xf numFmtId="0" fontId="173" fillId="2" borderId="0" xfId="0" applyFont="1" applyFill="1" applyBorder="1" applyAlignment="1" applyProtection="1">
      <alignment horizontal="left" vertical="top" wrapText="1"/>
    </xf>
    <xf numFmtId="0" fontId="42" fillId="2" borderId="0" xfId="0" applyFont="1" applyFill="1" applyBorder="1" applyProtection="1"/>
    <xf numFmtId="0" fontId="32" fillId="4" borderId="90" xfId="0" applyFont="1" applyFill="1" applyBorder="1" applyAlignment="1" applyProtection="1">
      <alignment horizontal="left" wrapText="1"/>
      <protection locked="0"/>
    </xf>
    <xf numFmtId="0" fontId="32" fillId="4" borderId="108" xfId="0" applyFont="1" applyFill="1" applyBorder="1" applyAlignment="1" applyProtection="1">
      <alignment horizontal="left" wrapText="1"/>
      <protection locked="0"/>
    </xf>
    <xf numFmtId="0" fontId="141" fillId="3" borderId="17" xfId="0" applyFont="1" applyFill="1" applyBorder="1" applyAlignment="1" applyProtection="1">
      <alignment horizontal="justify" vertical="top" wrapText="1"/>
    </xf>
    <xf numFmtId="0" fontId="141" fillId="3" borderId="48" xfId="0" applyFont="1" applyFill="1" applyBorder="1" applyAlignment="1" applyProtection="1">
      <alignment horizontal="justify" vertical="top" wrapText="1"/>
    </xf>
    <xf numFmtId="0" fontId="168" fillId="3" borderId="6" xfId="0" applyFont="1" applyFill="1" applyBorder="1" applyAlignment="1">
      <alignment horizontal="center"/>
    </xf>
    <xf numFmtId="0" fontId="168" fillId="3" borderId="7" xfId="0" applyFont="1" applyFill="1" applyBorder="1" applyAlignment="1">
      <alignment horizontal="center"/>
    </xf>
    <xf numFmtId="0" fontId="168" fillId="3" borderId="8" xfId="0" applyFont="1" applyFill="1" applyBorder="1" applyAlignment="1">
      <alignment horizontal="center"/>
    </xf>
    <xf numFmtId="0" fontId="117" fillId="2" borderId="6" xfId="0" applyFont="1" applyFill="1" applyBorder="1" applyAlignment="1">
      <alignment horizontal="center"/>
    </xf>
    <xf numFmtId="0" fontId="133" fillId="2" borderId="7" xfId="0" applyFont="1" applyFill="1" applyBorder="1" applyAlignment="1">
      <alignment horizontal="center"/>
    </xf>
    <xf numFmtId="0" fontId="133" fillId="2" borderId="8" xfId="0" applyFont="1" applyFill="1" applyBorder="1" applyAlignment="1">
      <alignment horizontal="center"/>
    </xf>
    <xf numFmtId="0" fontId="161" fillId="2" borderId="6" xfId="0" applyFont="1" applyFill="1" applyBorder="1" applyAlignment="1">
      <alignment horizontal="left" vertical="center" wrapText="1"/>
    </xf>
    <xf numFmtId="0" fontId="161" fillId="2" borderId="7" xfId="0" applyFont="1" applyFill="1" applyBorder="1" applyAlignment="1">
      <alignment horizontal="left" vertical="center" wrapText="1"/>
    </xf>
    <xf numFmtId="0" fontId="161" fillId="2" borderId="8" xfId="0" applyFont="1" applyFill="1" applyBorder="1" applyAlignment="1">
      <alignment horizontal="left" vertical="center" wrapText="1"/>
    </xf>
    <xf numFmtId="0" fontId="168" fillId="10" borderId="15" xfId="0" applyFont="1" applyFill="1" applyBorder="1" applyAlignment="1">
      <alignment horizontal="center"/>
    </xf>
    <xf numFmtId="0" fontId="168" fillId="10" borderId="16" xfId="0" applyFont="1" applyFill="1" applyBorder="1" applyAlignment="1">
      <alignment horizontal="center"/>
    </xf>
    <xf numFmtId="0" fontId="168" fillId="10" borderId="17" xfId="0" applyFont="1" applyFill="1" applyBorder="1" applyAlignment="1">
      <alignment horizontal="center"/>
    </xf>
    <xf numFmtId="0" fontId="130" fillId="0" borderId="15" xfId="0" applyFont="1" applyFill="1" applyBorder="1" applyAlignment="1">
      <alignment horizontal="center"/>
    </xf>
    <xf numFmtId="0" fontId="130" fillId="0" borderId="16" xfId="0" applyFont="1" applyFill="1" applyBorder="1" applyAlignment="1">
      <alignment horizontal="center"/>
    </xf>
    <xf numFmtId="0" fontId="130" fillId="0" borderId="19" xfId="0" applyFont="1" applyFill="1" applyBorder="1" applyAlignment="1">
      <alignment horizontal="center"/>
    </xf>
    <xf numFmtId="0" fontId="130" fillId="0" borderId="17" xfId="0" applyFont="1" applyFill="1" applyBorder="1" applyAlignment="1">
      <alignment horizontal="center"/>
    </xf>
    <xf numFmtId="0" fontId="118" fillId="10" borderId="36" xfId="0" applyFont="1" applyFill="1" applyBorder="1" applyAlignment="1">
      <alignment horizontal="center" wrapText="1"/>
    </xf>
    <xf numFmtId="0" fontId="12" fillId="0" borderId="6" xfId="0" applyFont="1" applyFill="1" applyBorder="1" applyAlignment="1">
      <alignment horizontal="left" wrapText="1"/>
    </xf>
    <xf numFmtId="0" fontId="12" fillId="0" borderId="7" xfId="0" applyFont="1" applyFill="1" applyBorder="1" applyAlignment="1">
      <alignment horizontal="left" wrapText="1"/>
    </xf>
    <xf numFmtId="0" fontId="12" fillId="0" borderId="8" xfId="0" applyFont="1" applyFill="1" applyBorder="1" applyAlignment="1">
      <alignment horizontal="left" wrapText="1"/>
    </xf>
    <xf numFmtId="0" fontId="130" fillId="2" borderId="19" xfId="0" applyFont="1" applyFill="1" applyBorder="1" applyAlignment="1">
      <alignment horizontal="center" vertical="center"/>
    </xf>
    <xf numFmtId="0" fontId="130" fillId="2" borderId="81" xfId="0" applyFont="1" applyFill="1" applyBorder="1" applyAlignment="1">
      <alignment horizontal="center" vertical="center"/>
    </xf>
    <xf numFmtId="0" fontId="123" fillId="2" borderId="0" xfId="0" applyFont="1" applyFill="1" applyBorder="1" applyAlignment="1" applyProtection="1">
      <alignment horizontal="left" wrapText="1"/>
    </xf>
    <xf numFmtId="0" fontId="118" fillId="2" borderId="0" xfId="0" applyFont="1" applyFill="1" applyBorder="1" applyAlignment="1" applyProtection="1">
      <alignment horizontal="center"/>
    </xf>
    <xf numFmtId="0" fontId="60" fillId="12" borderId="1" xfId="0" applyFont="1" applyFill="1" applyBorder="1" applyAlignment="1" applyProtection="1">
      <alignment horizontal="center"/>
    </xf>
    <xf numFmtId="0" fontId="60" fillId="12" borderId="2" xfId="0" applyFont="1" applyFill="1" applyBorder="1" applyAlignment="1" applyProtection="1">
      <alignment horizontal="center"/>
    </xf>
    <xf numFmtId="0" fontId="60" fillId="12" borderId="3" xfId="0" applyFont="1" applyFill="1" applyBorder="1" applyAlignment="1" applyProtection="1">
      <alignment horizontal="center"/>
    </xf>
    <xf numFmtId="0" fontId="174" fillId="2" borderId="68" xfId="0" applyFont="1" applyFill="1" applyBorder="1" applyAlignment="1" applyProtection="1">
      <alignment horizontal="center"/>
    </xf>
    <xf numFmtId="0" fontId="174" fillId="2" borderId="16" xfId="0" applyFont="1" applyFill="1" applyBorder="1" applyAlignment="1" applyProtection="1">
      <alignment horizontal="center"/>
    </xf>
    <xf numFmtId="0" fontId="174" fillId="2" borderId="69" xfId="0" applyFont="1" applyFill="1" applyBorder="1" applyAlignment="1" applyProtection="1">
      <alignment horizontal="center"/>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12" fillId="6" borderId="12" xfId="0" applyFont="1" applyFill="1" applyBorder="1" applyAlignment="1" applyProtection="1">
      <alignment horizontal="left" wrapText="1"/>
    </xf>
    <xf numFmtId="0" fontId="12" fillId="6" borderId="33" xfId="0" applyFont="1" applyFill="1" applyBorder="1" applyAlignment="1" applyProtection="1">
      <alignment horizontal="left" wrapText="1"/>
    </xf>
    <xf numFmtId="0" fontId="12" fillId="6" borderId="13" xfId="0" applyFont="1" applyFill="1" applyBorder="1" applyAlignment="1" applyProtection="1">
      <alignment horizontal="left" wrapText="1"/>
    </xf>
    <xf numFmtId="0" fontId="58" fillId="12" borderId="12" xfId="0" applyFont="1" applyFill="1" applyBorder="1" applyAlignment="1" applyProtection="1">
      <alignment horizontal="center" wrapText="1"/>
    </xf>
    <xf numFmtId="0" fontId="58" fillId="12" borderId="33" xfId="0" applyFont="1" applyFill="1" applyBorder="1" applyAlignment="1" applyProtection="1">
      <alignment horizontal="center" wrapText="1"/>
    </xf>
    <xf numFmtId="0" fontId="58" fillId="12" borderId="13" xfId="0" applyFont="1" applyFill="1" applyBorder="1" applyAlignment="1" applyProtection="1">
      <alignment horizontal="center" wrapText="1"/>
    </xf>
    <xf numFmtId="0" fontId="168" fillId="2" borderId="6" xfId="0" applyFont="1" applyFill="1" applyBorder="1" applyAlignment="1" applyProtection="1">
      <alignment horizontal="center"/>
    </xf>
    <xf numFmtId="0" fontId="168" fillId="2" borderId="7" xfId="0" applyFont="1" applyFill="1" applyBorder="1" applyAlignment="1" applyProtection="1">
      <alignment horizontal="center"/>
    </xf>
    <xf numFmtId="0" fontId="168" fillId="2" borderId="8" xfId="0" applyFont="1" applyFill="1" applyBorder="1" applyAlignment="1" applyProtection="1">
      <alignment horizontal="center"/>
    </xf>
    <xf numFmtId="0" fontId="42" fillId="12" borderId="9" xfId="0" applyFont="1" applyFill="1" applyBorder="1" applyAlignment="1" applyProtection="1">
      <alignment horizontal="center"/>
    </xf>
    <xf numFmtId="0" fontId="42" fillId="12" borderId="10" xfId="0" applyFont="1" applyFill="1" applyBorder="1" applyAlignment="1" applyProtection="1">
      <alignment horizontal="center"/>
    </xf>
    <xf numFmtId="0" fontId="42" fillId="12" borderId="11" xfId="0" applyFont="1" applyFill="1" applyBorder="1" applyAlignment="1" applyProtection="1">
      <alignment horizontal="center"/>
    </xf>
    <xf numFmtId="0" fontId="140" fillId="12" borderId="6" xfId="0" applyFont="1" applyFill="1" applyBorder="1" applyAlignment="1" applyProtection="1">
      <alignment horizontal="center" vertical="center"/>
    </xf>
    <xf numFmtId="0" fontId="140" fillId="12" borderId="7" xfId="0" applyFont="1" applyFill="1" applyBorder="1" applyAlignment="1" applyProtection="1">
      <alignment horizontal="center" vertical="center"/>
    </xf>
    <xf numFmtId="0" fontId="140" fillId="12" borderId="8" xfId="0" applyFont="1" applyFill="1" applyBorder="1" applyAlignment="1" applyProtection="1">
      <alignment horizontal="center" vertical="center"/>
    </xf>
    <xf numFmtId="0" fontId="127" fillId="2" borderId="6" xfId="42" applyFont="1" applyFill="1" applyBorder="1" applyAlignment="1" applyProtection="1">
      <alignment horizontal="left" vertical="center" wrapText="1"/>
    </xf>
    <xf numFmtId="0" fontId="127" fillId="2" borderId="7" xfId="42" applyFont="1" applyFill="1" applyBorder="1" applyAlignment="1" applyProtection="1">
      <alignment horizontal="left" vertical="center" wrapText="1"/>
    </xf>
    <xf numFmtId="0" fontId="127" fillId="2" borderId="8" xfId="42" applyFont="1" applyFill="1" applyBorder="1" applyAlignment="1" applyProtection="1">
      <alignment horizontal="left" vertical="center" wrapText="1"/>
    </xf>
    <xf numFmtId="0" fontId="170" fillId="2" borderId="2" xfId="42" applyFont="1" applyFill="1" applyBorder="1" applyAlignment="1" applyProtection="1">
      <alignment horizontal="left" wrapText="1"/>
    </xf>
    <xf numFmtId="0" fontId="170" fillId="2" borderId="0" xfId="42" applyFont="1" applyFill="1" applyBorder="1" applyAlignment="1" applyProtection="1">
      <alignment horizontal="left" wrapText="1"/>
    </xf>
    <xf numFmtId="0" fontId="10" fillId="2" borderId="2" xfId="0" applyFont="1" applyFill="1" applyBorder="1" applyAlignment="1" applyProtection="1">
      <alignment horizontal="left" wrapText="1"/>
    </xf>
    <xf numFmtId="0" fontId="92" fillId="2" borderId="0" xfId="42" applyFont="1" applyFill="1" applyBorder="1" applyAlignment="1" applyProtection="1">
      <alignment horizontal="left" vertical="top" wrapText="1"/>
      <protection locked="0"/>
    </xf>
    <xf numFmtId="0" fontId="127" fillId="4" borderId="12" xfId="42" applyFont="1" applyFill="1" applyBorder="1" applyAlignment="1" applyProtection="1">
      <alignment horizontal="left" vertical="center"/>
      <protection locked="0"/>
    </xf>
    <xf numFmtId="0" fontId="127" fillId="4" borderId="33" xfId="42" applyFont="1" applyFill="1" applyBorder="1" applyAlignment="1" applyProtection="1">
      <alignment horizontal="left" vertical="center"/>
      <protection locked="0"/>
    </xf>
    <xf numFmtId="0" fontId="127" fillId="4" borderId="13" xfId="42" applyFont="1" applyFill="1" applyBorder="1" applyAlignment="1" applyProtection="1">
      <alignment horizontal="left" vertical="center"/>
      <protection locked="0"/>
    </xf>
    <xf numFmtId="0" fontId="170" fillId="2" borderId="0" xfId="42" applyFont="1" applyFill="1" applyBorder="1" applyAlignment="1" applyProtection="1">
      <alignment horizontal="left" vertical="center" wrapText="1"/>
    </xf>
    <xf numFmtId="0" fontId="170" fillId="2" borderId="42" xfId="42" applyFont="1" applyFill="1" applyBorder="1" applyAlignment="1" applyProtection="1">
      <alignment horizontal="left" vertical="center" wrapText="1"/>
    </xf>
    <xf numFmtId="0" fontId="161" fillId="2" borderId="0" xfId="42" applyFont="1" applyFill="1" applyBorder="1" applyAlignment="1" applyProtection="1">
      <alignment horizontal="left" vertical="top" wrapText="1"/>
    </xf>
    <xf numFmtId="0" fontId="4" fillId="2"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88" fillId="4" borderId="6" xfId="0" applyFont="1" applyFill="1" applyBorder="1" applyAlignment="1" applyProtection="1">
      <alignment horizontal="left" wrapText="1"/>
      <protection locked="0"/>
    </xf>
    <xf numFmtId="0" fontId="88" fillId="4" borderId="7" xfId="0" applyFont="1" applyFill="1" applyBorder="1" applyAlignment="1" applyProtection="1">
      <alignment horizontal="left" wrapText="1"/>
      <protection locked="0"/>
    </xf>
    <xf numFmtId="0" fontId="88" fillId="4" borderId="8" xfId="0" applyFont="1" applyFill="1" applyBorder="1" applyAlignment="1" applyProtection="1">
      <alignment horizontal="left" wrapText="1"/>
      <protection locked="0"/>
    </xf>
    <xf numFmtId="0" fontId="88" fillId="2" borderId="0" xfId="0" applyFont="1" applyFill="1" applyBorder="1" applyAlignment="1">
      <alignment horizontal="left" vertical="top" wrapText="1"/>
    </xf>
    <xf numFmtId="0" fontId="88" fillId="8" borderId="132" xfId="0" applyFont="1" applyFill="1" applyBorder="1" applyAlignment="1">
      <alignment horizontal="left" vertical="top" wrapText="1"/>
    </xf>
    <xf numFmtId="0" fontId="88" fillId="8" borderId="118" xfId="0" applyFont="1" applyFill="1" applyBorder="1" applyAlignment="1">
      <alignment horizontal="left" vertical="top" wrapText="1"/>
    </xf>
    <xf numFmtId="0" fontId="88" fillId="8" borderId="111" xfId="0" applyFont="1" applyFill="1" applyBorder="1" applyAlignment="1">
      <alignment horizontal="left" vertical="top" wrapText="1"/>
    </xf>
    <xf numFmtId="0" fontId="4" fillId="4" borderId="1"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89" fillId="2" borderId="2" xfId="0" applyFont="1" applyFill="1" applyBorder="1" applyAlignment="1">
      <alignment horizontal="left" vertical="top" wrapText="1"/>
    </xf>
    <xf numFmtId="0" fontId="159" fillId="2" borderId="0" xfId="42" applyFont="1" applyFill="1" applyBorder="1" applyAlignment="1" applyProtection="1">
      <alignment horizontal="left" vertical="top" wrapText="1"/>
    </xf>
    <xf numFmtId="0" fontId="4" fillId="4" borderId="1" xfId="0"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vertical="top" wrapText="1"/>
      <protection locked="0"/>
    </xf>
    <xf numFmtId="0" fontId="4" fillId="4" borderId="3" xfId="0" applyFont="1" applyFill="1" applyBorder="1" applyAlignment="1" applyProtection="1">
      <alignment horizontal="center" vertical="top" wrapText="1"/>
      <protection locked="0"/>
    </xf>
    <xf numFmtId="0" fontId="4" fillId="4" borderId="9" xfId="0" applyFont="1" applyFill="1" applyBorder="1" applyAlignment="1" applyProtection="1">
      <alignment horizontal="center" vertical="top" wrapText="1"/>
      <protection locked="0"/>
    </xf>
    <xf numFmtId="0" fontId="4" fillId="4" borderId="10" xfId="0" applyFont="1" applyFill="1" applyBorder="1" applyAlignment="1" applyProtection="1">
      <alignment horizontal="center" vertical="top" wrapText="1"/>
      <protection locked="0"/>
    </xf>
    <xf numFmtId="0" fontId="4" fillId="4" borderId="11" xfId="0" applyFont="1" applyFill="1" applyBorder="1" applyAlignment="1" applyProtection="1">
      <alignment horizontal="center" vertical="top" wrapText="1"/>
      <protection locked="0"/>
    </xf>
    <xf numFmtId="0" fontId="1" fillId="4" borderId="1" xfId="0" applyFont="1" applyFill="1" applyBorder="1" applyAlignment="1" applyProtection="1">
      <alignment horizontal="center" vertical="top" wrapText="1"/>
      <protection locked="0"/>
    </xf>
    <xf numFmtId="0" fontId="1" fillId="4" borderId="2" xfId="0" applyFont="1" applyFill="1" applyBorder="1"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1" fillId="4" borderId="4" xfId="0" applyFont="1" applyFill="1" applyBorder="1" applyAlignment="1" applyProtection="1">
      <alignment horizontal="center" vertical="top" wrapText="1"/>
      <protection locked="0"/>
    </xf>
    <xf numFmtId="0" fontId="1" fillId="4" borderId="0" xfId="0" applyFont="1" applyFill="1" applyBorder="1" applyAlignment="1" applyProtection="1">
      <alignment horizontal="center" vertical="top" wrapText="1"/>
      <protection locked="0"/>
    </xf>
    <xf numFmtId="0" fontId="1" fillId="4" borderId="5" xfId="0" applyFont="1" applyFill="1" applyBorder="1" applyAlignment="1" applyProtection="1">
      <alignment horizontal="center" vertical="top" wrapText="1"/>
      <protection locked="0"/>
    </xf>
    <xf numFmtId="0" fontId="1" fillId="4" borderId="9" xfId="0" applyFont="1" applyFill="1" applyBorder="1" applyAlignment="1" applyProtection="1">
      <alignment horizontal="center" vertical="top" wrapText="1"/>
      <protection locked="0"/>
    </xf>
    <xf numFmtId="0" fontId="1" fillId="4" borderId="10" xfId="0" applyFont="1" applyFill="1" applyBorder="1" applyAlignment="1" applyProtection="1">
      <alignment horizontal="center" vertical="top" wrapText="1"/>
      <protection locked="0"/>
    </xf>
    <xf numFmtId="0" fontId="1" fillId="4" borderId="11" xfId="0" applyFont="1" applyFill="1" applyBorder="1" applyAlignment="1" applyProtection="1">
      <alignment horizontal="center" vertical="top" wrapText="1"/>
      <protection locked="0"/>
    </xf>
    <xf numFmtId="0" fontId="88" fillId="2" borderId="42"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13" xfId="0" applyFont="1" applyFill="1" applyBorder="1" applyAlignment="1">
      <alignment horizontal="left" vertical="top" wrapText="1"/>
    </xf>
    <xf numFmtId="0" fontId="160" fillId="2" borderId="0" xfId="0" applyFont="1" applyFill="1" applyBorder="1" applyAlignment="1">
      <alignment horizontal="left" vertical="top" wrapText="1"/>
    </xf>
    <xf numFmtId="0" fontId="175" fillId="2" borderId="12" xfId="0" applyFont="1" applyFill="1" applyBorder="1" applyAlignment="1">
      <alignment horizontal="left" vertical="top" wrapText="1"/>
    </xf>
    <xf numFmtId="0" fontId="175" fillId="2" borderId="33" xfId="0" applyFont="1" applyFill="1" applyBorder="1" applyAlignment="1">
      <alignment horizontal="left" vertical="top" wrapText="1"/>
    </xf>
    <xf numFmtId="0" fontId="175" fillId="2" borderId="13" xfId="0" applyFont="1" applyFill="1" applyBorder="1" applyAlignment="1">
      <alignment horizontal="left" vertical="top" wrapText="1"/>
    </xf>
    <xf numFmtId="0" fontId="4" fillId="2" borderId="32" xfId="0" applyFont="1" applyFill="1" applyBorder="1" applyAlignment="1">
      <alignment horizontal="left" vertical="top" wrapText="1"/>
    </xf>
    <xf numFmtId="0" fontId="12" fillId="2" borderId="0" xfId="0" applyFont="1" applyFill="1" applyBorder="1" applyAlignment="1" applyProtection="1">
      <alignment horizontal="left"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174" fillId="2" borderId="6" xfId="0" applyFont="1" applyFill="1" applyBorder="1" applyAlignment="1" applyProtection="1">
      <alignment horizontal="center"/>
    </xf>
    <xf numFmtId="0" fontId="174" fillId="2" borderId="7" xfId="0" applyFont="1" applyFill="1" applyBorder="1" applyAlignment="1" applyProtection="1">
      <alignment horizontal="center"/>
    </xf>
    <xf numFmtId="0" fontId="174" fillId="2" borderId="8" xfId="0" applyFont="1" applyFill="1" applyBorder="1" applyAlignment="1" applyProtection="1">
      <alignment horizontal="center"/>
    </xf>
    <xf numFmtId="0" fontId="88" fillId="8" borderId="1" xfId="0" applyFont="1" applyFill="1" applyBorder="1" applyAlignment="1">
      <alignment horizontal="left" vertical="top" wrapText="1"/>
    </xf>
    <xf numFmtId="0" fontId="88" fillId="8" borderId="3" xfId="0" applyFont="1" applyFill="1" applyBorder="1" applyAlignment="1">
      <alignment horizontal="left" vertical="top" wrapText="1"/>
    </xf>
    <xf numFmtId="0" fontId="88" fillId="8" borderId="4" xfId="0" applyFont="1" applyFill="1" applyBorder="1" applyAlignment="1">
      <alignment horizontal="left" vertical="top" wrapText="1"/>
    </xf>
    <xf numFmtId="0" fontId="88" fillId="8" borderId="5" xfId="0" applyFont="1" applyFill="1" applyBorder="1" applyAlignment="1">
      <alignment horizontal="left" vertical="top" wrapText="1"/>
    </xf>
    <xf numFmtId="0" fontId="88" fillId="8" borderId="9" xfId="0" applyFont="1" applyFill="1" applyBorder="1" applyAlignment="1">
      <alignment horizontal="left" vertical="top" wrapText="1"/>
    </xf>
    <xf numFmtId="0" fontId="88" fillId="8" borderId="11" xfId="0" applyFont="1" applyFill="1" applyBorder="1" applyAlignment="1">
      <alignment horizontal="left" vertical="top" wrapText="1"/>
    </xf>
    <xf numFmtId="0" fontId="88" fillId="2" borderId="0" xfId="0" applyFont="1" applyFill="1" applyBorder="1" applyAlignment="1">
      <alignment horizontal="left" vertical="top"/>
    </xf>
    <xf numFmtId="0" fontId="1" fillId="4" borderId="1"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75" fillId="2" borderId="32" xfId="0" applyFont="1" applyFill="1" applyBorder="1" applyAlignment="1">
      <alignment horizontal="left" vertical="top" wrapText="1"/>
    </xf>
    <xf numFmtId="0" fontId="160" fillId="2" borderId="42" xfId="0" applyFont="1" applyFill="1" applyBorder="1" applyAlignment="1">
      <alignment horizontal="left" vertical="top" wrapText="1"/>
    </xf>
    <xf numFmtId="0" fontId="0" fillId="2" borderId="107" xfId="0" applyFill="1" applyBorder="1" applyAlignment="1">
      <alignment horizontal="left" vertical="top" wrapText="1"/>
    </xf>
    <xf numFmtId="0" fontId="0" fillId="2" borderId="90" xfId="0" applyFill="1" applyBorder="1" applyAlignment="1">
      <alignment horizontal="left" vertical="top" wrapText="1"/>
    </xf>
    <xf numFmtId="0" fontId="0" fillId="2" borderId="108"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Border="1" applyAlignment="1">
      <alignment horizontal="left" vertical="top" wrapText="1"/>
    </xf>
    <xf numFmtId="0" fontId="0" fillId="2" borderId="34" xfId="0" applyFill="1" applyBorder="1" applyAlignment="1">
      <alignment horizontal="left" vertical="top" wrapText="1"/>
    </xf>
    <xf numFmtId="0" fontId="0" fillId="2" borderId="41" xfId="0" applyFill="1" applyBorder="1" applyAlignment="1">
      <alignment horizontal="left" vertical="top" wrapText="1"/>
    </xf>
    <xf numFmtId="0" fontId="0" fillId="2" borderId="42" xfId="0" applyFill="1" applyBorder="1" applyAlignment="1">
      <alignment horizontal="left" vertical="top" wrapText="1"/>
    </xf>
    <xf numFmtId="0" fontId="0" fillId="2" borderId="37" xfId="0" applyFill="1" applyBorder="1" applyAlignment="1">
      <alignment horizontal="left" vertical="top" wrapText="1"/>
    </xf>
    <xf numFmtId="0" fontId="1" fillId="13" borderId="12" xfId="0" applyFont="1" applyFill="1" applyBorder="1" applyAlignment="1">
      <alignment horizontal="left" wrapText="1"/>
    </xf>
    <xf numFmtId="0" fontId="0" fillId="0" borderId="33" xfId="0" applyBorder="1"/>
    <xf numFmtId="0" fontId="0" fillId="0" borderId="13" xfId="0" applyBorder="1"/>
    <xf numFmtId="0" fontId="1" fillId="14" borderId="12" xfId="0" applyFont="1" applyFill="1" applyBorder="1" applyAlignment="1">
      <alignment horizontal="left" wrapText="1"/>
    </xf>
    <xf numFmtId="0" fontId="1" fillId="15" borderId="12" xfId="0" applyFont="1" applyFill="1" applyBorder="1" applyAlignment="1">
      <alignment horizontal="left" wrapText="1"/>
    </xf>
    <xf numFmtId="0" fontId="0" fillId="16" borderId="14" xfId="0" applyFill="1" applyBorder="1" applyAlignment="1" applyProtection="1">
      <alignment horizontal="left" wrapText="1"/>
    </xf>
    <xf numFmtId="0" fontId="0" fillId="16" borderId="0" xfId="0" applyFill="1" applyBorder="1" applyAlignment="1" applyProtection="1">
      <alignment horizontal="left" wrapText="1"/>
    </xf>
    <xf numFmtId="0" fontId="1" fillId="25" borderId="41" xfId="0" applyFont="1" applyFill="1" applyBorder="1" applyAlignment="1">
      <alignment horizontal="left"/>
    </xf>
    <xf numFmtId="0" fontId="1" fillId="25" borderId="42" xfId="0" applyFont="1" applyFill="1" applyBorder="1" applyAlignment="1">
      <alignment horizontal="left"/>
    </xf>
    <xf numFmtId="0" fontId="1" fillId="25" borderId="37" xfId="0" applyFont="1" applyFill="1" applyBorder="1" applyAlignment="1">
      <alignment horizontal="left"/>
    </xf>
    <xf numFmtId="0" fontId="0" fillId="14" borderId="33" xfId="0" applyFill="1" applyBorder="1" applyAlignment="1">
      <alignment horizontal="left" wrapText="1"/>
    </xf>
    <xf numFmtId="0" fontId="0" fillId="14" borderId="13" xfId="0" applyFill="1" applyBorder="1" applyAlignment="1">
      <alignment horizontal="left" wrapText="1"/>
    </xf>
    <xf numFmtId="0" fontId="0" fillId="13" borderId="33" xfId="0" applyFill="1" applyBorder="1" applyAlignment="1">
      <alignment horizontal="left" wrapText="1"/>
    </xf>
    <xf numFmtId="0" fontId="0" fillId="13" borderId="13" xfId="0" applyFill="1" applyBorder="1" applyAlignment="1">
      <alignment horizontal="left" wrapText="1"/>
    </xf>
    <xf numFmtId="0" fontId="1" fillId="17" borderId="90" xfId="0" applyFont="1" applyFill="1" applyBorder="1" applyAlignment="1">
      <alignment horizontal="left" wrapText="1"/>
    </xf>
    <xf numFmtId="0" fontId="0" fillId="13" borderId="33" xfId="0" applyFill="1" applyBorder="1" applyAlignment="1"/>
    <xf numFmtId="0" fontId="0" fillId="13" borderId="13" xfId="0" applyFill="1" applyBorder="1" applyAlignment="1"/>
    <xf numFmtId="0" fontId="1" fillId="14" borderId="32" xfId="0" applyFont="1" applyFill="1" applyBorder="1" applyAlignment="1">
      <alignment horizontal="left" wrapText="1"/>
    </xf>
    <xf numFmtId="0" fontId="0" fillId="14" borderId="32" xfId="0" applyFill="1" applyBorder="1" applyAlignment="1"/>
    <xf numFmtId="0" fontId="1" fillId="18" borderId="32" xfId="0" applyFont="1" applyFill="1" applyBorder="1" applyAlignment="1">
      <alignment horizontal="left" wrapText="1"/>
    </xf>
    <xf numFmtId="0" fontId="0" fillId="18" borderId="32" xfId="0" applyFill="1" applyBorder="1" applyAlignment="1">
      <alignment horizontal="left" wrapText="1"/>
    </xf>
    <xf numFmtId="0" fontId="92" fillId="25" borderId="12" xfId="42" applyFont="1" applyFill="1" applyBorder="1" applyAlignment="1" applyProtection="1">
      <alignment horizontal="left" wrapText="1"/>
      <protection locked="0"/>
    </xf>
    <xf numFmtId="0" fontId="92" fillId="25" borderId="33" xfId="42" applyFont="1" applyFill="1" applyBorder="1" applyAlignment="1" applyProtection="1">
      <alignment horizontal="left" wrapText="1"/>
      <protection locked="0"/>
    </xf>
    <xf numFmtId="0" fontId="92" fillId="25" borderId="13" xfId="42" applyFont="1" applyFill="1" applyBorder="1" applyAlignment="1" applyProtection="1">
      <alignment horizontal="left" wrapText="1"/>
      <protection locked="0"/>
    </xf>
    <xf numFmtId="0" fontId="92" fillId="18" borderId="32" xfId="42" applyFont="1" applyFill="1" applyBorder="1" applyAlignment="1">
      <alignment horizontal="left" wrapText="1"/>
    </xf>
    <xf numFmtId="0" fontId="1" fillId="13" borderId="33" xfId="0" applyFont="1" applyFill="1" applyBorder="1" applyAlignment="1">
      <alignment horizontal="left" wrapText="1"/>
    </xf>
    <xf numFmtId="0" fontId="1" fillId="13" borderId="13" xfId="0" applyFont="1" applyFill="1" applyBorder="1" applyAlignment="1">
      <alignment horizontal="left" wrapText="1"/>
    </xf>
    <xf numFmtId="0" fontId="1" fillId="21" borderId="32" xfId="0" applyFont="1" applyFill="1" applyBorder="1" applyAlignment="1">
      <alignment horizontal="left" wrapText="1"/>
    </xf>
    <xf numFmtId="0" fontId="0" fillId="21" borderId="32" xfId="0" applyFill="1" applyBorder="1" applyAlignment="1">
      <alignment horizontal="left" wrapText="1"/>
    </xf>
    <xf numFmtId="0" fontId="0" fillId="0" borderId="42" xfId="0" applyFill="1" applyBorder="1" applyAlignment="1">
      <alignment horizontal="center" wrapText="1"/>
    </xf>
    <xf numFmtId="0" fontId="1" fillId="13" borderId="12" xfId="42" applyFont="1" applyFill="1" applyBorder="1" applyAlignment="1">
      <alignment vertical="top" wrapText="1"/>
    </xf>
    <xf numFmtId="0" fontId="1" fillId="14" borderId="12" xfId="42" applyFont="1" applyFill="1" applyBorder="1" applyAlignment="1">
      <alignment horizontal="left" wrapText="1"/>
    </xf>
    <xf numFmtId="0" fontId="1" fillId="14" borderId="33" xfId="42" applyFont="1" applyFill="1" applyBorder="1" applyAlignment="1">
      <alignment horizontal="left" wrapText="1"/>
    </xf>
    <xf numFmtId="0" fontId="1" fillId="14" borderId="13" xfId="42" applyFont="1" applyFill="1" applyBorder="1" applyAlignment="1">
      <alignment horizontal="left" wrapText="1"/>
    </xf>
    <xf numFmtId="0" fontId="1" fillId="17" borderId="12" xfId="0" applyFont="1" applyFill="1" applyBorder="1" applyAlignment="1">
      <alignment horizontal="left" wrapText="1"/>
    </xf>
    <xf numFmtId="0" fontId="1" fillId="17" borderId="33" xfId="0" applyFont="1" applyFill="1" applyBorder="1" applyAlignment="1">
      <alignment horizontal="left" wrapText="1"/>
    </xf>
    <xf numFmtId="0" fontId="1" fillId="17" borderId="13" xfId="0" applyFont="1" applyFill="1" applyBorder="1" applyAlignment="1">
      <alignment horizontal="left" wrapText="1"/>
    </xf>
    <xf numFmtId="0" fontId="163" fillId="25" borderId="32" xfId="0" applyFont="1" applyFill="1" applyBorder="1" applyAlignment="1">
      <alignment horizontal="left" wrapText="1"/>
    </xf>
    <xf numFmtId="0" fontId="92" fillId="14" borderId="32" xfId="42" applyFont="1" applyFill="1" applyBorder="1" applyAlignment="1">
      <alignment horizontal="left" wrapText="1"/>
    </xf>
    <xf numFmtId="0" fontId="92" fillId="13" borderId="32" xfId="42" applyFont="1" applyFill="1" applyBorder="1" applyAlignment="1">
      <alignment horizontal="left" wrapText="1"/>
    </xf>
    <xf numFmtId="0" fontId="1" fillId="22" borderId="32" xfId="0" applyFont="1" applyFill="1" applyBorder="1" applyAlignment="1">
      <alignment horizontal="left" wrapText="1"/>
    </xf>
    <xf numFmtId="0" fontId="0" fillId="22" borderId="32" xfId="0" applyFill="1" applyBorder="1" applyAlignment="1">
      <alignment horizontal="left" wrapText="1"/>
    </xf>
    <xf numFmtId="0" fontId="1" fillId="19" borderId="32" xfId="0" applyFont="1" applyFill="1" applyBorder="1" applyAlignment="1">
      <alignment horizontal="left" wrapText="1"/>
    </xf>
    <xf numFmtId="0" fontId="1" fillId="19" borderId="12" xfId="0" applyFont="1" applyFill="1" applyBorder="1" applyAlignment="1">
      <alignment horizontal="left" wrapText="1"/>
    </xf>
    <xf numFmtId="0" fontId="1" fillId="19" borderId="33" xfId="0" applyFont="1" applyFill="1" applyBorder="1" applyAlignment="1">
      <alignment horizontal="left" wrapText="1"/>
    </xf>
    <xf numFmtId="0" fontId="1" fillId="19" borderId="13" xfId="0" applyFont="1" applyFill="1" applyBorder="1" applyAlignment="1">
      <alignment horizontal="left" wrapText="1"/>
    </xf>
    <xf numFmtId="0" fontId="0" fillId="16" borderId="107" xfId="0" applyFill="1" applyBorder="1" applyAlignment="1" applyProtection="1">
      <alignment horizontal="left" wrapText="1"/>
    </xf>
    <xf numFmtId="0" fontId="0" fillId="16" borderId="90" xfId="0" applyFill="1" applyBorder="1" applyAlignment="1" applyProtection="1">
      <alignment horizontal="left" wrapText="1"/>
    </xf>
    <xf numFmtId="0" fontId="1" fillId="28" borderId="32" xfId="0" applyFont="1" applyFill="1" applyBorder="1" applyAlignment="1">
      <alignment horizontal="left" wrapText="1"/>
    </xf>
    <xf numFmtId="0" fontId="1" fillId="29" borderId="32" xfId="0" applyFont="1" applyFill="1" applyBorder="1" applyAlignment="1">
      <alignment horizontal="left" wrapText="1"/>
    </xf>
    <xf numFmtId="0" fontId="0" fillId="29" borderId="32" xfId="0" applyFill="1" applyBorder="1" applyAlignment="1">
      <alignment horizontal="left" wrapText="1"/>
    </xf>
    <xf numFmtId="0" fontId="37" fillId="29" borderId="12" xfId="0" applyFont="1" applyFill="1" applyBorder="1" applyAlignment="1">
      <alignment horizontal="left" wrapText="1"/>
    </xf>
    <xf numFmtId="0" fontId="37" fillId="29" borderId="33" xfId="0" applyFont="1" applyFill="1" applyBorder="1" applyAlignment="1">
      <alignment horizontal="left" wrapText="1"/>
    </xf>
    <xf numFmtId="0" fontId="37" fillId="29" borderId="13" xfId="0" applyFont="1" applyFill="1" applyBorder="1" applyAlignment="1">
      <alignment horizontal="left" wrapText="1"/>
    </xf>
    <xf numFmtId="0" fontId="37" fillId="29" borderId="32" xfId="0" applyFont="1" applyFill="1" applyBorder="1" applyAlignment="1">
      <alignment horizontal="left" wrapText="1"/>
    </xf>
    <xf numFmtId="0" fontId="0" fillId="0" borderId="33" xfId="0" applyBorder="1" applyAlignment="1"/>
    <xf numFmtId="0" fontId="0" fillId="0" borderId="13" xfId="0" applyBorder="1" applyAlignment="1"/>
    <xf numFmtId="0" fontId="1" fillId="20" borderId="12" xfId="0" applyFont="1" applyFill="1" applyBorder="1" applyAlignment="1">
      <alignment horizontal="left" wrapText="1"/>
    </xf>
    <xf numFmtId="0" fontId="0" fillId="20" borderId="33" xfId="0" applyFill="1" applyBorder="1" applyAlignment="1">
      <alignment horizontal="left" wrapText="1"/>
    </xf>
    <xf numFmtId="0" fontId="0" fillId="20" borderId="13" xfId="0" applyFill="1" applyBorder="1" applyAlignment="1">
      <alignment horizontal="left" wrapText="1"/>
    </xf>
    <xf numFmtId="0" fontId="1" fillId="25" borderId="32" xfId="0" applyFont="1" applyFill="1" applyBorder="1" applyAlignment="1">
      <alignment horizontal="left"/>
    </xf>
    <xf numFmtId="0" fontId="1" fillId="25" borderId="12" xfId="0" applyFont="1" applyFill="1" applyBorder="1" applyAlignment="1">
      <alignment horizontal="left"/>
    </xf>
    <xf numFmtId="0" fontId="1" fillId="25" borderId="33" xfId="0" applyFont="1" applyFill="1" applyBorder="1" applyAlignment="1">
      <alignment horizontal="left"/>
    </xf>
    <xf numFmtId="0" fontId="1" fillId="25" borderId="13" xfId="0" applyFont="1" applyFill="1" applyBorder="1" applyAlignment="1">
      <alignment horizontal="left"/>
    </xf>
    <xf numFmtId="0" fontId="1" fillId="26" borderId="32" xfId="0" applyFont="1" applyFill="1" applyBorder="1" applyAlignment="1">
      <alignment horizontal="left"/>
    </xf>
    <xf numFmtId="0" fontId="0" fillId="0" borderId="0" xfId="42" applyFont="1" applyFill="1" applyBorder="1" applyAlignment="1">
      <alignment horizontal="left" wrapText="1"/>
    </xf>
    <xf numFmtId="0" fontId="92" fillId="0" borderId="34" xfId="42" applyFill="1" applyBorder="1" applyAlignment="1">
      <alignment horizontal="left" wrapText="1"/>
    </xf>
    <xf numFmtId="0" fontId="1" fillId="6" borderId="32" xfId="42" applyFont="1" applyFill="1" applyBorder="1" applyAlignment="1" applyProtection="1">
      <alignment horizontal="left" wrapText="1"/>
      <protection locked="0"/>
    </xf>
    <xf numFmtId="0" fontId="92" fillId="6" borderId="32" xfId="42" applyFont="1" applyFill="1" applyBorder="1" applyAlignment="1" applyProtection="1">
      <alignment horizontal="left" wrapText="1"/>
      <protection locked="0"/>
    </xf>
    <xf numFmtId="0" fontId="0" fillId="14" borderId="32" xfId="0" applyFill="1" applyBorder="1" applyAlignment="1">
      <alignment horizontal="left" wrapText="1"/>
    </xf>
    <xf numFmtId="0" fontId="1" fillId="15" borderId="32" xfId="0" applyFont="1" applyFill="1" applyBorder="1" applyAlignment="1">
      <alignment horizontal="left" wrapText="1"/>
    </xf>
    <xf numFmtId="0" fontId="0" fillId="15" borderId="32" xfId="0" applyFill="1" applyBorder="1" applyAlignment="1">
      <alignment horizontal="left" wrapText="1"/>
    </xf>
    <xf numFmtId="0" fontId="1" fillId="25" borderId="32" xfId="0" applyFont="1" applyFill="1" applyBorder="1" applyAlignment="1">
      <alignment horizontal="left" wrapText="1"/>
    </xf>
    <xf numFmtId="0" fontId="0" fillId="25" borderId="32" xfId="0" applyFill="1" applyBorder="1" applyAlignment="1">
      <alignment horizontal="left" wrapText="1"/>
    </xf>
    <xf numFmtId="0" fontId="92" fillId="19" borderId="32" xfId="42" applyFont="1" applyFill="1" applyBorder="1" applyAlignment="1">
      <alignment horizontal="left" wrapText="1"/>
    </xf>
    <xf numFmtId="0" fontId="1" fillId="20" borderId="32" xfId="0" applyFont="1" applyFill="1" applyBorder="1" applyAlignment="1">
      <alignment horizontal="left" wrapText="1"/>
    </xf>
    <xf numFmtId="0" fontId="0" fillId="20" borderId="32" xfId="0" applyFill="1" applyBorder="1" applyAlignment="1">
      <alignment horizontal="left" wrapText="1"/>
    </xf>
    <xf numFmtId="0" fontId="1" fillId="24" borderId="32" xfId="0" applyFont="1" applyFill="1" applyBorder="1" applyAlignment="1">
      <alignment horizontal="left" wrapText="1"/>
    </xf>
    <xf numFmtId="0" fontId="0" fillId="24" borderId="32" xfId="0" applyFill="1" applyBorder="1" applyAlignment="1">
      <alignment horizontal="left" wrapText="1"/>
    </xf>
    <xf numFmtId="0" fontId="1" fillId="23" borderId="32" xfId="0" applyFont="1" applyFill="1" applyBorder="1" applyAlignment="1">
      <alignment horizontal="left" wrapText="1"/>
    </xf>
    <xf numFmtId="0" fontId="0" fillId="23" borderId="32" xfId="0" applyFill="1" applyBorder="1" applyAlignment="1">
      <alignment horizontal="left" wrapText="1"/>
    </xf>
    <xf numFmtId="0" fontId="92" fillId="20" borderId="32" xfId="42" applyFont="1" applyFill="1" applyBorder="1" applyAlignment="1">
      <alignment horizontal="left" wrapText="1"/>
    </xf>
    <xf numFmtId="0" fontId="109" fillId="27" borderId="32" xfId="42" applyFont="1" applyFill="1" applyBorder="1" applyAlignment="1">
      <alignment horizontal="left" wrapText="1"/>
    </xf>
    <xf numFmtId="0" fontId="1" fillId="26" borderId="12" xfId="0" applyFont="1" applyFill="1" applyBorder="1" applyAlignment="1">
      <alignment horizontal="left" wrapText="1"/>
    </xf>
    <xf numFmtId="0" fontId="0" fillId="26" borderId="33" xfId="0" applyFill="1" applyBorder="1" applyAlignment="1">
      <alignment horizontal="left" wrapText="1"/>
    </xf>
    <xf numFmtId="0" fontId="0" fillId="26" borderId="13" xfId="0" applyFill="1" applyBorder="1" applyAlignment="1">
      <alignment horizontal="left" wrapText="1"/>
    </xf>
    <xf numFmtId="0" fontId="1" fillId="5" borderId="12" xfId="0" applyFont="1" applyFill="1" applyBorder="1" applyAlignment="1">
      <alignment horizontal="left" wrapText="1"/>
    </xf>
    <xf numFmtId="0" fontId="1" fillId="5" borderId="33" xfId="0" applyFont="1" applyFill="1" applyBorder="1" applyAlignment="1">
      <alignment horizontal="left" wrapText="1"/>
    </xf>
    <xf numFmtId="0" fontId="1" fillId="5" borderId="13" xfId="0" applyFont="1" applyFill="1" applyBorder="1" applyAlignment="1">
      <alignment horizontal="left" wrapText="1"/>
    </xf>
    <xf numFmtId="0" fontId="0" fillId="20" borderId="33" xfId="0" applyFill="1" applyBorder="1" applyAlignment="1"/>
    <xf numFmtId="0" fontId="0" fillId="20" borderId="13" xfId="0" applyFill="1" applyBorder="1" applyAlignment="1"/>
    <xf numFmtId="0" fontId="1" fillId="27" borderId="12" xfId="0" applyFont="1" applyFill="1" applyBorder="1" applyAlignment="1">
      <alignment horizontal="left" wrapText="1"/>
    </xf>
    <xf numFmtId="0" fontId="0" fillId="27" borderId="33" xfId="0" applyFill="1" applyBorder="1" applyAlignment="1">
      <alignment horizontal="left" wrapText="1"/>
    </xf>
    <xf numFmtId="0" fontId="0" fillId="27" borderId="13" xfId="0" applyFill="1" applyBorder="1" applyAlignment="1">
      <alignment horizontal="left" wrapText="1"/>
    </xf>
    <xf numFmtId="0" fontId="0" fillId="5" borderId="33" xfId="0" applyFill="1" applyBorder="1" applyAlignment="1">
      <alignment horizontal="left" wrapText="1"/>
    </xf>
    <xf numFmtId="0" fontId="0" fillId="5" borderId="13" xfId="0" applyFill="1" applyBorder="1" applyAlignment="1">
      <alignment horizontal="left" wrapText="1"/>
    </xf>
    <xf numFmtId="0" fontId="1" fillId="25" borderId="12" xfId="0" applyFont="1" applyFill="1" applyBorder="1" applyAlignment="1" applyProtection="1">
      <alignment horizontal="left" wrapText="1"/>
      <protection locked="0"/>
    </xf>
    <xf numFmtId="0" fontId="0" fillId="25" borderId="33" xfId="0" applyFill="1" applyBorder="1" applyAlignment="1" applyProtection="1">
      <alignment horizontal="left" wrapText="1"/>
      <protection locked="0"/>
    </xf>
    <xf numFmtId="0" fontId="0" fillId="25" borderId="13" xfId="0" applyFill="1" applyBorder="1" applyAlignment="1" applyProtection="1">
      <alignment horizontal="left" wrapText="1"/>
      <protection locked="0"/>
    </xf>
    <xf numFmtId="0" fontId="1" fillId="19" borderId="12" xfId="0" applyFont="1" applyFill="1" applyBorder="1" applyAlignment="1" applyProtection="1">
      <alignment horizontal="left" wrapText="1"/>
      <protection locked="0"/>
    </xf>
    <xf numFmtId="0" fontId="0" fillId="19" borderId="33" xfId="0" applyFill="1" applyBorder="1" applyAlignment="1" applyProtection="1">
      <alignment horizontal="left" wrapText="1"/>
      <protection locked="0"/>
    </xf>
    <xf numFmtId="0" fontId="0" fillId="19" borderId="13" xfId="0" applyFill="1" applyBorder="1" applyAlignment="1" applyProtection="1">
      <alignment horizontal="left" wrapText="1"/>
      <protection locked="0"/>
    </xf>
    <xf numFmtId="0" fontId="92" fillId="13" borderId="12" xfId="42" applyFont="1" applyFill="1" applyBorder="1" applyAlignment="1">
      <alignment horizontal="left" wrapText="1"/>
    </xf>
    <xf numFmtId="0" fontId="92" fillId="13" borderId="33" xfId="42" applyFont="1" applyFill="1" applyBorder="1" applyAlignment="1">
      <alignment horizontal="left" wrapText="1"/>
    </xf>
    <xf numFmtId="0" fontId="92" fillId="13" borderId="13" xfId="42" applyFont="1" applyFill="1" applyBorder="1" applyAlignment="1">
      <alignment horizontal="left" wrapText="1"/>
    </xf>
    <xf numFmtId="0" fontId="109" fillId="22" borderId="12" xfId="0" applyFont="1" applyFill="1" applyBorder="1" applyAlignment="1">
      <alignment horizontal="left" wrapText="1"/>
    </xf>
    <xf numFmtId="0" fontId="109" fillId="22" borderId="33" xfId="0" applyFont="1" applyFill="1" applyBorder="1" applyAlignment="1">
      <alignment horizontal="left" wrapText="1"/>
    </xf>
    <xf numFmtId="0" fontId="109" fillId="22" borderId="13" xfId="0" applyFont="1" applyFill="1" applyBorder="1" applyAlignment="1">
      <alignment horizontal="left" wrapText="1"/>
    </xf>
    <xf numFmtId="0" fontId="1" fillId="13" borderId="32" xfId="0" applyFont="1" applyFill="1" applyBorder="1" applyAlignment="1">
      <alignment horizontal="left" wrapText="1"/>
    </xf>
    <xf numFmtId="0" fontId="109" fillId="22" borderId="32" xfId="0" applyFont="1" applyFill="1" applyBorder="1" applyAlignment="1">
      <alignment horizontal="left" wrapText="1"/>
    </xf>
    <xf numFmtId="0" fontId="1" fillId="13" borderId="32" xfId="0" applyFont="1" applyFill="1" applyBorder="1" applyAlignment="1">
      <alignment horizontal="left"/>
    </xf>
    <xf numFmtId="0" fontId="0" fillId="13" borderId="32" xfId="0" applyFill="1" applyBorder="1" applyAlignment="1">
      <alignment horizontal="left"/>
    </xf>
    <xf numFmtId="0" fontId="1" fillId="27" borderId="32" xfId="0" applyFont="1" applyFill="1" applyBorder="1" applyAlignment="1">
      <alignment horizontal="left" wrapText="1"/>
    </xf>
    <xf numFmtId="0" fontId="1" fillId="27" borderId="32" xfId="0" applyFont="1" applyFill="1" applyBorder="1" applyAlignment="1">
      <alignment horizontal="left"/>
    </xf>
    <xf numFmtId="0" fontId="109" fillId="13" borderId="12" xfId="0" applyFont="1" applyFill="1" applyBorder="1" applyAlignment="1">
      <alignment horizontal="left" wrapText="1"/>
    </xf>
    <xf numFmtId="0" fontId="109" fillId="0" borderId="33" xfId="0" applyFont="1" applyBorder="1" applyAlignment="1"/>
    <xf numFmtId="0" fontId="109" fillId="0" borderId="13" xfId="0" applyFont="1" applyBorder="1" applyAlignment="1"/>
    <xf numFmtId="0" fontId="168" fillId="32" borderId="18" xfId="0" applyFont="1" applyFill="1" applyBorder="1" applyAlignment="1" applyProtection="1">
      <alignment horizontal="center"/>
    </xf>
    <xf numFmtId="0" fontId="168" fillId="32" borderId="19" xfId="0" applyFont="1" applyFill="1" applyBorder="1" applyAlignment="1" applyProtection="1">
      <alignment horizontal="center"/>
    </xf>
    <xf numFmtId="0" fontId="168" fillId="32" borderId="20" xfId="0" applyFont="1" applyFill="1" applyBorder="1" applyAlignment="1" applyProtection="1">
      <alignment horizontal="center"/>
    </xf>
    <xf numFmtId="0" fontId="176" fillId="2" borderId="18" xfId="0" applyFont="1" applyFill="1" applyBorder="1" applyAlignment="1" applyProtection="1">
      <alignment horizontal="center"/>
    </xf>
    <xf numFmtId="0" fontId="176" fillId="2" borderId="19" xfId="0" applyFont="1" applyFill="1" applyBorder="1" applyAlignment="1" applyProtection="1">
      <alignment horizontal="center"/>
    </xf>
    <xf numFmtId="0" fontId="176" fillId="2" borderId="20" xfId="0" applyFont="1" applyFill="1" applyBorder="1" applyAlignment="1" applyProtection="1">
      <alignment horizontal="center"/>
    </xf>
    <xf numFmtId="0" fontId="140" fillId="32" borderId="6" xfId="0" applyFont="1" applyFill="1" applyBorder="1" applyAlignment="1" applyProtection="1">
      <alignment horizontal="center"/>
    </xf>
    <xf numFmtId="0" fontId="140" fillId="32" borderId="7" xfId="0" applyFont="1" applyFill="1" applyBorder="1" applyAlignment="1" applyProtection="1">
      <alignment horizontal="center"/>
    </xf>
    <xf numFmtId="0" fontId="13" fillId="4" borderId="136" xfId="0" applyFont="1" applyFill="1" applyBorder="1" applyAlignment="1" applyProtection="1">
      <alignment horizontal="center" wrapText="1"/>
      <protection locked="0"/>
    </xf>
    <xf numFmtId="0" fontId="13" fillId="4" borderId="135" xfId="0" applyFont="1" applyFill="1" applyBorder="1" applyAlignment="1" applyProtection="1">
      <alignment horizontal="center" wrapText="1"/>
      <protection locked="0"/>
    </xf>
    <xf numFmtId="0" fontId="12" fillId="4" borderId="6" xfId="0" applyFont="1" applyFill="1" applyBorder="1" applyAlignment="1" applyProtection="1">
      <alignment horizontal="center" wrapText="1"/>
      <protection locked="0"/>
    </xf>
    <xf numFmtId="0" fontId="12" fillId="4" borderId="8" xfId="0" applyFont="1" applyFill="1" applyBorder="1" applyAlignment="1" applyProtection="1">
      <alignment horizontal="center" wrapText="1"/>
      <protection locked="0"/>
    </xf>
    <xf numFmtId="0" fontId="126" fillId="32" borderId="6" xfId="0" applyFont="1" applyFill="1" applyBorder="1" applyAlignment="1" applyProtection="1">
      <alignment horizontal="center" wrapText="1"/>
    </xf>
    <xf numFmtId="0" fontId="126" fillId="32" borderId="8" xfId="0" applyFont="1" applyFill="1" applyBorder="1" applyAlignment="1" applyProtection="1">
      <alignment horizontal="center" wrapText="1"/>
    </xf>
    <xf numFmtId="0" fontId="126" fillId="32" borderId="132" xfId="0" applyFont="1" applyFill="1" applyBorder="1" applyAlignment="1">
      <alignment horizontal="center" vertical="center" wrapText="1"/>
    </xf>
    <xf numFmtId="0" fontId="126" fillId="32" borderId="118" xfId="0" applyFont="1" applyFill="1" applyBorder="1" applyAlignment="1">
      <alignment horizontal="center" vertical="center" wrapText="1"/>
    </xf>
    <xf numFmtId="0" fontId="126" fillId="32" borderId="111" xfId="0" applyFont="1" applyFill="1" applyBorder="1" applyAlignment="1">
      <alignment horizontal="center" vertical="center" wrapText="1"/>
    </xf>
    <xf numFmtId="0" fontId="126" fillId="32" borderId="141" xfId="0" applyFont="1" applyFill="1" applyBorder="1" applyAlignment="1" applyProtection="1">
      <alignment horizontal="center" wrapText="1"/>
    </xf>
    <xf numFmtId="0" fontId="126" fillId="32" borderId="142" xfId="0" applyFont="1" applyFill="1" applyBorder="1" applyAlignment="1" applyProtection="1">
      <alignment horizontal="center" wrapText="1"/>
    </xf>
    <xf numFmtId="0" fontId="123" fillId="2" borderId="42"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42" xfId="0" applyFont="1" applyFill="1" applyBorder="1" applyAlignment="1" applyProtection="1">
      <alignment horizontal="left" wrapText="1"/>
    </xf>
    <xf numFmtId="0" fontId="126" fillId="32" borderId="134" xfId="0" applyFont="1" applyFill="1" applyBorder="1" applyAlignment="1" applyProtection="1">
      <alignment horizontal="center" wrapText="1"/>
    </xf>
    <xf numFmtId="0" fontId="126" fillId="32" borderId="16" xfId="0" applyFont="1" applyFill="1" applyBorder="1" applyAlignment="1" applyProtection="1">
      <alignment horizontal="center" wrapText="1"/>
    </xf>
    <xf numFmtId="0" fontId="13" fillId="4" borderId="132" xfId="0" applyFont="1" applyFill="1" applyBorder="1" applyAlignment="1" applyProtection="1">
      <alignment horizontal="center" wrapText="1"/>
      <protection locked="0"/>
    </xf>
    <xf numFmtId="0" fontId="13" fillId="4" borderId="111" xfId="0" applyFont="1" applyFill="1" applyBorder="1" applyAlignment="1" applyProtection="1">
      <alignment horizontal="center" wrapText="1"/>
      <protection locked="0"/>
    </xf>
    <xf numFmtId="0" fontId="13" fillId="4" borderId="137" xfId="0" applyFont="1" applyFill="1" applyBorder="1" applyAlignment="1" applyProtection="1">
      <alignment horizontal="center" wrapText="1"/>
      <protection locked="0"/>
    </xf>
    <xf numFmtId="0" fontId="13" fillId="4" borderId="140" xfId="0" applyFont="1" applyFill="1" applyBorder="1" applyAlignment="1" applyProtection="1">
      <alignment horizontal="center" wrapText="1"/>
      <protection locked="0"/>
    </xf>
    <xf numFmtId="0" fontId="13" fillId="4" borderId="132" xfId="0" applyFont="1" applyFill="1" applyBorder="1" applyAlignment="1" applyProtection="1">
      <alignment horizontal="center" vertical="center" wrapText="1"/>
      <protection locked="0"/>
    </xf>
    <xf numFmtId="0" fontId="13" fillId="4" borderId="111" xfId="0" applyFont="1" applyFill="1" applyBorder="1" applyAlignment="1" applyProtection="1">
      <alignment horizontal="center" vertical="center" wrapText="1"/>
      <protection locked="0"/>
    </xf>
    <xf numFmtId="0" fontId="126" fillId="32" borderId="109" xfId="0" applyFont="1" applyFill="1" applyBorder="1" applyAlignment="1" applyProtection="1">
      <alignment horizontal="center" wrapText="1"/>
    </xf>
    <xf numFmtId="0" fontId="126" fillId="32" borderId="110" xfId="0" applyFont="1" applyFill="1" applyBorder="1" applyAlignment="1" applyProtection="1">
      <alignment horizontal="center" wrapText="1"/>
    </xf>
    <xf numFmtId="0" fontId="126" fillId="32" borderId="115" xfId="0" applyFont="1" applyFill="1" applyBorder="1" applyAlignment="1" applyProtection="1">
      <alignment horizontal="center" wrapText="1"/>
    </xf>
    <xf numFmtId="0" fontId="126" fillId="32" borderId="135" xfId="0" applyFont="1" applyFill="1" applyBorder="1" applyAlignment="1">
      <alignment horizontal="center" vertical="center" wrapText="1"/>
    </xf>
    <xf numFmtId="0" fontId="126" fillId="32" borderId="78" xfId="0" applyFont="1" applyFill="1" applyBorder="1" applyAlignment="1" applyProtection="1">
      <alignment horizontal="center" wrapText="1"/>
    </xf>
    <xf numFmtId="0" fontId="126" fillId="32" borderId="79" xfId="0" applyFont="1" applyFill="1" applyBorder="1" applyAlignment="1" applyProtection="1">
      <alignment horizontal="center" wrapText="1"/>
    </xf>
    <xf numFmtId="0" fontId="126" fillId="32" borderId="80" xfId="0" applyFont="1" applyFill="1" applyBorder="1" applyAlignment="1" applyProtection="1">
      <alignment horizontal="center" wrapText="1"/>
    </xf>
    <xf numFmtId="0" fontId="0" fillId="0" borderId="111" xfId="0" applyBorder="1"/>
    <xf numFmtId="0" fontId="13" fillId="4" borderId="136" xfId="0" applyFont="1" applyFill="1" applyBorder="1" applyAlignment="1" applyProtection="1">
      <alignment horizontal="center" vertical="center" wrapText="1"/>
      <protection locked="0"/>
    </xf>
    <xf numFmtId="0" fontId="13" fillId="4" borderId="139" xfId="0" applyFont="1" applyFill="1" applyBorder="1" applyAlignment="1" applyProtection="1">
      <alignment horizontal="center" vertical="center" wrapText="1"/>
      <protection locked="0"/>
    </xf>
    <xf numFmtId="0" fontId="126" fillId="32" borderId="132" xfId="0" applyFont="1" applyFill="1" applyBorder="1" applyAlignment="1">
      <alignment horizontal="center" wrapText="1"/>
    </xf>
    <xf numFmtId="0" fontId="126" fillId="32" borderId="111" xfId="0" applyFont="1" applyFill="1" applyBorder="1" applyAlignment="1">
      <alignment horizontal="center" wrapText="1"/>
    </xf>
    <xf numFmtId="0" fontId="13" fillId="4" borderId="138" xfId="0" applyFont="1" applyFill="1" applyBorder="1" applyAlignment="1" applyProtection="1">
      <alignment horizontal="center" wrapText="1"/>
      <protection locked="0"/>
    </xf>
    <xf numFmtId="0" fontId="13" fillId="4" borderId="94" xfId="0" applyFont="1" applyFill="1" applyBorder="1" applyAlignment="1" applyProtection="1">
      <alignment horizontal="center" wrapText="1"/>
      <protection locked="0"/>
    </xf>
    <xf numFmtId="0" fontId="12" fillId="4" borderId="136" xfId="0" applyFont="1" applyFill="1" applyBorder="1" applyAlignment="1" applyProtection="1">
      <alignment horizontal="center" vertical="top" wrapText="1"/>
      <protection locked="0"/>
    </xf>
    <xf numFmtId="0" fontId="12" fillId="4" borderId="128" xfId="0" applyFont="1" applyFill="1" applyBorder="1" applyAlignment="1" applyProtection="1">
      <alignment horizontal="center" vertical="top" wrapText="1"/>
      <protection locked="0"/>
    </xf>
    <xf numFmtId="0" fontId="12" fillId="4" borderId="7" xfId="0" applyFont="1" applyFill="1" applyBorder="1" applyAlignment="1" applyProtection="1">
      <alignment horizontal="center" wrapText="1"/>
      <protection locked="0"/>
    </xf>
    <xf numFmtId="0" fontId="12" fillId="7" borderId="10" xfId="0" applyFont="1" applyFill="1" applyBorder="1" applyAlignment="1" applyProtection="1">
      <alignment horizontal="left" vertical="top" wrapText="1"/>
    </xf>
    <xf numFmtId="0" fontId="12" fillId="7" borderId="4" xfId="0" applyFont="1" applyFill="1" applyBorder="1" applyAlignment="1" applyProtection="1">
      <alignment horizontal="left" vertical="top" wrapText="1"/>
    </xf>
    <xf numFmtId="0" fontId="12" fillId="7" borderId="0" xfId="0" applyFont="1" applyFill="1" applyBorder="1" applyAlignment="1" applyProtection="1">
      <alignment horizontal="left" vertical="top" wrapText="1"/>
    </xf>
    <xf numFmtId="0" fontId="177" fillId="31" borderId="15" xfId="0" applyFont="1" applyFill="1" applyBorder="1" applyAlignment="1" applyProtection="1">
      <alignment horizontal="left" vertical="top" wrapText="1"/>
    </xf>
    <xf numFmtId="0" fontId="177" fillId="31" borderId="16" xfId="0" applyFont="1" applyFill="1" applyBorder="1" applyAlignment="1" applyProtection="1">
      <alignment horizontal="left" vertical="top" wrapText="1"/>
    </xf>
    <xf numFmtId="0" fontId="177" fillId="31" borderId="17" xfId="0" applyFont="1" applyFill="1" applyBorder="1" applyAlignment="1" applyProtection="1">
      <alignment horizontal="left" vertical="top" wrapText="1"/>
    </xf>
    <xf numFmtId="0" fontId="12" fillId="2" borderId="0" xfId="0" applyNumberFormat="1" applyFont="1" applyFill="1" applyBorder="1" applyAlignment="1" applyProtection="1">
      <alignment horizontal="left" vertical="top" wrapText="1"/>
    </xf>
    <xf numFmtId="0" fontId="12" fillId="2" borderId="10" xfId="0" applyFont="1" applyFill="1" applyBorder="1" applyAlignment="1" applyProtection="1">
      <alignment wrapText="1"/>
    </xf>
    <xf numFmtId="0" fontId="12" fillId="4" borderId="132" xfId="0" applyFont="1" applyFill="1" applyBorder="1" applyAlignment="1" applyProtection="1">
      <alignment horizontal="center" vertical="center" wrapText="1"/>
      <protection locked="0"/>
    </xf>
    <xf numFmtId="0" fontId="12" fillId="4" borderId="111" xfId="0" applyFont="1" applyFill="1" applyBorder="1" applyAlignment="1" applyProtection="1">
      <alignment horizontal="center" vertical="center" wrapText="1"/>
      <protection locked="0"/>
    </xf>
    <xf numFmtId="0" fontId="1" fillId="4" borderId="132" xfId="0" applyFont="1" applyFill="1" applyBorder="1" applyAlignment="1" applyProtection="1">
      <alignment horizontal="center" wrapText="1"/>
      <protection locked="0"/>
    </xf>
    <xf numFmtId="0" fontId="1" fillId="4" borderId="111" xfId="0" applyFont="1" applyFill="1" applyBorder="1" applyAlignment="1" applyProtection="1">
      <alignment wrapText="1"/>
      <protection locked="0"/>
    </xf>
    <xf numFmtId="0" fontId="12" fillId="2" borderId="0" xfId="0" applyFont="1" applyFill="1" applyBorder="1" applyAlignment="1" applyProtection="1">
      <alignment vertical="top" wrapText="1"/>
    </xf>
    <xf numFmtId="0" fontId="168" fillId="31" borderId="18" xfId="0" applyFont="1" applyFill="1" applyBorder="1" applyAlignment="1" applyProtection="1">
      <alignment horizontal="center" vertical="top"/>
    </xf>
    <xf numFmtId="0" fontId="168" fillId="31" borderId="19" xfId="0" applyFont="1" applyFill="1" applyBorder="1" applyAlignment="1" applyProtection="1">
      <alignment horizontal="center" vertical="top"/>
    </xf>
    <xf numFmtId="0" fontId="168" fillId="31" borderId="20" xfId="0" applyFont="1" applyFill="1" applyBorder="1" applyAlignment="1" applyProtection="1">
      <alignment horizontal="center" vertical="top"/>
    </xf>
    <xf numFmtId="0" fontId="122" fillId="2" borderId="18" xfId="0" applyFont="1" applyFill="1" applyBorder="1" applyAlignment="1" applyProtection="1">
      <alignment horizontal="center" vertical="top"/>
    </xf>
    <xf numFmtId="0" fontId="122" fillId="2" borderId="19" xfId="0" applyFont="1" applyFill="1" applyBorder="1" applyAlignment="1" applyProtection="1">
      <alignment horizontal="center" vertical="top"/>
    </xf>
    <xf numFmtId="0" fontId="122" fillId="2" borderId="20" xfId="0" applyFont="1" applyFill="1" applyBorder="1" applyAlignment="1" applyProtection="1">
      <alignment horizontal="center" vertical="top"/>
    </xf>
    <xf numFmtId="0" fontId="13" fillId="7" borderId="0" xfId="0" applyFont="1" applyFill="1" applyBorder="1" applyAlignment="1" applyProtection="1">
      <alignment horizontal="left" vertical="top" wrapText="1"/>
    </xf>
    <xf numFmtId="0" fontId="13" fillId="7" borderId="5" xfId="0" applyFont="1" applyFill="1" applyBorder="1" applyAlignment="1" applyProtection="1">
      <alignment horizontal="left" vertical="top" wrapText="1"/>
    </xf>
    <xf numFmtId="0" fontId="177" fillId="31" borderId="15" xfId="0" applyFont="1" applyFill="1" applyBorder="1" applyAlignment="1" applyProtection="1">
      <alignment horizontal="left"/>
    </xf>
    <xf numFmtId="0" fontId="177" fillId="31" borderId="16" xfId="0" applyFont="1" applyFill="1" applyBorder="1" applyAlignment="1" applyProtection="1">
      <alignment horizontal="left"/>
    </xf>
    <xf numFmtId="0" fontId="177" fillId="31" borderId="17" xfId="0" applyFont="1" applyFill="1" applyBorder="1" applyAlignment="1" applyProtection="1">
      <alignment horizontal="left"/>
    </xf>
    <xf numFmtId="0" fontId="12" fillId="0" borderId="0" xfId="0" applyFont="1" applyBorder="1" applyAlignment="1" applyProtection="1">
      <alignment vertical="top" wrapText="1"/>
    </xf>
    <xf numFmtId="0" fontId="12" fillId="2" borderId="19" xfId="0" applyFont="1" applyFill="1" applyBorder="1" applyAlignment="1" applyProtection="1">
      <alignment horizontal="left" wrapText="1"/>
    </xf>
    <xf numFmtId="0" fontId="60" fillId="26" borderId="1" xfId="0" applyFont="1" applyFill="1" applyBorder="1" applyAlignment="1" applyProtection="1">
      <alignment horizontal="center"/>
    </xf>
    <xf numFmtId="0" fontId="60" fillId="26" borderId="2" xfId="0" applyFont="1" applyFill="1" applyBorder="1" applyAlignment="1" applyProtection="1">
      <alignment horizontal="center"/>
    </xf>
    <xf numFmtId="0" fontId="60" fillId="26" borderId="3" xfId="0" applyFont="1" applyFill="1" applyBorder="1" applyAlignment="1" applyProtection="1">
      <alignment horizontal="center"/>
    </xf>
    <xf numFmtId="0" fontId="150" fillId="2" borderId="146" xfId="0" applyFont="1" applyFill="1" applyBorder="1" applyAlignment="1" applyProtection="1">
      <alignment horizontal="center"/>
    </xf>
    <xf numFmtId="0" fontId="150" fillId="2" borderId="19" xfId="0" applyFont="1" applyFill="1" applyBorder="1" applyAlignment="1" applyProtection="1">
      <alignment horizontal="center"/>
    </xf>
    <xf numFmtId="0" fontId="150" fillId="2" borderId="81" xfId="0" applyFont="1" applyFill="1" applyBorder="1" applyAlignment="1" applyProtection="1">
      <alignment horizontal="center"/>
    </xf>
    <xf numFmtId="0" fontId="20" fillId="2" borderId="0" xfId="0" applyFont="1" applyFill="1" applyBorder="1" applyAlignment="1" applyProtection="1">
      <alignment horizontal="left" wrapText="1"/>
    </xf>
    <xf numFmtId="0" fontId="12" fillId="13" borderId="6" xfId="0" applyFont="1" applyFill="1" applyBorder="1" applyAlignment="1" applyProtection="1">
      <alignment vertical="top" wrapText="1"/>
    </xf>
    <xf numFmtId="0" fontId="12" fillId="13" borderId="7" xfId="0" applyFont="1" applyFill="1" applyBorder="1" applyAlignment="1" applyProtection="1">
      <alignment vertical="top" wrapText="1"/>
    </xf>
    <xf numFmtId="0" fontId="12" fillId="13" borderId="8" xfId="0" applyFont="1" applyFill="1" applyBorder="1" applyAlignment="1" applyProtection="1">
      <alignment vertical="top" wrapText="1"/>
    </xf>
    <xf numFmtId="0" fontId="12" fillId="13" borderId="132" xfId="0" applyFont="1" applyFill="1" applyBorder="1" applyAlignment="1" applyProtection="1">
      <alignment vertical="top" wrapText="1"/>
    </xf>
    <xf numFmtId="0" fontId="12" fillId="13" borderId="118" xfId="0" applyFont="1" applyFill="1" applyBorder="1" applyAlignment="1" applyProtection="1">
      <alignment vertical="top" wrapText="1"/>
    </xf>
    <xf numFmtId="0" fontId="12" fillId="13" borderId="111" xfId="0" applyFont="1" applyFill="1" applyBorder="1" applyAlignment="1" applyProtection="1">
      <alignment vertical="top" wrapText="1"/>
    </xf>
    <xf numFmtId="0" fontId="12" fillId="9" borderId="6" xfId="0" applyFont="1" applyFill="1" applyBorder="1" applyAlignment="1" applyProtection="1">
      <alignment vertical="top" wrapText="1"/>
    </xf>
    <xf numFmtId="0" fontId="12" fillId="9" borderId="7" xfId="0" applyFont="1" applyFill="1" applyBorder="1" applyAlignment="1" applyProtection="1">
      <alignment vertical="top" wrapText="1"/>
    </xf>
    <xf numFmtId="0" fontId="12" fillId="9" borderId="8" xfId="0" applyFont="1" applyFill="1" applyBorder="1" applyAlignment="1" applyProtection="1">
      <alignment vertical="top" wrapText="1"/>
    </xf>
    <xf numFmtId="0" fontId="12" fillId="2" borderId="6" xfId="0" applyFont="1" applyFill="1" applyBorder="1" applyAlignment="1" applyProtection="1">
      <alignment vertical="top" wrapText="1"/>
    </xf>
    <xf numFmtId="0" fontId="12" fillId="2" borderId="7" xfId="0" applyFont="1" applyFill="1" applyBorder="1" applyAlignment="1" applyProtection="1">
      <alignment vertical="top" wrapText="1"/>
    </xf>
    <xf numFmtId="0" fontId="12" fillId="18" borderId="6" xfId="0" applyFont="1" applyFill="1" applyBorder="1" applyAlignment="1" applyProtection="1">
      <alignment vertical="top" wrapText="1"/>
    </xf>
    <xf numFmtId="0" fontId="12" fillId="18" borderId="7" xfId="0" applyFont="1" applyFill="1" applyBorder="1" applyAlignment="1" applyProtection="1">
      <alignment vertical="top" wrapText="1"/>
    </xf>
    <xf numFmtId="0" fontId="12" fillId="18" borderId="8" xfId="0" applyFont="1" applyFill="1" applyBorder="1" applyAlignment="1" applyProtection="1">
      <alignment vertical="top" wrapText="1"/>
    </xf>
    <xf numFmtId="0" fontId="12" fillId="18" borderId="132" xfId="0" applyFont="1" applyFill="1" applyBorder="1" applyAlignment="1" applyProtection="1">
      <alignment vertical="top" wrapText="1"/>
    </xf>
    <xf numFmtId="0" fontId="12" fillId="18" borderId="118" xfId="0" applyFont="1" applyFill="1" applyBorder="1" applyAlignment="1" applyProtection="1">
      <alignment vertical="top" wrapText="1"/>
    </xf>
    <xf numFmtId="0" fontId="12" fillId="18" borderId="111" xfId="0" applyFont="1" applyFill="1" applyBorder="1" applyAlignment="1" applyProtection="1">
      <alignment vertical="top" wrapText="1"/>
    </xf>
    <xf numFmtId="0" fontId="12" fillId="26" borderId="132" xfId="0" applyFont="1" applyFill="1" applyBorder="1" applyAlignment="1" applyProtection="1">
      <alignment vertical="top" wrapText="1"/>
    </xf>
    <xf numFmtId="0" fontId="12" fillId="26" borderId="118" xfId="0" applyFont="1" applyFill="1" applyBorder="1" applyAlignment="1" applyProtection="1">
      <alignment vertical="top" wrapText="1"/>
    </xf>
    <xf numFmtId="0" fontId="12" fillId="26" borderId="111" xfId="0" applyFont="1" applyFill="1" applyBorder="1" applyAlignment="1" applyProtection="1">
      <alignment vertical="top" wrapText="1"/>
    </xf>
    <xf numFmtId="0" fontId="12" fillId="9" borderId="9" xfId="0" applyFont="1" applyFill="1" applyBorder="1" applyAlignment="1" applyProtection="1">
      <alignment vertical="top" wrapText="1"/>
    </xf>
    <xf numFmtId="0" fontId="12" fillId="9" borderId="11" xfId="0" applyFont="1" applyFill="1" applyBorder="1" applyAlignment="1" applyProtection="1">
      <alignment vertical="top" wrapText="1"/>
    </xf>
    <xf numFmtId="0" fontId="12" fillId="9" borderId="1" xfId="0" applyFont="1" applyFill="1" applyBorder="1" applyAlignment="1" applyProtection="1">
      <alignment vertical="top" wrapText="1"/>
    </xf>
    <xf numFmtId="0" fontId="12" fillId="9" borderId="3" xfId="0" applyFont="1" applyFill="1" applyBorder="1" applyAlignment="1" applyProtection="1">
      <alignment vertical="top" wrapText="1"/>
    </xf>
    <xf numFmtId="0" fontId="12" fillId="26" borderId="1" xfId="0" applyFont="1" applyFill="1" applyBorder="1" applyAlignment="1" applyProtection="1">
      <alignment vertical="top" wrapText="1"/>
    </xf>
    <xf numFmtId="0" fontId="12" fillId="26" borderId="4" xfId="0" applyFont="1" applyFill="1" applyBorder="1" applyAlignment="1" applyProtection="1">
      <alignment vertical="top" wrapText="1"/>
    </xf>
    <xf numFmtId="0" fontId="12" fillId="26" borderId="9" xfId="0" applyFont="1" applyFill="1" applyBorder="1" applyAlignment="1" applyProtection="1">
      <alignment vertical="top" wrapText="1"/>
    </xf>
    <xf numFmtId="0" fontId="12" fillId="2" borderId="32" xfId="0" applyFont="1" applyFill="1" applyBorder="1" applyAlignment="1" applyProtection="1">
      <alignment vertical="top" wrapText="1"/>
    </xf>
    <xf numFmtId="0" fontId="12" fillId="27" borderId="6" xfId="0" applyFont="1" applyFill="1" applyBorder="1" applyAlignment="1" applyProtection="1">
      <alignment vertical="top" wrapText="1"/>
    </xf>
    <xf numFmtId="0" fontId="12" fillId="27" borderId="7" xfId="0" applyFont="1" applyFill="1" applyBorder="1" applyAlignment="1" applyProtection="1">
      <alignment vertical="top" wrapText="1"/>
    </xf>
    <xf numFmtId="0" fontId="12" fillId="27" borderId="8" xfId="0" applyFont="1" applyFill="1" applyBorder="1" applyAlignment="1" applyProtection="1">
      <alignment vertical="top" wrapText="1"/>
    </xf>
    <xf numFmtId="0" fontId="12" fillId="27" borderId="132" xfId="0" applyFont="1" applyFill="1" applyBorder="1" applyAlignment="1" applyProtection="1">
      <alignment vertical="top" wrapText="1"/>
    </xf>
    <xf numFmtId="0" fontId="12" fillId="27" borderId="118" xfId="0" applyFont="1" applyFill="1" applyBorder="1" applyAlignment="1" applyProtection="1">
      <alignment vertical="top" wrapText="1"/>
    </xf>
    <xf numFmtId="0" fontId="12" fillId="27" borderId="111" xfId="0" applyFont="1" applyFill="1" applyBorder="1" applyAlignment="1" applyProtection="1">
      <alignment vertical="top" wrapText="1"/>
    </xf>
    <xf numFmtId="0" fontId="12" fillId="19" borderId="6" xfId="0" applyFont="1" applyFill="1" applyBorder="1" applyAlignment="1" applyProtection="1">
      <alignment vertical="top" wrapText="1"/>
    </xf>
    <xf numFmtId="0" fontId="12" fillId="19" borderId="7" xfId="0" applyFont="1" applyFill="1" applyBorder="1" applyAlignment="1" applyProtection="1">
      <alignment vertical="top" wrapText="1"/>
    </xf>
    <xf numFmtId="0" fontId="12" fillId="19" borderId="8" xfId="0" applyFont="1" applyFill="1" applyBorder="1" applyAlignment="1" applyProtection="1">
      <alignment vertical="top" wrapText="1"/>
    </xf>
    <xf numFmtId="0" fontId="12" fillId="10" borderId="132" xfId="0" applyFont="1" applyFill="1" applyBorder="1" applyAlignment="1" applyProtection="1">
      <alignment vertical="top" wrapText="1"/>
    </xf>
    <xf numFmtId="0" fontId="12" fillId="10" borderId="118" xfId="0" applyFont="1" applyFill="1" applyBorder="1" applyAlignment="1" applyProtection="1">
      <alignment vertical="top" wrapText="1"/>
    </xf>
    <xf numFmtId="0" fontId="12" fillId="10" borderId="111" xfId="0" applyFont="1" applyFill="1" applyBorder="1" applyAlignment="1" applyProtection="1">
      <alignment vertical="top" wrapText="1"/>
    </xf>
    <xf numFmtId="0" fontId="12" fillId="19" borderId="132" xfId="0" applyFont="1" applyFill="1" applyBorder="1" applyAlignment="1" applyProtection="1">
      <alignment vertical="top" wrapText="1"/>
    </xf>
    <xf numFmtId="0" fontId="12" fillId="19" borderId="118" xfId="0" applyFont="1" applyFill="1" applyBorder="1" applyAlignment="1" applyProtection="1">
      <alignment vertical="top" wrapText="1"/>
    </xf>
    <xf numFmtId="0" fontId="12" fillId="19" borderId="111" xfId="0" applyFont="1" applyFill="1" applyBorder="1" applyAlignment="1" applyProtection="1">
      <alignment vertical="top" wrapText="1"/>
    </xf>
    <xf numFmtId="0" fontId="12" fillId="9" borderId="55" xfId="0" applyFont="1" applyFill="1" applyBorder="1" applyAlignment="1" applyProtection="1">
      <alignment vertical="top" wrapText="1"/>
    </xf>
    <xf numFmtId="0" fontId="12" fillId="9" borderId="56" xfId="0" applyFont="1" applyFill="1" applyBorder="1" applyAlignment="1" applyProtection="1">
      <alignment vertical="top" wrapText="1"/>
    </xf>
    <xf numFmtId="0" fontId="12" fillId="2" borderId="9" xfId="0" applyFont="1" applyFill="1" applyBorder="1" applyAlignment="1" applyProtection="1">
      <alignment vertical="top" wrapText="1"/>
    </xf>
    <xf numFmtId="0" fontId="12" fillId="2" borderId="10" xfId="0" applyFont="1" applyFill="1" applyBorder="1" applyAlignment="1" applyProtection="1">
      <alignment vertical="top" wrapText="1"/>
    </xf>
    <xf numFmtId="0" fontId="12" fillId="2" borderId="32" xfId="0" applyFont="1" applyFill="1" applyBorder="1" applyAlignment="1">
      <alignment horizontal="left" vertical="top" wrapText="1"/>
    </xf>
    <xf numFmtId="0" fontId="178" fillId="4" borderId="32" xfId="0" applyFont="1" applyFill="1" applyBorder="1" applyAlignment="1" applyProtection="1">
      <alignment horizontal="center" vertical="top" wrapText="1"/>
      <protection locked="0"/>
    </xf>
    <xf numFmtId="0" fontId="60" fillId="26" borderId="55" xfId="0" applyFont="1" applyFill="1" applyBorder="1" applyAlignment="1" applyProtection="1">
      <alignment horizontal="center"/>
    </xf>
    <xf numFmtId="0" fontId="60" fillId="26" borderId="70" xfId="0" applyFont="1" applyFill="1" applyBorder="1" applyAlignment="1" applyProtection="1">
      <alignment horizontal="center"/>
    </xf>
    <xf numFmtId="0" fontId="60" fillId="26" borderId="56" xfId="0" applyFont="1" applyFill="1" applyBorder="1" applyAlignment="1" applyProtection="1">
      <alignment horizontal="center"/>
    </xf>
    <xf numFmtId="0" fontId="150" fillId="2" borderId="6" xfId="0" applyFont="1" applyFill="1" applyBorder="1" applyAlignment="1" applyProtection="1">
      <alignment horizontal="center"/>
    </xf>
    <xf numFmtId="0" fontId="150" fillId="2" borderId="7" xfId="0" applyFont="1" applyFill="1" applyBorder="1" applyAlignment="1" applyProtection="1">
      <alignment horizontal="center"/>
    </xf>
    <xf numFmtId="0" fontId="150" fillId="2" borderId="8" xfId="0" applyFont="1" applyFill="1" applyBorder="1" applyAlignment="1" applyProtection="1">
      <alignment horizontal="center"/>
    </xf>
    <xf numFmtId="0" fontId="62" fillId="26" borderId="129" xfId="42" applyFont="1" applyFill="1" applyBorder="1" applyAlignment="1" applyProtection="1">
      <alignment horizontal="center" vertical="center" wrapText="1"/>
    </xf>
    <xf numFmtId="0" fontId="62" fillId="26" borderId="112" xfId="42" applyFont="1" applyFill="1" applyBorder="1" applyAlignment="1" applyProtection="1">
      <alignment horizontal="center" vertical="center" wrapText="1"/>
    </xf>
    <xf numFmtId="0" fontId="62" fillId="26" borderId="38" xfId="42" applyFont="1" applyFill="1" applyBorder="1" applyAlignment="1" applyProtection="1">
      <alignment horizontal="center" vertical="center" wrapText="1"/>
    </xf>
    <xf numFmtId="0" fontId="62" fillId="26" borderId="129" xfId="42" applyFont="1" applyFill="1" applyBorder="1" applyAlignment="1" applyProtection="1">
      <alignment horizontal="left" vertical="center" wrapText="1"/>
    </xf>
    <xf numFmtId="0" fontId="62" fillId="26" borderId="112" xfId="42" applyFont="1" applyFill="1" applyBorder="1" applyAlignment="1" applyProtection="1">
      <alignment horizontal="left" vertical="center" wrapText="1"/>
    </xf>
    <xf numFmtId="0" fontId="62" fillId="26" borderId="38" xfId="42" applyFont="1" applyFill="1" applyBorder="1" applyAlignment="1" applyProtection="1">
      <alignment horizontal="left" vertical="center" wrapText="1"/>
    </xf>
    <xf numFmtId="0" fontId="60" fillId="26" borderId="6" xfId="0" applyFont="1" applyFill="1" applyBorder="1" applyAlignment="1">
      <alignment horizontal="center" vertical="top"/>
    </xf>
    <xf numFmtId="0" fontId="60" fillId="26" borderId="7" xfId="0" applyFont="1" applyFill="1" applyBorder="1" applyAlignment="1">
      <alignment horizontal="center" vertical="top"/>
    </xf>
    <xf numFmtId="0" fontId="60" fillId="26" borderId="8" xfId="0" applyFont="1" applyFill="1" applyBorder="1" applyAlignment="1">
      <alignment horizontal="center" vertical="top"/>
    </xf>
    <xf numFmtId="0" fontId="150" fillId="2" borderId="6" xfId="0" applyFont="1" applyFill="1" applyBorder="1" applyAlignment="1">
      <alignment horizontal="center" vertical="top" wrapText="1"/>
    </xf>
    <xf numFmtId="0" fontId="150" fillId="2" borderId="7" xfId="0" applyFont="1" applyFill="1" applyBorder="1" applyAlignment="1">
      <alignment horizontal="center" vertical="top" wrapText="1"/>
    </xf>
    <xf numFmtId="0" fontId="150" fillId="2" borderId="8" xfId="0" applyFont="1" applyFill="1" applyBorder="1" applyAlignment="1">
      <alignment horizontal="center" vertical="top" wrapText="1"/>
    </xf>
    <xf numFmtId="0" fontId="151" fillId="2" borderId="129" xfId="0" applyFont="1" applyFill="1" applyBorder="1" applyAlignment="1" applyProtection="1">
      <alignment horizontal="center" vertical="center"/>
    </xf>
    <xf numFmtId="0" fontId="170" fillId="2" borderId="66" xfId="0" applyFont="1" applyFill="1" applyBorder="1" applyAlignment="1">
      <alignment horizontal="center" vertical="center" textRotation="90" wrapText="1"/>
    </xf>
    <xf numFmtId="0" fontId="12" fillId="0" borderId="66" xfId="0" applyFont="1" applyBorder="1" applyAlignment="1">
      <alignment textRotation="90"/>
    </xf>
    <xf numFmtId="0" fontId="127" fillId="2" borderId="147" xfId="0" applyFont="1" applyFill="1" applyBorder="1" applyAlignment="1">
      <alignment vertical="center" wrapText="1"/>
    </xf>
    <xf numFmtId="0" fontId="127" fillId="2" borderId="131" xfId="0" applyFont="1" applyFill="1" applyBorder="1" applyAlignment="1">
      <alignment vertical="center" wrapText="1"/>
    </xf>
    <xf numFmtId="0" fontId="127" fillId="2" borderId="148" xfId="0" applyFont="1" applyFill="1" applyBorder="1" applyAlignment="1">
      <alignment vertical="center" wrapText="1"/>
    </xf>
    <xf numFmtId="0" fontId="62" fillId="26" borderId="50" xfId="42" applyFont="1" applyFill="1" applyBorder="1" applyAlignment="1" applyProtection="1">
      <alignment horizontal="center" vertical="center" wrapText="1"/>
    </xf>
    <xf numFmtId="0" fontId="62" fillId="26" borderId="32" xfId="42" applyFont="1" applyFill="1" applyBorder="1" applyAlignment="1" applyProtection="1">
      <alignment horizontal="center" vertical="center" wrapText="1"/>
    </xf>
    <xf numFmtId="0" fontId="62" fillId="26" borderId="50" xfId="42" applyFont="1" applyFill="1" applyBorder="1" applyAlignment="1" applyProtection="1">
      <alignment horizontal="left" vertical="center" wrapText="1"/>
    </xf>
    <xf numFmtId="0" fontId="62" fillId="26" borderId="32" xfId="42" applyFont="1" applyFill="1" applyBorder="1" applyAlignment="1" applyProtection="1">
      <alignment horizontal="left" vertical="center" wrapText="1"/>
    </xf>
    <xf numFmtId="0" fontId="62" fillId="26" borderId="39" xfId="42" applyFont="1" applyFill="1" applyBorder="1" applyAlignment="1" applyProtection="1">
      <alignment horizontal="left" vertical="center" wrapText="1"/>
    </xf>
    <xf numFmtId="0" fontId="62" fillId="26" borderId="40" xfId="42" applyFont="1" applyFill="1" applyBorder="1" applyAlignment="1" applyProtection="1">
      <alignment horizontal="left" vertical="center" wrapText="1"/>
    </xf>
    <xf numFmtId="0" fontId="62" fillId="26" borderId="14" xfId="42" applyFont="1" applyFill="1" applyBorder="1" applyAlignment="1" applyProtection="1">
      <alignment horizontal="left" vertical="center" wrapText="1"/>
    </xf>
    <xf numFmtId="0" fontId="62" fillId="26" borderId="34" xfId="42" applyFont="1" applyFill="1" applyBorder="1" applyAlignment="1" applyProtection="1">
      <alignment horizontal="left" vertical="center" wrapText="1"/>
    </xf>
    <xf numFmtId="0" fontId="12" fillId="26" borderId="32" xfId="0" applyFont="1" applyFill="1" applyBorder="1" applyAlignment="1">
      <alignment horizontal="left" vertical="center"/>
    </xf>
    <xf numFmtId="0" fontId="62" fillId="6" borderId="32" xfId="42" applyFont="1" applyFill="1" applyBorder="1" applyAlignment="1" applyProtection="1">
      <alignment horizontal="center" vertical="center" wrapText="1"/>
    </xf>
    <xf numFmtId="0" fontId="62" fillId="6" borderId="53" xfId="42" applyFont="1" applyFill="1" applyBorder="1" applyAlignment="1" applyProtection="1">
      <alignment horizontal="center" vertical="center" wrapText="1"/>
    </xf>
    <xf numFmtId="0" fontId="127" fillId="2" borderId="49" xfId="0" applyFont="1" applyFill="1" applyBorder="1" applyAlignment="1">
      <alignment horizontal="left" vertical="center" wrapText="1"/>
    </xf>
    <xf numFmtId="0" fontId="127" fillId="2" borderId="65" xfId="0" applyFont="1" applyFill="1" applyBorder="1" applyAlignment="1">
      <alignment horizontal="left" vertical="center" wrapText="1"/>
    </xf>
    <xf numFmtId="0" fontId="127" fillId="2" borderId="52" xfId="0" applyFont="1" applyFill="1" applyBorder="1" applyAlignment="1">
      <alignment horizontal="left" vertical="center" wrapText="1"/>
    </xf>
    <xf numFmtId="0" fontId="62" fillId="6" borderId="50" xfId="42" applyFont="1" applyFill="1" applyBorder="1" applyAlignment="1" applyProtection="1">
      <alignment horizontal="center" vertical="center" wrapText="1"/>
    </xf>
    <xf numFmtId="0" fontId="62" fillId="6" borderId="50" xfId="42" applyFont="1" applyFill="1" applyBorder="1" applyAlignment="1" applyProtection="1">
      <alignment horizontal="left" vertical="center" wrapText="1"/>
    </xf>
    <xf numFmtId="0" fontId="62" fillId="6" borderId="32" xfId="42" applyFont="1" applyFill="1" applyBorder="1" applyAlignment="1" applyProtection="1">
      <alignment horizontal="left" vertical="center" wrapText="1"/>
    </xf>
    <xf numFmtId="0" fontId="62" fillId="6" borderId="53" xfId="42" applyFont="1" applyFill="1" applyBorder="1" applyAlignment="1" applyProtection="1">
      <alignment horizontal="left" vertical="center" wrapText="1"/>
    </xf>
    <xf numFmtId="0" fontId="127" fillId="6" borderId="32" xfId="0" applyFont="1" applyFill="1" applyBorder="1" applyAlignment="1">
      <alignment horizontal="left" vertical="center"/>
    </xf>
    <xf numFmtId="0" fontId="127" fillId="6" borderId="32" xfId="0" applyFont="1" applyFill="1" applyBorder="1" applyAlignment="1">
      <alignment horizontal="left" vertical="center" wrapText="1"/>
    </xf>
    <xf numFmtId="0" fontId="127" fillId="6" borderId="53" xfId="0" applyFont="1" applyFill="1" applyBorder="1" applyAlignment="1">
      <alignment horizontal="left" vertical="center" wrapText="1"/>
    </xf>
    <xf numFmtId="0" fontId="127" fillId="6" borderId="12" xfId="0" applyFont="1" applyFill="1" applyBorder="1" applyAlignment="1">
      <alignment horizontal="left" vertical="center" wrapText="1"/>
    </xf>
    <xf numFmtId="0" fontId="127" fillId="6" borderId="13" xfId="0" applyFont="1" applyFill="1" applyBorder="1" applyAlignment="1">
      <alignment horizontal="left" vertical="center" wrapText="1"/>
    </xf>
    <xf numFmtId="0" fontId="62" fillId="26" borderId="129" xfId="42" applyFont="1" applyFill="1" applyBorder="1" applyAlignment="1" applyProtection="1">
      <alignment vertical="center" wrapText="1"/>
    </xf>
    <xf numFmtId="0" fontId="62" fillId="26" borderId="112" xfId="42" applyFont="1" applyFill="1" applyBorder="1" applyAlignment="1" applyProtection="1">
      <alignment vertical="center" wrapText="1"/>
    </xf>
    <xf numFmtId="0" fontId="62" fillId="26" borderId="38" xfId="42" applyFont="1" applyFill="1" applyBorder="1" applyAlignment="1" applyProtection="1">
      <alignment vertical="center" wrapText="1"/>
    </xf>
    <xf numFmtId="0" fontId="127" fillId="6" borderId="129" xfId="0" applyFont="1" applyFill="1" applyBorder="1" applyAlignment="1">
      <alignment horizontal="left" vertical="center" wrapText="1"/>
    </xf>
    <xf numFmtId="0" fontId="127" fillId="6" borderId="112" xfId="0" applyFont="1" applyFill="1" applyBorder="1" applyAlignment="1">
      <alignment horizontal="left" vertical="center" wrapText="1"/>
    </xf>
    <xf numFmtId="0" fontId="127" fillId="6" borderId="38" xfId="0" applyFont="1" applyFill="1" applyBorder="1" applyAlignment="1">
      <alignment horizontal="left" vertical="center" wrapText="1"/>
    </xf>
    <xf numFmtId="0" fontId="12" fillId="6" borderId="32" xfId="0" applyFont="1" applyFill="1" applyBorder="1" applyAlignment="1" applyProtection="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6" borderId="32" xfId="0" applyFont="1" applyFill="1" applyBorder="1" applyAlignment="1" applyProtection="1">
      <alignment horizontal="center" vertical="center" wrapText="1"/>
    </xf>
    <xf numFmtId="0" fontId="127" fillId="6" borderId="32" xfId="0" applyFont="1" applyFill="1" applyBorder="1" applyAlignment="1" applyProtection="1">
      <alignment horizontal="center" vertical="center" wrapText="1"/>
    </xf>
    <xf numFmtId="0" fontId="127" fillId="6" borderId="53" xfId="0" applyFont="1" applyFill="1" applyBorder="1" applyAlignment="1" applyProtection="1">
      <alignment horizontal="center" vertical="center" wrapText="1"/>
    </xf>
    <xf numFmtId="0" fontId="127" fillId="6" borderId="32" xfId="0" applyFont="1" applyFill="1" applyBorder="1" applyAlignment="1" applyProtection="1">
      <alignment horizontal="left" vertical="center" wrapText="1"/>
    </xf>
    <xf numFmtId="0" fontId="127" fillId="6" borderId="53" xfId="0" applyFont="1" applyFill="1" applyBorder="1" applyAlignment="1" applyProtection="1">
      <alignment horizontal="left" vertical="center" wrapText="1"/>
    </xf>
    <xf numFmtId="0" fontId="12" fillId="6" borderId="32" xfId="0" applyFont="1" applyFill="1" applyBorder="1" applyAlignment="1">
      <alignment horizontal="center"/>
    </xf>
    <xf numFmtId="0" fontId="12" fillId="6" borderId="53" xfId="0" applyFont="1" applyFill="1" applyBorder="1" applyAlignment="1">
      <alignment horizontal="center"/>
    </xf>
    <xf numFmtId="0" fontId="12" fillId="26" borderId="50" xfId="0" applyFont="1" applyFill="1" applyBorder="1" applyAlignment="1" applyProtection="1">
      <alignment horizontal="center" vertical="center" wrapText="1"/>
    </xf>
    <xf numFmtId="0" fontId="12" fillId="26" borderId="32" xfId="0" applyFont="1" applyFill="1" applyBorder="1" applyAlignment="1" applyProtection="1">
      <alignment horizontal="center" vertical="center" wrapText="1"/>
    </xf>
    <xf numFmtId="0" fontId="12" fillId="26" borderId="50" xfId="0" applyFont="1" applyFill="1" applyBorder="1" applyAlignment="1" applyProtection="1">
      <alignment horizontal="left" vertical="center" wrapText="1"/>
    </xf>
    <xf numFmtId="0" fontId="12" fillId="26" borderId="32" xfId="0" applyFont="1" applyFill="1" applyBorder="1" applyAlignment="1" applyProtection="1">
      <alignment horizontal="left" vertical="center"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6" borderId="1" xfId="0" applyFont="1" applyFill="1" applyBorder="1" applyAlignment="1">
      <alignment horizontal="center" vertical="top" wrapText="1"/>
    </xf>
    <xf numFmtId="0" fontId="6" fillId="26" borderId="2" xfId="0" applyFont="1" applyFill="1" applyBorder="1" applyAlignment="1">
      <alignment horizontal="center" vertical="top" wrapText="1"/>
    </xf>
    <xf numFmtId="0" fontId="6" fillId="26" borderId="3" xfId="0" applyFont="1" applyFill="1" applyBorder="1" applyAlignment="1">
      <alignment horizontal="center" vertical="top" wrapText="1"/>
    </xf>
    <xf numFmtId="0" fontId="6" fillId="26" borderId="9" xfId="0" applyFont="1" applyFill="1" applyBorder="1" applyAlignment="1">
      <alignment horizontal="center" vertical="top" wrapText="1"/>
    </xf>
    <xf numFmtId="0" fontId="6" fillId="26" borderId="10" xfId="0" applyFont="1" applyFill="1" applyBorder="1" applyAlignment="1">
      <alignment horizontal="center" vertical="top" wrapText="1"/>
    </xf>
    <xf numFmtId="0" fontId="6" fillId="26" borderId="11" xfId="0" applyFont="1" applyFill="1" applyBorder="1" applyAlignment="1">
      <alignment horizontal="center" vertical="top"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34" fillId="20" borderId="1" xfId="0" applyFont="1" applyFill="1" applyBorder="1" applyAlignment="1">
      <alignment horizontal="center" vertical="center"/>
    </xf>
    <xf numFmtId="0" fontId="34" fillId="20" borderId="2" xfId="0" applyFont="1" applyFill="1" applyBorder="1" applyAlignment="1">
      <alignment horizontal="center" vertical="center"/>
    </xf>
    <xf numFmtId="0" fontId="34" fillId="20" borderId="3" xfId="0" applyFont="1" applyFill="1" applyBorder="1" applyAlignment="1">
      <alignment horizontal="center" vertical="center"/>
    </xf>
    <xf numFmtId="0" fontId="34" fillId="20" borderId="4" xfId="0" applyFont="1" applyFill="1" applyBorder="1" applyAlignment="1">
      <alignment horizontal="center" vertical="center"/>
    </xf>
    <xf numFmtId="0" fontId="34" fillId="20" borderId="0" xfId="0" applyFont="1" applyFill="1" applyBorder="1" applyAlignment="1">
      <alignment horizontal="center" vertical="center"/>
    </xf>
    <xf numFmtId="0" fontId="34" fillId="20" borderId="5" xfId="0" applyFont="1" applyFill="1" applyBorder="1" applyAlignment="1">
      <alignment horizontal="center" vertical="center"/>
    </xf>
    <xf numFmtId="0" fontId="34" fillId="20" borderId="9" xfId="0" applyFont="1" applyFill="1" applyBorder="1" applyAlignment="1">
      <alignment horizontal="center" vertical="center"/>
    </xf>
    <xf numFmtId="0" fontId="34" fillId="20" borderId="10" xfId="0" applyFont="1" applyFill="1" applyBorder="1" applyAlignment="1">
      <alignment horizontal="center" vertical="center"/>
    </xf>
    <xf numFmtId="0" fontId="34" fillId="20" borderId="1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34" fillId="26" borderId="1" xfId="0" applyFont="1" applyFill="1" applyBorder="1" applyAlignment="1">
      <alignment vertical="center" wrapText="1"/>
    </xf>
    <xf numFmtId="0" fontId="34" fillId="26" borderId="2" xfId="0" applyFont="1" applyFill="1" applyBorder="1" applyAlignment="1">
      <alignment vertical="center" wrapText="1"/>
    </xf>
    <xf numFmtId="0" fontId="34" fillId="26" borderId="3" xfId="0" applyFont="1" applyFill="1" applyBorder="1" applyAlignment="1">
      <alignment vertical="center" wrapText="1"/>
    </xf>
    <xf numFmtId="0" fontId="34" fillId="26" borderId="4" xfId="0" applyFont="1" applyFill="1" applyBorder="1" applyAlignment="1">
      <alignment vertical="center" wrapText="1"/>
    </xf>
    <xf numFmtId="0" fontId="34" fillId="26" borderId="0" xfId="0" applyFont="1" applyFill="1" applyBorder="1" applyAlignment="1">
      <alignment vertical="center" wrapText="1"/>
    </xf>
    <xf numFmtId="0" fontId="34" fillId="26" borderId="5" xfId="0" applyFont="1" applyFill="1" applyBorder="1" applyAlignment="1">
      <alignment vertical="center" wrapText="1"/>
    </xf>
    <xf numFmtId="0" fontId="34" fillId="26" borderId="9" xfId="0" applyFont="1" applyFill="1" applyBorder="1" applyAlignment="1">
      <alignment vertical="center" wrapText="1"/>
    </xf>
    <xf numFmtId="0" fontId="34" fillId="26" borderId="10" xfId="0" applyFont="1" applyFill="1" applyBorder="1" applyAlignment="1">
      <alignment vertical="center" wrapText="1"/>
    </xf>
    <xf numFmtId="0" fontId="34" fillId="26" borderId="11" xfId="0" applyFont="1" applyFill="1" applyBorder="1" applyAlignment="1">
      <alignment vertical="center"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70" fillId="26" borderId="50" xfId="0" applyFont="1" applyFill="1" applyBorder="1" applyAlignment="1" applyProtection="1">
      <alignment horizontal="center" vertical="center"/>
    </xf>
    <xf numFmtId="0" fontId="170" fillId="26" borderId="51" xfId="0" applyFont="1" applyFill="1" applyBorder="1" applyAlignment="1" applyProtection="1">
      <alignment horizontal="center" vertical="center"/>
    </xf>
    <xf numFmtId="0" fontId="127" fillId="26" borderId="107" xfId="0" applyFont="1" applyFill="1" applyBorder="1" applyAlignment="1" applyProtection="1">
      <alignment horizontal="left" vertical="top" wrapText="1"/>
    </xf>
    <xf numFmtId="0" fontId="127" fillId="26" borderId="90" xfId="0" applyFont="1" applyFill="1" applyBorder="1" applyAlignment="1" applyProtection="1">
      <alignment horizontal="left" vertical="top" wrapText="1"/>
    </xf>
    <xf numFmtId="0" fontId="127" fillId="26" borderId="149" xfId="0" applyFont="1" applyFill="1" applyBorder="1" applyAlignment="1" applyProtection="1">
      <alignment horizontal="left" vertical="top" wrapText="1"/>
    </xf>
    <xf numFmtId="0" fontId="12" fillId="4" borderId="32" xfId="0" applyFont="1" applyFill="1" applyBorder="1" applyAlignment="1" applyProtection="1">
      <alignment horizontal="left" vertical="top" wrapText="1"/>
      <protection locked="0"/>
    </xf>
    <xf numFmtId="0" fontId="12" fillId="4" borderId="66" xfId="0" applyFont="1" applyFill="1" applyBorder="1" applyAlignment="1" applyProtection="1">
      <alignment horizontal="left" vertical="top" wrapText="1"/>
      <protection locked="0"/>
    </xf>
    <xf numFmtId="0" fontId="127" fillId="26" borderId="65" xfId="0" applyFont="1" applyFill="1" applyBorder="1" applyAlignment="1" applyProtection="1">
      <alignment horizontal="left" vertical="top" wrapText="1"/>
    </xf>
    <xf numFmtId="0" fontId="127" fillId="26" borderId="32" xfId="0" applyFont="1" applyFill="1" applyBorder="1" applyAlignment="1" applyProtection="1">
      <alignment horizontal="left" vertical="top" wrapText="1"/>
    </xf>
    <xf numFmtId="0" fontId="127" fillId="26" borderId="32" xfId="0" applyFont="1" applyFill="1" applyBorder="1" applyAlignment="1" applyProtection="1">
      <alignment horizontal="left" vertical="center" wrapText="1"/>
    </xf>
    <xf numFmtId="0" fontId="12" fillId="6" borderId="66" xfId="0" applyFont="1" applyFill="1" applyBorder="1" applyAlignment="1" applyProtection="1">
      <alignment horizontal="left" vertical="center" wrapText="1"/>
    </xf>
    <xf numFmtId="0" fontId="8" fillId="6" borderId="89" xfId="0" applyFont="1" applyFill="1" applyBorder="1" applyAlignment="1" applyProtection="1">
      <alignment horizontal="left" vertical="top" wrapText="1"/>
    </xf>
    <xf numFmtId="0" fontId="8" fillId="6" borderId="108" xfId="0" applyFont="1" applyFill="1" applyBorder="1" applyAlignment="1" applyProtection="1">
      <alignment horizontal="left" vertical="top" wrapText="1"/>
    </xf>
    <xf numFmtId="0" fontId="8" fillId="6" borderId="4" xfId="0" applyFont="1" applyFill="1" applyBorder="1" applyAlignment="1" applyProtection="1">
      <alignment horizontal="left" vertical="top" wrapText="1"/>
    </xf>
    <xf numFmtId="0" fontId="8" fillId="6" borderId="34" xfId="0" applyFont="1" applyFill="1" applyBorder="1" applyAlignment="1" applyProtection="1">
      <alignment horizontal="left" vertical="top" wrapText="1"/>
    </xf>
    <xf numFmtId="0" fontId="8" fillId="6" borderId="9" xfId="0" applyFont="1" applyFill="1" applyBorder="1" applyAlignment="1" applyProtection="1">
      <alignment horizontal="left" vertical="top" wrapText="1"/>
    </xf>
    <xf numFmtId="0" fontId="8" fillId="6" borderId="150" xfId="0" applyFont="1" applyFill="1" applyBorder="1" applyAlignment="1" applyProtection="1">
      <alignment horizontal="left" vertical="top" wrapText="1"/>
    </xf>
    <xf numFmtId="0" fontId="127" fillId="26" borderId="12" xfId="0" applyFont="1" applyFill="1" applyBorder="1" applyAlignment="1" applyProtection="1">
      <alignment horizontal="left" vertical="center" wrapText="1"/>
    </xf>
    <xf numFmtId="0" fontId="127" fillId="26" borderId="13" xfId="0" applyFont="1" applyFill="1" applyBorder="1" applyAlignment="1" applyProtection="1">
      <alignment horizontal="left" vertical="center" wrapText="1"/>
    </xf>
    <xf numFmtId="0" fontId="1" fillId="9" borderId="6" xfId="0" applyFont="1" applyFill="1" applyBorder="1" applyAlignment="1">
      <alignment wrapText="1"/>
    </xf>
    <xf numFmtId="0" fontId="1" fillId="9" borderId="7" xfId="0" applyFont="1" applyFill="1" applyBorder="1"/>
    <xf numFmtId="0" fontId="1" fillId="9" borderId="8" xfId="0" applyFont="1" applyFill="1" applyBorder="1"/>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12" fillId="4" borderId="87" xfId="0" applyFont="1" applyFill="1" applyBorder="1" applyAlignment="1" applyProtection="1">
      <alignment horizontal="left" vertical="center" wrapText="1"/>
      <protection locked="0"/>
    </xf>
    <xf numFmtId="0" fontId="12" fillId="4" borderId="37" xfId="0" applyFont="1" applyFill="1" applyBorder="1" applyAlignment="1" applyProtection="1">
      <alignment horizontal="left" vertical="center" wrapText="1"/>
      <protection locked="0"/>
    </xf>
    <xf numFmtId="0" fontId="12" fillId="4" borderId="63" xfId="0" applyFont="1" applyFill="1" applyBorder="1" applyAlignment="1" applyProtection="1">
      <alignment horizontal="left" vertical="center" wrapText="1"/>
      <protection locked="0"/>
    </xf>
    <xf numFmtId="0" fontId="12" fillId="4" borderId="13" xfId="0" applyFont="1" applyFill="1" applyBorder="1" applyAlignment="1" applyProtection="1">
      <alignment horizontal="left" vertical="center" wrapText="1"/>
      <protection locked="0"/>
    </xf>
    <xf numFmtId="0" fontId="12" fillId="4" borderId="42" xfId="0" applyFont="1" applyFill="1" applyBorder="1" applyAlignment="1" applyProtection="1">
      <alignment horizontal="left" vertical="center"/>
      <protection locked="0"/>
    </xf>
    <xf numFmtId="0" fontId="12" fillId="9" borderId="61" xfId="0" applyFont="1" applyFill="1" applyBorder="1" applyAlignment="1">
      <alignment horizontal="left" wrapText="1"/>
    </xf>
    <xf numFmtId="0" fontId="12" fillId="9" borderId="151" xfId="0" applyFont="1" applyFill="1" applyBorder="1" applyAlignment="1">
      <alignment horizontal="left" wrapText="1"/>
    </xf>
    <xf numFmtId="0" fontId="12" fillId="9" borderId="62" xfId="0" applyFont="1" applyFill="1" applyBorder="1" applyAlignment="1">
      <alignment horizontal="left" wrapText="1"/>
    </xf>
    <xf numFmtId="0" fontId="12" fillId="6" borderId="112" xfId="0" applyFont="1" applyFill="1" applyBorder="1" applyAlignment="1">
      <alignment horizontal="center" textRotation="90" wrapText="1"/>
    </xf>
    <xf numFmtId="0" fontId="12" fillId="6" borderId="155" xfId="0" applyFont="1" applyFill="1" applyBorder="1" applyAlignment="1">
      <alignment horizontal="center" textRotation="90" wrapText="1"/>
    </xf>
    <xf numFmtId="0" fontId="12" fillId="26" borderId="112" xfId="0" applyFont="1" applyFill="1" applyBorder="1" applyAlignment="1">
      <alignment horizontal="center" textRotation="90" wrapText="1"/>
    </xf>
    <xf numFmtId="0" fontId="12" fillId="26" borderId="155" xfId="0" applyFont="1" applyFill="1" applyBorder="1" applyAlignment="1">
      <alignment horizontal="center" textRotation="90" wrapText="1"/>
    </xf>
    <xf numFmtId="0" fontId="12" fillId="9" borderId="152" xfId="0" applyFont="1" applyFill="1" applyBorder="1" applyAlignment="1">
      <alignment horizontal="center" textRotation="90" wrapText="1"/>
    </xf>
    <xf numFmtId="0" fontId="12" fillId="9" borderId="156" xfId="0" applyFont="1" applyFill="1" applyBorder="1" applyAlignment="1">
      <alignment horizontal="center" textRotation="90" wrapText="1"/>
    </xf>
    <xf numFmtId="0" fontId="12" fillId="4" borderId="109" xfId="0" applyFont="1" applyFill="1" applyBorder="1" applyAlignment="1" applyProtection="1">
      <alignment horizontal="left" vertical="center" wrapText="1"/>
      <protection locked="0"/>
    </xf>
    <xf numFmtId="0" fontId="12" fillId="4" borderId="59" xfId="0" applyFont="1" applyFill="1" applyBorder="1" applyAlignment="1" applyProtection="1">
      <alignment horizontal="left" vertical="center" wrapText="1"/>
      <protection locked="0"/>
    </xf>
    <xf numFmtId="0" fontId="12" fillId="2" borderId="0" xfId="0" applyFont="1" applyFill="1" applyBorder="1" applyAlignment="1">
      <alignment horizontal="left" vertical="top" wrapText="1"/>
    </xf>
    <xf numFmtId="0" fontId="12" fillId="2" borderId="158" xfId="0" applyFont="1" applyFill="1" applyBorder="1" applyAlignment="1">
      <alignment horizontal="left" vertical="center" wrapText="1"/>
    </xf>
    <xf numFmtId="0" fontId="12" fillId="2" borderId="159" xfId="0" applyFont="1" applyFill="1" applyBorder="1" applyAlignment="1">
      <alignment horizontal="left" vertical="center" wrapText="1"/>
    </xf>
    <xf numFmtId="0" fontId="12" fillId="2" borderId="159" xfId="0" applyFont="1" applyFill="1" applyBorder="1" applyAlignment="1">
      <alignment horizontal="left" vertical="top" wrapText="1"/>
    </xf>
    <xf numFmtId="0" fontId="12" fillId="2" borderId="157" xfId="0" applyFont="1" applyFill="1" applyBorder="1" applyAlignment="1">
      <alignment horizontal="left" vertical="top" wrapText="1"/>
    </xf>
    <xf numFmtId="0" fontId="12" fillId="2" borderId="158" xfId="0" applyFont="1" applyFill="1" applyBorder="1" applyAlignment="1">
      <alignment horizontal="center" vertical="center" wrapText="1"/>
    </xf>
    <xf numFmtId="0" fontId="12" fillId="2" borderId="160" xfId="0" applyFont="1" applyFill="1" applyBorder="1" applyAlignment="1">
      <alignment horizontal="center" vertical="center" wrapText="1"/>
    </xf>
    <xf numFmtId="0" fontId="12" fillId="2" borderId="14"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0"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157" xfId="0" applyFont="1" applyFill="1" applyBorder="1" applyAlignment="1">
      <alignment horizontal="center" vertical="center" wrapText="1"/>
    </xf>
    <xf numFmtId="0" fontId="12" fillId="2" borderId="15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61" xfId="0" applyFont="1" applyFill="1" applyBorder="1" applyAlignment="1">
      <alignment horizontal="center" vertical="center" wrapText="1"/>
    </xf>
    <xf numFmtId="0" fontId="12" fillId="2" borderId="161" xfId="0" applyFont="1" applyFill="1" applyBorder="1" applyAlignment="1">
      <alignment horizontal="left" vertical="center" wrapText="1"/>
    </xf>
    <xf numFmtId="0" fontId="12" fillId="2" borderId="157" xfId="0" applyFont="1" applyFill="1" applyBorder="1" applyAlignment="1">
      <alignment horizontal="left" vertical="center" wrapText="1"/>
    </xf>
    <xf numFmtId="0" fontId="12" fillId="2" borderId="0" xfId="0" applyFont="1" applyFill="1" applyBorder="1" applyAlignment="1">
      <alignment horizontal="center"/>
    </xf>
    <xf numFmtId="0" fontId="10" fillId="2" borderId="0" xfId="0" applyFont="1" applyFill="1" applyBorder="1" applyAlignment="1">
      <alignment horizontal="left" vertical="top" wrapText="1"/>
    </xf>
    <xf numFmtId="0" fontId="4" fillId="2" borderId="1" xfId="0" applyFont="1" applyFill="1" applyBorder="1" applyAlignment="1" applyProtection="1">
      <alignment horizontal="left" vertical="top"/>
      <protection locked="0"/>
    </xf>
    <xf numFmtId="0" fontId="4" fillId="2" borderId="2" xfId="0" applyFont="1" applyFill="1" applyBorder="1" applyAlignment="1" applyProtection="1">
      <alignment horizontal="left" vertical="top"/>
      <protection locked="0"/>
    </xf>
    <xf numFmtId="0" fontId="4" fillId="2" borderId="3"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5" xfId="0" applyFont="1" applyFill="1" applyBorder="1" applyAlignment="1" applyProtection="1">
      <alignment horizontal="left" vertical="top"/>
      <protection locked="0"/>
    </xf>
    <xf numFmtId="0" fontId="4" fillId="2" borderId="9" xfId="0" applyFont="1" applyFill="1" applyBorder="1" applyAlignment="1" applyProtection="1">
      <alignment horizontal="left" vertical="top"/>
      <protection locked="0"/>
    </xf>
    <xf numFmtId="0" fontId="4" fillId="2" borderId="10" xfId="0" applyFont="1" applyFill="1" applyBorder="1" applyAlignment="1" applyProtection="1">
      <alignment horizontal="left" vertical="top"/>
      <protection locked="0"/>
    </xf>
    <xf numFmtId="0" fontId="4" fillId="2" borderId="11" xfId="0" applyFont="1" applyFill="1" applyBorder="1" applyAlignment="1" applyProtection="1">
      <alignment horizontal="left" vertical="top"/>
      <protection locked="0"/>
    </xf>
    <xf numFmtId="0" fontId="12" fillId="2" borderId="42" xfId="0" applyFont="1" applyFill="1" applyBorder="1" applyAlignment="1">
      <alignment horizontal="left" vertical="top" wrapText="1"/>
    </xf>
    <xf numFmtId="0" fontId="12" fillId="2" borderId="42"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41"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6" xfId="0" applyFont="1" applyFill="1" applyBorder="1" applyAlignment="1" applyProtection="1">
      <alignment horizontal="left" vertical="top" wrapText="1"/>
    </xf>
    <xf numFmtId="0" fontId="179" fillId="2" borderId="7" xfId="0" applyFont="1" applyFill="1" applyBorder="1" applyAlignment="1" applyProtection="1">
      <alignment horizontal="left" vertical="top" wrapText="1"/>
    </xf>
    <xf numFmtId="0" fontId="179" fillId="2" borderId="8" xfId="0" applyFont="1" applyFill="1" applyBorder="1" applyAlignment="1" applyProtection="1">
      <alignment horizontal="left" vertical="top" wrapText="1"/>
    </xf>
    <xf numFmtId="0" fontId="60" fillId="6" borderId="6" xfId="0" applyFont="1" applyFill="1" applyBorder="1" applyAlignment="1" applyProtection="1">
      <alignment horizontal="center"/>
    </xf>
    <xf numFmtId="0" fontId="60" fillId="6" borderId="7" xfId="0" applyFont="1" applyFill="1" applyBorder="1" applyAlignment="1" applyProtection="1">
      <alignment horizontal="center"/>
    </xf>
    <xf numFmtId="0" fontId="60" fillId="6" borderId="8" xfId="0" applyFont="1" applyFill="1" applyBorder="1" applyAlignment="1" applyProtection="1">
      <alignment horizontal="center"/>
    </xf>
    <xf numFmtId="0" fontId="12" fillId="9" borderId="129" xfId="0" applyFont="1" applyFill="1" applyBorder="1" applyAlignment="1">
      <alignment horizontal="center" textRotation="90" wrapText="1"/>
    </xf>
    <xf numFmtId="0" fontId="12" fillId="9" borderId="155" xfId="0" applyFont="1" applyFill="1" applyBorder="1" applyAlignment="1">
      <alignment horizontal="center" textRotation="90" wrapText="1"/>
    </xf>
    <xf numFmtId="0" fontId="127" fillId="26" borderId="32" xfId="0" applyFont="1" applyFill="1" applyBorder="1" applyAlignment="1" applyProtection="1">
      <alignment horizontal="center" vertical="center" wrapText="1"/>
    </xf>
    <xf numFmtId="0" fontId="127" fillId="26" borderId="66" xfId="0" applyFont="1" applyFill="1" applyBorder="1" applyAlignment="1" applyProtection="1">
      <alignment horizontal="left" vertical="top" wrapText="1"/>
    </xf>
    <xf numFmtId="0" fontId="12" fillId="6" borderId="60" xfId="0" applyFont="1" applyFill="1" applyBorder="1" applyAlignment="1" applyProtection="1">
      <alignment horizontal="left" vertical="top" wrapText="1"/>
    </xf>
    <xf numFmtId="0" fontId="12" fillId="6" borderId="115" xfId="0" applyFont="1" applyFill="1" applyBorder="1" applyAlignment="1" applyProtection="1">
      <alignment horizontal="left" vertical="top" wrapText="1"/>
    </xf>
    <xf numFmtId="0" fontId="12" fillId="6" borderId="110" xfId="0" applyFont="1" applyFill="1" applyBorder="1" applyAlignment="1" applyProtection="1">
      <alignment horizontal="left" vertical="top" wrapText="1"/>
    </xf>
    <xf numFmtId="0" fontId="12" fillId="9" borderId="1"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12" fillId="9" borderId="34" xfId="0" applyFont="1" applyFill="1" applyBorder="1" applyAlignment="1">
      <alignment horizontal="left" vertical="center" wrapText="1"/>
    </xf>
    <xf numFmtId="0" fontId="12" fillId="9" borderId="153" xfId="0" applyFont="1" applyFill="1" applyBorder="1" applyAlignment="1">
      <alignment horizontal="left" vertical="center" wrapText="1"/>
    </xf>
    <xf numFmtId="0" fontId="12" fillId="9" borderId="154" xfId="0" applyFont="1" applyFill="1" applyBorder="1" applyAlignment="1">
      <alignment horizontal="left" vertical="center" wrapText="1"/>
    </xf>
    <xf numFmtId="0" fontId="12" fillId="2" borderId="107" xfId="45" applyFont="1" applyFill="1" applyBorder="1" applyAlignment="1">
      <alignment horizontal="left" vertical="top" wrapText="1"/>
    </xf>
    <xf numFmtId="0" fontId="12" fillId="2" borderId="90" xfId="45" applyFont="1" applyFill="1" applyBorder="1" applyAlignment="1">
      <alignment horizontal="left" vertical="top" wrapText="1"/>
    </xf>
    <xf numFmtId="0" fontId="12" fillId="2" borderId="108" xfId="45" applyFont="1" applyFill="1" applyBorder="1" applyAlignment="1">
      <alignment horizontal="left" vertical="top" wrapText="1"/>
    </xf>
    <xf numFmtId="0" fontId="12" fillId="2" borderId="41" xfId="45" applyFont="1" applyFill="1" applyBorder="1" applyAlignment="1">
      <alignment horizontal="left" vertical="top" wrapText="1"/>
    </xf>
    <xf numFmtId="0" fontId="12" fillId="2" borderId="42" xfId="45" applyFont="1" applyFill="1" applyBorder="1" applyAlignment="1">
      <alignment horizontal="left" vertical="top" wrapText="1"/>
    </xf>
    <xf numFmtId="0" fontId="12" fillId="2" borderId="37" xfId="45" applyFont="1" applyFill="1" applyBorder="1" applyAlignment="1">
      <alignment horizontal="left" vertical="top" wrapText="1"/>
    </xf>
    <xf numFmtId="0" fontId="12" fillId="2" borderId="32" xfId="45" applyFont="1" applyFill="1" applyBorder="1" applyAlignment="1">
      <alignment horizontal="left" vertical="center" wrapText="1"/>
    </xf>
    <xf numFmtId="0" fontId="60" fillId="6" borderId="1" xfId="0" applyFont="1" applyFill="1" applyBorder="1" applyAlignment="1">
      <alignment horizontal="center" vertical="top"/>
    </xf>
    <xf numFmtId="0" fontId="60" fillId="6" borderId="2" xfId="0" applyFont="1" applyFill="1" applyBorder="1" applyAlignment="1">
      <alignment horizontal="center" vertical="top"/>
    </xf>
    <xf numFmtId="0" fontId="60" fillId="6" borderId="3" xfId="0" applyFont="1" applyFill="1" applyBorder="1" applyAlignment="1">
      <alignment horizontal="center" vertical="top"/>
    </xf>
    <xf numFmtId="0" fontId="10" fillId="2" borderId="162" xfId="45" applyFont="1" applyFill="1" applyBorder="1" applyAlignment="1">
      <alignment horizontal="left" vertical="center" wrapText="1"/>
    </xf>
    <xf numFmtId="0" fontId="10" fillId="2" borderId="163" xfId="45" applyFont="1" applyFill="1" applyBorder="1" applyAlignment="1">
      <alignment horizontal="center" vertical="center" wrapText="1"/>
    </xf>
    <xf numFmtId="0" fontId="12" fillId="2" borderId="38" xfId="45" applyFont="1" applyFill="1" applyBorder="1" applyAlignment="1">
      <alignment horizontal="left" vertical="center" wrapText="1"/>
    </xf>
    <xf numFmtId="0" fontId="12" fillId="2" borderId="32" xfId="45" applyFont="1" applyFill="1" applyBorder="1" applyAlignment="1">
      <alignment horizontal="left" vertical="top" wrapText="1"/>
    </xf>
    <xf numFmtId="0" fontId="12" fillId="2" borderId="38" xfId="45" applyFont="1" applyFill="1" applyBorder="1" applyAlignment="1">
      <alignment horizontal="left" vertical="top" wrapText="1"/>
    </xf>
    <xf numFmtId="0" fontId="12" fillId="2" borderId="164" xfId="45" applyFont="1" applyFill="1" applyBorder="1" applyAlignment="1">
      <alignment horizontal="center" vertical="center" wrapText="1"/>
    </xf>
    <xf numFmtId="0" fontId="12" fillId="2" borderId="165" xfId="45" applyFont="1" applyFill="1" applyBorder="1" applyAlignment="1">
      <alignment horizontal="center" vertical="center" wrapText="1"/>
    </xf>
    <xf numFmtId="0" fontId="12" fillId="2" borderId="166" xfId="45" applyFont="1" applyFill="1" applyBorder="1" applyAlignment="1">
      <alignment horizontal="center" vertical="center" wrapText="1"/>
    </xf>
    <xf numFmtId="0" fontId="12" fillId="2" borderId="164" xfId="45" applyFont="1" applyFill="1" applyBorder="1" applyAlignment="1">
      <alignment horizontal="center" vertical="top" wrapText="1"/>
    </xf>
    <xf numFmtId="0" fontId="12" fillId="2" borderId="165" xfId="45" applyFont="1" applyFill="1" applyBorder="1" applyAlignment="1">
      <alignment horizontal="center" vertical="top" wrapText="1"/>
    </xf>
    <xf numFmtId="0" fontId="12" fillId="2" borderId="166" xfId="45" applyFont="1" applyFill="1" applyBorder="1" applyAlignment="1">
      <alignment horizontal="center" vertical="top" wrapText="1"/>
    </xf>
    <xf numFmtId="0" fontId="12" fillId="2" borderId="38" xfId="45" applyFont="1" applyFill="1" applyBorder="1" applyAlignment="1" applyProtection="1">
      <alignment horizontal="left" vertical="top" wrapText="1"/>
      <protection locked="0"/>
    </xf>
    <xf numFmtId="0" fontId="12" fillId="2" borderId="32" xfId="45" applyFont="1" applyFill="1" applyBorder="1" applyAlignment="1" applyProtection="1">
      <alignment horizontal="left" vertical="top" wrapText="1"/>
      <protection locked="0"/>
    </xf>
    <xf numFmtId="0" fontId="12" fillId="2" borderId="162" xfId="45" applyFont="1" applyFill="1" applyBorder="1" applyAlignment="1">
      <alignment horizontal="center" vertical="top" wrapText="1"/>
    </xf>
    <xf numFmtId="0" fontId="10" fillId="2" borderId="0" xfId="45" applyFont="1" applyFill="1" applyBorder="1" applyAlignment="1" applyProtection="1">
      <alignment horizontal="left" vertical="top" wrapText="1"/>
    </xf>
    <xf numFmtId="0" fontId="12" fillId="2" borderId="0" xfId="45" applyFont="1" applyFill="1" applyBorder="1" applyAlignment="1" applyProtection="1">
      <alignment horizontal="left" vertical="top" wrapText="1"/>
    </xf>
    <xf numFmtId="0" fontId="10" fillId="2" borderId="0" xfId="45" applyFont="1" applyFill="1" applyBorder="1" applyAlignment="1" applyProtection="1">
      <alignment horizontal="left"/>
    </xf>
    <xf numFmtId="0" fontId="12" fillId="2" borderId="0" xfId="38" applyFont="1" applyFill="1" applyBorder="1" applyAlignment="1" applyProtection="1">
      <alignment vertical="top" wrapText="1"/>
    </xf>
    <xf numFmtId="0" fontId="12" fillId="2" borderId="0" xfId="45" applyFont="1" applyFill="1" applyBorder="1" applyAlignment="1" applyProtection="1">
      <alignment horizontal="left" vertical="top"/>
    </xf>
    <xf numFmtId="0" fontId="16" fillId="2" borderId="0" xfId="38" applyFont="1" applyFill="1" applyBorder="1" applyAlignment="1" applyProtection="1">
      <alignment horizontal="left" vertical="top" wrapText="1"/>
    </xf>
    <xf numFmtId="0" fontId="12" fillId="2" borderId="0" xfId="45" applyFont="1" applyFill="1" applyBorder="1" applyAlignment="1" applyProtection="1">
      <alignment horizontal="left" wrapText="1"/>
    </xf>
    <xf numFmtId="0" fontId="16" fillId="2" borderId="0" xfId="45" applyFont="1" applyFill="1" applyBorder="1" applyAlignment="1" applyProtection="1">
      <alignment horizontal="left" vertical="top"/>
    </xf>
    <xf numFmtId="0" fontId="10" fillId="2" borderId="0" xfId="45" applyFont="1" applyFill="1" applyBorder="1" applyAlignment="1" applyProtection="1">
      <alignment horizontal="left" vertical="top"/>
    </xf>
    <xf numFmtId="0" fontId="16" fillId="2" borderId="0" xfId="45" applyFont="1" applyFill="1" applyBorder="1" applyAlignment="1" applyProtection="1">
      <alignment horizontal="left" vertical="top" wrapText="1"/>
    </xf>
    <xf numFmtId="0" fontId="12" fillId="2" borderId="0" xfId="45" applyFont="1" applyFill="1" applyBorder="1" applyAlignment="1" applyProtection="1">
      <alignment horizontal="left"/>
    </xf>
    <xf numFmtId="0" fontId="16" fillId="2" borderId="32" xfId="45" applyFont="1" applyFill="1" applyBorder="1" applyAlignment="1" applyProtection="1">
      <alignment horizontal="center" vertical="center" wrapText="1"/>
      <protection locked="0"/>
    </xf>
    <xf numFmtId="0" fontId="16" fillId="2" borderId="12" xfId="45" applyFont="1" applyFill="1" applyBorder="1" applyAlignment="1" applyProtection="1">
      <alignment horizontal="center" vertical="center" wrapText="1"/>
      <protection locked="0"/>
    </xf>
    <xf numFmtId="0" fontId="16" fillId="2" borderId="33" xfId="45" applyFont="1" applyFill="1" applyBorder="1" applyAlignment="1" applyProtection="1">
      <alignment horizontal="center" vertical="center" wrapText="1"/>
      <protection locked="0"/>
    </xf>
    <xf numFmtId="0" fontId="16" fillId="2" borderId="13" xfId="45" applyFont="1" applyFill="1" applyBorder="1" applyAlignment="1" applyProtection="1">
      <alignment horizontal="center" vertical="center" wrapText="1"/>
      <protection locked="0"/>
    </xf>
    <xf numFmtId="0" fontId="10" fillId="2" borderId="32" xfId="45" applyFont="1" applyFill="1" applyBorder="1" applyAlignment="1" applyProtection="1">
      <alignment horizontal="center" vertical="center" wrapText="1"/>
    </xf>
    <xf numFmtId="0" fontId="12" fillId="2" borderId="32" xfId="45" applyFont="1" applyFill="1" applyBorder="1" applyAlignment="1" applyProtection="1">
      <alignment horizontal="left" vertical="top" wrapText="1"/>
    </xf>
    <xf numFmtId="0" fontId="12" fillId="2" borderId="32" xfId="45" applyFont="1" applyFill="1" applyBorder="1" applyAlignment="1" applyProtection="1">
      <alignment horizontal="center" vertical="top" wrapText="1"/>
      <protection locked="0"/>
    </xf>
    <xf numFmtId="0" fontId="12" fillId="2" borderId="0" xfId="38" applyFont="1" applyFill="1" applyBorder="1" applyAlignment="1" applyProtection="1">
      <alignment horizontal="left" vertical="top"/>
    </xf>
    <xf numFmtId="0" fontId="172" fillId="2" borderId="1" xfId="0" applyFont="1" applyFill="1" applyBorder="1" applyAlignment="1">
      <alignment horizontal="center"/>
    </xf>
    <xf numFmtId="0" fontId="172" fillId="2" borderId="2" xfId="0" applyFont="1" applyFill="1" applyBorder="1" applyAlignment="1">
      <alignment horizontal="center"/>
    </xf>
    <xf numFmtId="0" fontId="42" fillId="2" borderId="2" xfId="0" applyFont="1" applyFill="1" applyBorder="1" applyAlignment="1">
      <alignment horizontal="center"/>
    </xf>
    <xf numFmtId="0" fontId="42" fillId="2" borderId="3" xfId="0" applyFont="1" applyFill="1" applyBorder="1" applyAlignment="1">
      <alignment horizontal="center"/>
    </xf>
    <xf numFmtId="0" fontId="61" fillId="2" borderId="0" xfId="0" applyFont="1" applyFill="1" applyBorder="1" applyAlignment="1" applyProtection="1">
      <alignment horizontal="center"/>
    </xf>
    <xf numFmtId="0" fontId="32" fillId="2" borderId="0" xfId="0" applyFont="1" applyFill="1" applyBorder="1" applyAlignment="1" applyProtection="1">
      <alignment horizontal="center" vertical="top" wrapText="1"/>
    </xf>
    <xf numFmtId="0" fontId="42" fillId="2" borderId="4" xfId="0" applyFont="1" applyFill="1" applyBorder="1" applyAlignment="1" applyProtection="1">
      <alignment horizontal="right" vertical="center"/>
    </xf>
    <xf numFmtId="0" fontId="42" fillId="2" borderId="0" xfId="0" applyFont="1" applyFill="1" applyBorder="1" applyAlignment="1" applyProtection="1">
      <alignment horizontal="right"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5" fillId="9" borderId="6" xfId="0" applyFont="1" applyFill="1" applyBorder="1" applyAlignment="1" applyProtection="1">
      <alignment horizontal="left" vertical="top"/>
    </xf>
    <xf numFmtId="0" fontId="35" fillId="9" borderId="7" xfId="0" applyFont="1" applyFill="1" applyBorder="1" applyAlignment="1" applyProtection="1">
      <alignment horizontal="left" vertical="top"/>
    </xf>
    <xf numFmtId="0" fontId="35" fillId="9" borderId="8" xfId="0" applyFont="1" applyFill="1" applyBorder="1" applyAlignment="1" applyProtection="1">
      <alignment horizontal="left" vertical="top"/>
    </xf>
    <xf numFmtId="0" fontId="35" fillId="9" borderId="6" xfId="0" applyFont="1" applyFill="1" applyBorder="1" applyAlignment="1" applyProtection="1">
      <alignment horizontal="left"/>
    </xf>
    <xf numFmtId="0" fontId="35" fillId="9" borderId="7" xfId="0" applyFont="1" applyFill="1" applyBorder="1" applyAlignment="1" applyProtection="1">
      <alignment horizontal="left"/>
    </xf>
    <xf numFmtId="0" fontId="35" fillId="9" borderId="8" xfId="0" applyFont="1" applyFill="1" applyBorder="1" applyAlignment="1" applyProtection="1">
      <alignment horizontal="left"/>
    </xf>
    <xf numFmtId="0" fontId="0" fillId="2" borderId="6" xfId="0" applyFill="1" applyBorder="1" applyAlignment="1" applyProtection="1">
      <alignment horizontal="center"/>
    </xf>
    <xf numFmtId="0" fontId="0" fillId="2" borderId="8" xfId="0" applyFill="1" applyBorder="1" applyAlignment="1" applyProtection="1">
      <alignment horizontal="center"/>
    </xf>
    <xf numFmtId="0" fontId="0" fillId="2" borderId="6" xfId="0" applyFill="1" applyBorder="1" applyAlignment="1" applyProtection="1">
      <alignment horizontal="center" vertical="top"/>
    </xf>
    <xf numFmtId="0" fontId="0" fillId="2" borderId="7" xfId="0" applyFill="1" applyBorder="1" applyAlignment="1" applyProtection="1">
      <alignment horizontal="center" vertical="top"/>
    </xf>
    <xf numFmtId="0" fontId="0" fillId="2" borderId="8" xfId="0" applyFill="1" applyBorder="1" applyAlignment="1" applyProtection="1">
      <alignment horizontal="center" vertical="top"/>
    </xf>
    <xf numFmtId="0" fontId="0" fillId="2" borderId="7" xfId="0" applyFill="1" applyBorder="1" applyAlignment="1" applyProtection="1">
      <alignment horizontal="center"/>
    </xf>
    <xf numFmtId="0" fontId="165" fillId="3" borderId="6" xfId="0" applyFont="1" applyFill="1" applyBorder="1" applyAlignment="1" applyProtection="1">
      <alignment horizontal="center" vertical="top" wrapText="1"/>
    </xf>
    <xf numFmtId="0" fontId="165" fillId="3" borderId="7" xfId="0" applyFont="1" applyFill="1" applyBorder="1" applyAlignment="1" applyProtection="1">
      <alignment horizontal="center" vertical="top" wrapText="1"/>
    </xf>
    <xf numFmtId="0" fontId="166" fillId="2" borderId="9" xfId="0" applyFont="1" applyFill="1" applyBorder="1" applyAlignment="1" applyProtection="1">
      <alignment horizontal="center" vertical="top" wrapText="1"/>
    </xf>
    <xf numFmtId="0" fontId="166" fillId="2" borderId="10" xfId="0" applyFont="1" applyFill="1" applyBorder="1" applyAlignment="1" applyProtection="1">
      <alignment horizontal="center" vertical="top" wrapText="1"/>
    </xf>
    <xf numFmtId="0" fontId="35" fillId="9" borderId="6" xfId="0" applyFont="1" applyFill="1" applyBorder="1" applyAlignment="1" applyProtection="1">
      <alignment horizontal="left" vertical="top" wrapText="1"/>
    </xf>
    <xf numFmtId="0" fontId="35" fillId="9" borderId="8" xfId="0" applyFont="1" applyFill="1" applyBorder="1" applyAlignment="1" applyProtection="1">
      <alignment horizontal="left" vertical="top" wrapText="1"/>
    </xf>
    <xf numFmtId="0" fontId="40" fillId="2" borderId="6" xfId="0" applyFont="1" applyFill="1" applyBorder="1" applyAlignment="1" applyProtection="1">
      <alignment horizontal="center" vertical="center" wrapText="1"/>
    </xf>
    <xf numFmtId="0" fontId="42" fillId="2" borderId="7" xfId="0"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35" fillId="9" borderId="7" xfId="0" applyFont="1" applyFill="1" applyBorder="1" applyAlignment="1" applyProtection="1">
      <alignment horizontal="left" vertical="top" wrapText="1"/>
    </xf>
    <xf numFmtId="0" fontId="34" fillId="2" borderId="6" xfId="0" applyFont="1" applyFill="1" applyBorder="1" applyAlignment="1" applyProtection="1">
      <alignment horizontal="left" vertical="top" wrapText="1"/>
    </xf>
    <xf numFmtId="0" fontId="34" fillId="2" borderId="7" xfId="0" applyFont="1" applyFill="1" applyBorder="1" applyAlignment="1" applyProtection="1">
      <alignment horizontal="left" vertical="top" wrapText="1"/>
    </xf>
    <xf numFmtId="0" fontId="34" fillId="2" borderId="8" xfId="0" applyFont="1" applyFill="1" applyBorder="1" applyAlignment="1" applyProtection="1">
      <alignment horizontal="left" vertical="top" wrapText="1"/>
    </xf>
    <xf numFmtId="0" fontId="35" fillId="2" borderId="6" xfId="0" applyFont="1" applyFill="1" applyBorder="1" applyAlignment="1" applyProtection="1">
      <alignment horizontal="left"/>
    </xf>
    <xf numFmtId="0" fontId="35" fillId="2" borderId="7" xfId="0" applyFont="1" applyFill="1" applyBorder="1" applyAlignment="1" applyProtection="1">
      <alignment horizontal="left"/>
    </xf>
    <xf numFmtId="0" fontId="35" fillId="2" borderId="8" xfId="0" applyFont="1" applyFill="1" applyBorder="1" applyAlignment="1" applyProtection="1">
      <alignment horizontal="left"/>
    </xf>
    <xf numFmtId="0" fontId="77" fillId="2" borderId="2" xfId="0" applyFont="1" applyFill="1" applyBorder="1" applyAlignment="1" applyProtection="1">
      <alignment horizontal="center" vertical="top" wrapText="1"/>
    </xf>
    <xf numFmtId="0" fontId="0" fillId="2" borderId="10" xfId="0" applyFill="1" applyBorder="1" applyAlignment="1" applyProtection="1">
      <alignment horizontal="center" vertical="top" wrapText="1"/>
    </xf>
    <xf numFmtId="0" fontId="34" fillId="0" borderId="0" xfId="0" applyFont="1" applyBorder="1" applyAlignment="1" applyProtection="1">
      <alignment horizontal="left" vertical="top" wrapText="1"/>
    </xf>
    <xf numFmtId="0" fontId="35" fillId="0" borderId="0" xfId="0" applyFont="1" applyBorder="1" applyAlignment="1" applyProtection="1">
      <alignment horizontal="left" wrapText="1"/>
    </xf>
    <xf numFmtId="0" fontId="0" fillId="2" borderId="2" xfId="0" applyFill="1" applyBorder="1" applyAlignment="1" applyProtection="1">
      <alignment horizontal="center" vertical="top" wrapText="1"/>
    </xf>
    <xf numFmtId="0" fontId="34" fillId="2" borderId="0" xfId="0" applyFont="1" applyFill="1" applyBorder="1" applyAlignment="1" applyProtection="1">
      <alignment horizontal="left" vertical="top" wrapText="1"/>
    </xf>
    <xf numFmtId="0" fontId="35" fillId="2" borderId="0" xfId="0" applyFont="1" applyFill="1" applyBorder="1" applyAlignment="1" applyProtection="1">
      <alignment horizontal="left" vertical="top" wrapText="1"/>
    </xf>
    <xf numFmtId="0" fontId="34" fillId="2" borderId="0" xfId="0" applyFont="1" applyFill="1" applyBorder="1" applyAlignment="1">
      <alignment horizontal="left" vertical="top" wrapText="1"/>
    </xf>
    <xf numFmtId="0" fontId="77" fillId="2" borderId="0" xfId="0" applyFont="1" applyFill="1" applyBorder="1" applyAlignment="1" applyProtection="1">
      <alignment horizontal="center" vertical="top" wrapText="1"/>
    </xf>
    <xf numFmtId="0" fontId="34" fillId="2" borderId="10" xfId="0" applyFont="1" applyFill="1" applyBorder="1" applyAlignment="1" applyProtection="1">
      <alignment horizontal="center" vertical="top" wrapText="1"/>
    </xf>
    <xf numFmtId="0" fontId="35" fillId="2" borderId="6"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wrapText="1"/>
    </xf>
    <xf numFmtId="0" fontId="35" fillId="2" borderId="8" xfId="0" applyFont="1" applyFill="1" applyBorder="1" applyAlignment="1" applyProtection="1">
      <alignment horizontal="center" vertical="center" wrapText="1"/>
    </xf>
    <xf numFmtId="0" fontId="35" fillId="2" borderId="6" xfId="0" applyFont="1" applyFill="1" applyBorder="1" applyAlignment="1" applyProtection="1">
      <alignment horizontal="left" vertical="top" wrapText="1"/>
    </xf>
    <xf numFmtId="0" fontId="35" fillId="2" borderId="7" xfId="0" applyFont="1" applyFill="1" applyBorder="1" applyAlignment="1" applyProtection="1">
      <alignment horizontal="left" vertical="top" wrapText="1"/>
    </xf>
    <xf numFmtId="0" fontId="35" fillId="2" borderId="8" xfId="0" applyFont="1" applyFill="1" applyBorder="1" applyAlignment="1" applyProtection="1">
      <alignment horizontal="left" vertical="top" wrapText="1"/>
    </xf>
    <xf numFmtId="0" fontId="34" fillId="2" borderId="0" xfId="0" applyFont="1" applyFill="1" applyBorder="1" applyAlignment="1" applyProtection="1">
      <alignment horizontal="left" vertical="center" wrapText="1"/>
    </xf>
    <xf numFmtId="0" fontId="91" fillId="2" borderId="6" xfId="0" applyFont="1" applyFill="1" applyBorder="1" applyAlignment="1" applyProtection="1">
      <alignment horizontal="center" vertical="top" wrapText="1"/>
    </xf>
    <xf numFmtId="0" fontId="91" fillId="2" borderId="7" xfId="0" applyFont="1" applyFill="1" applyBorder="1" applyAlignment="1" applyProtection="1">
      <alignment horizontal="center" vertical="top" wrapText="1"/>
    </xf>
    <xf numFmtId="0" fontId="91" fillId="2" borderId="8" xfId="0" applyFont="1" applyFill="1" applyBorder="1" applyAlignment="1" applyProtection="1">
      <alignment horizontal="center" vertical="top" wrapText="1"/>
    </xf>
    <xf numFmtId="0" fontId="34" fillId="2" borderId="0" xfId="0" applyFont="1" applyFill="1" applyBorder="1" applyAlignment="1" applyProtection="1">
      <alignment horizontal="left"/>
    </xf>
    <xf numFmtId="0" fontId="76" fillId="2" borderId="0"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0" fillId="2" borderId="10" xfId="0" applyFill="1" applyBorder="1" applyAlignment="1" applyProtection="1">
      <alignment horizontal="center"/>
    </xf>
    <xf numFmtId="0" fontId="56" fillId="2" borderId="1" xfId="0" applyFont="1" applyFill="1" applyBorder="1" applyAlignment="1" applyProtection="1">
      <alignment horizontal="left" vertical="top"/>
    </xf>
    <xf numFmtId="0" fontId="56" fillId="2" borderId="2" xfId="0" applyFont="1" applyFill="1" applyBorder="1" applyAlignment="1" applyProtection="1">
      <alignment horizontal="left" vertical="top"/>
    </xf>
    <xf numFmtId="0" fontId="56" fillId="2" borderId="3" xfId="0" applyFont="1" applyFill="1" applyBorder="1" applyAlignment="1" applyProtection="1">
      <alignment horizontal="left" vertical="top"/>
    </xf>
    <xf numFmtId="0" fontId="140" fillId="3" borderId="6" xfId="0" applyFont="1" applyFill="1" applyBorder="1" applyAlignment="1">
      <alignment horizontal="center"/>
    </xf>
    <xf numFmtId="0" fontId="140" fillId="3" borderId="7" xfId="0" applyFont="1" applyFill="1" applyBorder="1" applyAlignment="1">
      <alignment horizontal="center"/>
    </xf>
    <xf numFmtId="0" fontId="140" fillId="3" borderId="8" xfId="0" applyFont="1" applyFill="1" applyBorder="1" applyAlignment="1">
      <alignment horizontal="center"/>
    </xf>
    <xf numFmtId="0" fontId="12" fillId="2" borderId="32" xfId="0" applyFont="1" applyFill="1" applyBorder="1" applyAlignment="1" applyProtection="1">
      <alignment horizontal="left" vertical="top" wrapText="1"/>
    </xf>
    <xf numFmtId="0" fontId="11" fillId="2" borderId="129" xfId="0" applyNumberFormat="1" applyFont="1" applyFill="1" applyBorder="1" applyAlignment="1" applyProtection="1">
      <alignment horizontal="left" vertical="top" wrapText="1"/>
    </xf>
    <xf numFmtId="0" fontId="12" fillId="2" borderId="7" xfId="0" applyFont="1" applyFill="1" applyBorder="1" applyAlignment="1" applyProtection="1">
      <alignment horizontal="left" vertical="top" wrapText="1"/>
    </xf>
    <xf numFmtId="0" fontId="12" fillId="2" borderId="8" xfId="0" applyFont="1" applyFill="1" applyBorder="1" applyAlignment="1" applyProtection="1">
      <alignment horizontal="left" vertical="top" wrapText="1"/>
    </xf>
    <xf numFmtId="169" fontId="11" fillId="2" borderId="32" xfId="0" applyNumberFormat="1" applyFont="1" applyFill="1" applyBorder="1" applyAlignment="1" applyProtection="1">
      <alignment horizontal="left" vertical="top" wrapText="1"/>
    </xf>
    <xf numFmtId="0" fontId="12" fillId="2" borderId="12" xfId="0" applyFont="1" applyFill="1" applyBorder="1" applyAlignment="1" applyProtection="1">
      <alignment horizontal="left" vertical="top" wrapText="1"/>
    </xf>
    <xf numFmtId="0" fontId="12" fillId="2" borderId="33" xfId="0" applyFont="1" applyFill="1" applyBorder="1" applyAlignment="1" applyProtection="1">
      <alignment horizontal="left" vertical="top" wrapText="1"/>
    </xf>
    <xf numFmtId="0" fontId="12" fillId="2" borderId="13" xfId="0" applyFont="1" applyFill="1" applyBorder="1" applyAlignment="1" applyProtection="1">
      <alignment horizontal="left" vertical="top" wrapText="1"/>
    </xf>
    <xf numFmtId="170" fontId="8" fillId="2" borderId="0" xfId="0" applyNumberFormat="1" applyFont="1" applyFill="1" applyBorder="1" applyAlignment="1" applyProtection="1">
      <alignment horizontal="center" vertical="top" wrapText="1"/>
    </xf>
    <xf numFmtId="170" fontId="13" fillId="2" borderId="0" xfId="0" applyNumberFormat="1" applyFont="1" applyFill="1" applyBorder="1" applyAlignment="1" applyProtection="1">
      <alignment horizontal="left" vertical="top" wrapText="1"/>
    </xf>
    <xf numFmtId="0" fontId="20" fillId="2" borderId="0" xfId="0" applyFont="1" applyFill="1" applyBorder="1" applyAlignment="1" applyProtection="1">
      <alignment horizontal="left" vertical="top" wrapText="1"/>
    </xf>
    <xf numFmtId="0" fontId="11" fillId="2" borderId="41" xfId="0" applyNumberFormat="1" applyFont="1" applyFill="1" applyBorder="1" applyAlignment="1" applyProtection="1">
      <alignment horizontal="left" vertical="top" wrapText="1"/>
    </xf>
    <xf numFmtId="0" fontId="11" fillId="2" borderId="42" xfId="0" applyNumberFormat="1" applyFont="1" applyFill="1" applyBorder="1" applyAlignment="1" applyProtection="1">
      <alignment horizontal="left" vertical="top" wrapText="1"/>
    </xf>
    <xf numFmtId="0" fontId="11" fillId="2" borderId="37" xfId="0" applyNumberFormat="1" applyFont="1" applyFill="1" applyBorder="1" applyAlignment="1" applyProtection="1">
      <alignment horizontal="left" vertical="top" wrapText="1"/>
    </xf>
    <xf numFmtId="0" fontId="10" fillId="2" borderId="42" xfId="0" applyFont="1" applyFill="1" applyBorder="1" applyAlignment="1" applyProtection="1">
      <alignment horizontal="left" vertical="top" wrapText="1"/>
    </xf>
    <xf numFmtId="0" fontId="8" fillId="2" borderId="10" xfId="0" applyFont="1" applyFill="1" applyBorder="1" applyAlignment="1" applyProtection="1">
      <alignment horizontal="left" vertical="top" wrapText="1"/>
    </xf>
    <xf numFmtId="0" fontId="58" fillId="2" borderId="0" xfId="0" applyFont="1" applyFill="1" applyBorder="1" applyAlignment="1" applyProtection="1">
      <alignment horizontal="center" vertical="top" wrapText="1"/>
    </xf>
    <xf numFmtId="0" fontId="56" fillId="2" borderId="6" xfId="0" applyFont="1" applyFill="1" applyBorder="1" applyAlignment="1" applyProtection="1">
      <alignment horizontal="left" vertical="top" wrapText="1"/>
    </xf>
    <xf numFmtId="0" fontId="56" fillId="2" borderId="7" xfId="0" applyFont="1" applyFill="1" applyBorder="1" applyAlignment="1" applyProtection="1">
      <alignment horizontal="left" vertical="top" wrapText="1"/>
    </xf>
    <xf numFmtId="0" fontId="56" fillId="2" borderId="8" xfId="0" applyFont="1" applyFill="1" applyBorder="1" applyAlignment="1" applyProtection="1">
      <alignment horizontal="left" vertical="top" wrapText="1"/>
    </xf>
    <xf numFmtId="0" fontId="56" fillId="2" borderId="4" xfId="0" applyFont="1" applyFill="1" applyBorder="1" applyAlignment="1" applyProtection="1">
      <alignment horizontal="left" vertical="top" wrapText="1"/>
    </xf>
    <xf numFmtId="0" fontId="0" fillId="0" borderId="5" xfId="0" applyBorder="1" applyProtection="1"/>
    <xf numFmtId="0" fontId="13" fillId="2" borderId="0" xfId="0" applyFont="1" applyFill="1" applyBorder="1" applyAlignment="1" applyProtection="1">
      <alignment horizontal="left" vertical="top" wrapText="1"/>
    </xf>
    <xf numFmtId="0" fontId="16" fillId="2" borderId="10" xfId="0" applyFont="1" applyFill="1" applyBorder="1" applyAlignment="1" applyProtection="1">
      <alignment horizontal="center" vertical="top" wrapText="1"/>
    </xf>
    <xf numFmtId="0" fontId="57" fillId="2" borderId="2" xfId="0" applyFont="1" applyFill="1" applyBorder="1" applyAlignment="1" applyProtection="1">
      <alignment horizontal="center" vertical="top" wrapText="1"/>
    </xf>
    <xf numFmtId="0" fontId="58" fillId="2" borderId="2" xfId="0" applyFont="1" applyFill="1" applyBorder="1" applyAlignment="1" applyProtection="1">
      <alignment horizontal="center" vertical="top" wrapText="1"/>
    </xf>
    <xf numFmtId="0" fontId="56" fillId="2" borderId="9" xfId="0" applyFont="1" applyFill="1" applyBorder="1" applyAlignment="1" applyProtection="1">
      <alignment horizontal="left" vertical="top" wrapText="1"/>
    </xf>
    <xf numFmtId="0" fontId="0" fillId="0" borderId="10" xfId="0" applyBorder="1" applyProtection="1"/>
    <xf numFmtId="0" fontId="0" fillId="0" borderId="11" xfId="0" applyBorder="1" applyProtection="1"/>
    <xf numFmtId="0" fontId="10" fillId="2" borderId="42" xfId="0" applyFont="1" applyFill="1" applyBorder="1" applyAlignment="1" applyProtection="1">
      <alignment horizontal="left" vertical="top"/>
    </xf>
    <xf numFmtId="0" fontId="1" fillId="2" borderId="0" xfId="0" applyFont="1" applyFill="1" applyBorder="1" applyAlignment="1" applyProtection="1">
      <alignment horizontal="left" wrapText="1"/>
    </xf>
    <xf numFmtId="0" fontId="1" fillId="2" borderId="0" xfId="0" applyFont="1" applyFill="1" applyBorder="1" applyAlignment="1" applyProtection="1">
      <alignment horizontal="left" vertical="center" wrapText="1"/>
    </xf>
    <xf numFmtId="0" fontId="0" fillId="2" borderId="0" xfId="0" applyFill="1" applyBorder="1" applyAlignment="1" applyProtection="1">
      <alignment horizontal="left" vertical="center"/>
    </xf>
    <xf numFmtId="0" fontId="10" fillId="2" borderId="0" xfId="0" applyFont="1" applyFill="1" applyBorder="1" applyAlignment="1" applyProtection="1">
      <alignment horizontal="left" vertical="top"/>
      <protection locked="0"/>
    </xf>
    <xf numFmtId="0" fontId="10" fillId="2" borderId="42" xfId="0" applyFont="1" applyFill="1" applyBorder="1" applyAlignment="1" applyProtection="1">
      <alignment horizontal="center" vertical="top"/>
    </xf>
    <xf numFmtId="0" fontId="177" fillId="3" borderId="15" xfId="0" applyFont="1" applyFill="1" applyBorder="1" applyAlignment="1" applyProtection="1">
      <alignment horizontal="center" vertical="center" wrapText="1"/>
    </xf>
    <xf numFmtId="0" fontId="177" fillId="3" borderId="16" xfId="0" applyFont="1" applyFill="1" applyBorder="1" applyAlignment="1" applyProtection="1">
      <alignment horizontal="center" vertical="center" wrapText="1"/>
    </xf>
    <xf numFmtId="0" fontId="177" fillId="3" borderId="17" xfId="0" applyFont="1" applyFill="1" applyBorder="1" applyAlignment="1" applyProtection="1">
      <alignment horizontal="center" vertical="center" wrapText="1"/>
    </xf>
    <xf numFmtId="0" fontId="45" fillId="33" borderId="55" xfId="38" applyFont="1" applyFill="1" applyBorder="1" applyAlignment="1" applyProtection="1">
      <alignment horizontal="center" vertical="center"/>
      <protection locked="0"/>
    </xf>
    <xf numFmtId="0" fontId="45" fillId="33" borderId="70" xfId="38" applyFont="1" applyFill="1" applyBorder="1" applyAlignment="1" applyProtection="1">
      <alignment horizontal="center" vertical="center"/>
      <protection locked="0"/>
    </xf>
    <xf numFmtId="0" fontId="45" fillId="33" borderId="56" xfId="38" applyFont="1" applyFill="1" applyBorder="1" applyAlignment="1" applyProtection="1">
      <alignment horizontal="center" vertical="center"/>
      <protection locked="0"/>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urrency" xfId="30" builtinId="4"/>
    <cellStyle name="Currency 2" xfId="31"/>
    <cellStyle name="Explanatory Text" xfId="32"/>
    <cellStyle name="Good" xfId="33"/>
    <cellStyle name="Heading 1" xfId="34"/>
    <cellStyle name="Heading 2" xfId="35"/>
    <cellStyle name="Heading 3" xfId="36"/>
    <cellStyle name="Heading 4" xfId="37"/>
    <cellStyle name="Hyperlink" xfId="38" builtinId="8"/>
    <cellStyle name="Input" xfId="39"/>
    <cellStyle name="Linked Cell" xfId="40"/>
    <cellStyle name="Neutral" xfId="41"/>
    <cellStyle name="Normal" xfId="0" builtinId="0"/>
    <cellStyle name="Normal 2" xfId="42"/>
    <cellStyle name="Normal 3" xfId="43"/>
    <cellStyle name="Normal 3 2" xfId="44"/>
    <cellStyle name="Normal 4" xfId="45"/>
    <cellStyle name="Note" xfId="46"/>
    <cellStyle name="Output" xfId="47"/>
    <cellStyle name="Percent" xfId="48" builtinId="5"/>
    <cellStyle name="Percent 2" xfId="49"/>
    <cellStyle name="Title" xfId="50"/>
    <cellStyle name="Total" xfId="51"/>
    <cellStyle name="Warning Text" xfId="52"/>
  </cellStyles>
  <dxfs count="8">
    <dxf>
      <fill>
        <patternFill>
          <bgColor indexed="9"/>
        </patternFill>
      </fill>
    </dxf>
    <dxf>
      <fill>
        <patternFill>
          <bgColor indexed="9"/>
        </patternFill>
      </fill>
    </dxf>
    <dxf>
      <fill>
        <patternFill>
          <bgColor indexed="9"/>
        </patternFill>
      </fill>
    </dxf>
    <dxf>
      <font>
        <condense val="0"/>
        <extend val="0"/>
        <color indexed="9"/>
      </font>
    </dxf>
    <dxf>
      <fill>
        <patternFill>
          <bgColor indexed="9"/>
        </patternFill>
      </fill>
    </dxf>
    <dxf>
      <fill>
        <patternFill>
          <bgColor indexed="31"/>
        </patternFill>
      </fill>
      <border>
        <left style="thin">
          <color indexed="64"/>
        </left>
        <right style="thin">
          <color indexed="64"/>
        </right>
        <top style="thin">
          <color indexed="64"/>
        </top>
        <bottom style="thin">
          <color indexed="64"/>
        </bottom>
      </border>
    </dxf>
    <dxf>
      <fill>
        <patternFill>
          <bgColor indexed="31"/>
        </patternFill>
      </fill>
      <border>
        <left style="thin">
          <color indexed="64"/>
        </left>
        <right style="thin">
          <color indexed="64"/>
        </right>
        <top style="thin">
          <color indexed="64"/>
        </top>
        <bottom style="thin">
          <color indexed="64"/>
        </bottom>
      </border>
    </dxf>
    <dxf>
      <fill>
        <patternFill>
          <bgColor indexed="9"/>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theme" Target="theme/theme1.xml"/><Relationship Id="rId36" Type="http://schemas.openxmlformats.org/officeDocument/2006/relationships/styles" Target="style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sharedStrings" Target="sharedStrings.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9" Type="http://schemas.openxmlformats.org/officeDocument/2006/relationships/hyperlink" Target="#'Grant Selection Menu'!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Print!A1"/><Relationship Id="rId11" Type="http://schemas.openxmlformats.org/officeDocument/2006/relationships/hyperlink" Target="#'9. PCPP - Referrals'!A1"/><Relationship Id="rId12" Type="http://schemas.openxmlformats.org/officeDocument/2006/relationships/hyperlink" Target="#'SPA Menu'!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image" Target="../media/image1.jpeg"/><Relationship Id="rId2" Type="http://schemas.openxmlformats.org/officeDocument/2006/relationships/hyperlink" Target="#Instructions!A1"/><Relationship Id="rId3" Type="http://schemas.openxmlformats.org/officeDocument/2006/relationships/hyperlink" Target="#Introduction!A1"/><Relationship Id="rId4" Type="http://schemas.openxmlformats.org/officeDocument/2006/relationships/hyperlink" Target="#'1. Classification &amp; Budget'!A1"/><Relationship Id="rId5" Type="http://schemas.openxmlformats.org/officeDocument/2006/relationships/hyperlink" Target="#'2. Questionnaire'!A1"/><Relationship Id="rId6" Type="http://schemas.openxmlformats.org/officeDocument/2006/relationships/hyperlink" Target="#'4. Timeline'!A1"/><Relationship Id="rId7" Type="http://schemas.openxmlformats.org/officeDocument/2006/relationships/hyperlink" Target="#'5. Evaluation Planning'!A1"/><Relationship Id="rId8" Type="http://schemas.openxmlformats.org/officeDocument/2006/relationships/hyperlink" Target="#'6. Detailed Budget'!A1"/></Relationships>
</file>

<file path=xl/drawings/_rels/drawing2.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3.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4.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5.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7.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8.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9.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0.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26" Type="http://schemas.openxmlformats.org/officeDocument/2006/relationships/hyperlink" Target="#'12. WAFSP'!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7. VAST Projects'!A1"/><Relationship Id="rId2" Type="http://schemas.openxmlformats.org/officeDocument/2006/relationships/hyperlink" Target="#'SPA Menu'!A1"/><Relationship Id="rId3" Type="http://schemas.openxmlformats.org/officeDocument/2006/relationships/hyperlink" Target="#'9. PCPP - Referrals'!A1"/><Relationship Id="rId4" Type="http://schemas.openxmlformats.org/officeDocument/2006/relationships/hyperlink" Target="#'11. ECPA Indicators'!A1"/><Relationship Id="rId5" Type="http://schemas.openxmlformats.org/officeDocument/2006/relationships/hyperlink" Target="#'12. WAFSP'!A1"/><Relationship Id="rId6" Type="http://schemas.openxmlformats.org/officeDocument/2006/relationships/hyperlink" Target="#'8. SPA Projects'!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1.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2.xml.rels><?xml version="1.0" encoding="UTF-8" standalone="yes"?>
<Relationships xmlns="http://schemas.openxmlformats.org/package/2006/relationships"><Relationship Id="rId9" Type="http://schemas.openxmlformats.org/officeDocument/2006/relationships/hyperlink" Target="#'4. Timeline'!A1"/><Relationship Id="rId20" Type="http://schemas.openxmlformats.org/officeDocument/2006/relationships/hyperlink" Target="#'10. PCPP - Press Auth Form'!A1"/><Relationship Id="rId21" Type="http://schemas.openxmlformats.org/officeDocument/2006/relationships/hyperlink" Target="#Instructions!A1"/><Relationship Id="rId22" Type="http://schemas.openxmlformats.org/officeDocument/2006/relationships/hyperlink" Target="#'3. Goals &amp; Objectives'!A1"/><Relationship Id="rId23" Type="http://schemas.openxmlformats.org/officeDocument/2006/relationships/hyperlink" Target="#'DO NO HARM'!A1"/><Relationship Id="rId24" Type="http://schemas.openxmlformats.org/officeDocument/2006/relationships/hyperlink" Target="#End!A1"/><Relationship Id="rId25" Type="http://schemas.openxmlformats.org/officeDocument/2006/relationships/hyperlink" Target="#'12. WAFSP'!A1"/><Relationship Id="rId10" Type="http://schemas.openxmlformats.org/officeDocument/2006/relationships/hyperlink" Target="#'5. Evaluation Planning'!A1"/><Relationship Id="rId11" Type="http://schemas.openxmlformats.org/officeDocument/2006/relationships/hyperlink" Target="#'6. Detailed Budget'!A1"/><Relationship Id="rId12" Type="http://schemas.openxmlformats.org/officeDocument/2006/relationships/hyperlink" Target="#'Grant Selection Menu'!A1"/><Relationship Id="rId13" Type="http://schemas.openxmlformats.org/officeDocument/2006/relationships/hyperlink" Target="#Print!A1"/><Relationship Id="rId14" Type="http://schemas.openxmlformats.org/officeDocument/2006/relationships/hyperlink" Target="#'9. PCPP - Referrals'!A1"/><Relationship Id="rId15" Type="http://schemas.openxmlformats.org/officeDocument/2006/relationships/hyperlink" Target="#'SPA Menu'!A1"/><Relationship Id="rId16" Type="http://schemas.openxmlformats.org/officeDocument/2006/relationships/hyperlink" Target="#'7. VAST Projects'!A1"/><Relationship Id="rId17" Type="http://schemas.openxmlformats.org/officeDocument/2006/relationships/hyperlink" Target="#'11. ECPA Indicators'!A1"/><Relationship Id="rId18" Type="http://schemas.openxmlformats.org/officeDocument/2006/relationships/hyperlink" Target="#'PCV Liability'!A1"/><Relationship Id="rId19" Type="http://schemas.openxmlformats.org/officeDocument/2006/relationships/hyperlink" Target="#'Project Agreement'!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EnviroSheet'!A1"/><Relationship Id="rId4" Type="http://schemas.openxmlformats.org/officeDocument/2006/relationships/hyperlink" Target="#'8. SPA Projects'!A1"/><Relationship Id="rId5" Type="http://schemas.openxmlformats.org/officeDocument/2006/relationships/hyperlink" Target="#'SPA Menu'!A1"/><Relationship Id="rId6" Type="http://schemas.openxmlformats.org/officeDocument/2006/relationships/hyperlink" Target="#Introduction!A1"/><Relationship Id="rId7" Type="http://schemas.openxmlformats.org/officeDocument/2006/relationships/hyperlink" Target="#'1. Classification &amp; Budget'!A1"/><Relationship Id="rId8" Type="http://schemas.openxmlformats.org/officeDocument/2006/relationships/hyperlink" Target="#'2. Questionnaire'!A1"/></Relationships>
</file>

<file path=xl/drawings/_rels/drawing13.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3. Goals &amp; Objectives'!A1"/><Relationship Id="rId21" Type="http://schemas.openxmlformats.org/officeDocument/2006/relationships/hyperlink" Target="#'DO NO HARM'!A1"/><Relationship Id="rId22" Type="http://schemas.openxmlformats.org/officeDocument/2006/relationships/hyperlink" Target="#End!A1"/><Relationship Id="rId23"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SPA Menu'!A1"/><Relationship Id="rId14" Type="http://schemas.openxmlformats.org/officeDocument/2006/relationships/hyperlink" Target="#'7. VAST Projects'!A1"/><Relationship Id="rId15" Type="http://schemas.openxmlformats.org/officeDocument/2006/relationships/hyperlink" Target="#'11. ECPA Indicators'!A1"/><Relationship Id="rId16" Type="http://schemas.openxmlformats.org/officeDocument/2006/relationships/hyperlink" Target="#'PCV Liability'!A1"/><Relationship Id="rId17" Type="http://schemas.openxmlformats.org/officeDocument/2006/relationships/hyperlink" Target="#'Project Agreement'!A1"/><Relationship Id="rId18" Type="http://schemas.openxmlformats.org/officeDocument/2006/relationships/hyperlink" Target="#'10. PCPP - Press Auth Form'!A1"/><Relationship Id="rId19" Type="http://schemas.openxmlformats.org/officeDocument/2006/relationships/hyperlink" Target="#Instruction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4.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3. Goals &amp; Objectives'!A1"/><Relationship Id="rId21" Type="http://schemas.openxmlformats.org/officeDocument/2006/relationships/hyperlink" Target="#'DO NO HARM'!A1"/><Relationship Id="rId22" Type="http://schemas.openxmlformats.org/officeDocument/2006/relationships/hyperlink" Target="#End!A1"/><Relationship Id="rId23"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SPA Menu'!A1"/><Relationship Id="rId14" Type="http://schemas.openxmlformats.org/officeDocument/2006/relationships/hyperlink" Target="#'7. VAST Projects'!A1"/><Relationship Id="rId15" Type="http://schemas.openxmlformats.org/officeDocument/2006/relationships/hyperlink" Target="#'11. ECPA Indicators'!A1"/><Relationship Id="rId16" Type="http://schemas.openxmlformats.org/officeDocument/2006/relationships/hyperlink" Target="#'PCV Liability'!A1"/><Relationship Id="rId17" Type="http://schemas.openxmlformats.org/officeDocument/2006/relationships/hyperlink" Target="#'Project Agreement'!A1"/><Relationship Id="rId18" Type="http://schemas.openxmlformats.org/officeDocument/2006/relationships/hyperlink" Target="#'10. PCPP - Press Auth Form'!A1"/><Relationship Id="rId19" Type="http://schemas.openxmlformats.org/officeDocument/2006/relationships/hyperlink" Target="#Instruction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5.xml.rels><?xml version="1.0" encoding="UTF-8" standalone="yes"?>
<Relationships xmlns="http://schemas.openxmlformats.org/package/2006/relationships"><Relationship Id="rId9" Type="http://schemas.openxmlformats.org/officeDocument/2006/relationships/hyperlink" Target="#'Grant Selection Menu'!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Print!A1"/><Relationship Id="rId11" Type="http://schemas.openxmlformats.org/officeDocument/2006/relationships/hyperlink" Target="#'9. PCPP - Referrals'!A1"/><Relationship Id="rId12" Type="http://schemas.openxmlformats.org/officeDocument/2006/relationships/hyperlink" Target="#'SPA Menu'!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DO NO HARM'!A1"/><Relationship Id="rId2" Type="http://schemas.openxmlformats.org/officeDocument/2006/relationships/hyperlink" Target="#'DO NO HARM'!A1"/><Relationship Id="rId3" Type="http://schemas.openxmlformats.org/officeDocument/2006/relationships/hyperlink" Target="#Introduction!A1"/><Relationship Id="rId4" Type="http://schemas.openxmlformats.org/officeDocument/2006/relationships/hyperlink" Target="#'1. Classification &amp; Budget'!A1"/><Relationship Id="rId5" Type="http://schemas.openxmlformats.org/officeDocument/2006/relationships/hyperlink" Target="#'2. Questionnaire'!A1"/><Relationship Id="rId6" Type="http://schemas.openxmlformats.org/officeDocument/2006/relationships/hyperlink" Target="#'4. Timeline'!A1"/><Relationship Id="rId7" Type="http://schemas.openxmlformats.org/officeDocument/2006/relationships/hyperlink" Target="#'5. Evaluation Planning'!A1"/><Relationship Id="rId8" Type="http://schemas.openxmlformats.org/officeDocument/2006/relationships/hyperlink" Target="#'6. Detailed Budget'!A1"/></Relationships>
</file>

<file path=xl/drawings/_rels/drawing1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7.xml.rels><?xml version="1.0" encoding="UTF-8" standalone="yes"?>
<Relationships xmlns="http://schemas.openxmlformats.org/package/2006/relationships"><Relationship Id="rId9" Type="http://schemas.openxmlformats.org/officeDocument/2006/relationships/hyperlink" Target="#'FTF Indicators'!A1"/><Relationship Id="rId20" Type="http://schemas.openxmlformats.org/officeDocument/2006/relationships/hyperlink" Target="#'9. PCPP - Referrals'!A1"/><Relationship Id="rId21" Type="http://schemas.openxmlformats.org/officeDocument/2006/relationships/hyperlink" Target="#'SPA Menu'!A1"/><Relationship Id="rId22" Type="http://schemas.openxmlformats.org/officeDocument/2006/relationships/hyperlink" Target="#'7. VAST Projects'!A1"/><Relationship Id="rId23" Type="http://schemas.openxmlformats.org/officeDocument/2006/relationships/hyperlink" Target="#'11. ECPA Indicators'!A1"/><Relationship Id="rId24" Type="http://schemas.openxmlformats.org/officeDocument/2006/relationships/hyperlink" Target="#'PCV Liability'!A1"/><Relationship Id="rId25" Type="http://schemas.openxmlformats.org/officeDocument/2006/relationships/hyperlink" Target="#'Project Agreement'!A1"/><Relationship Id="rId26" Type="http://schemas.openxmlformats.org/officeDocument/2006/relationships/hyperlink" Target="#'10. PCPP - Press Auth Form'!A1"/><Relationship Id="rId27" Type="http://schemas.openxmlformats.org/officeDocument/2006/relationships/hyperlink" Target="#Instructions!A1"/><Relationship Id="rId28" Type="http://schemas.openxmlformats.org/officeDocument/2006/relationships/hyperlink" Target="#'3. Goals &amp; Objectives'!A1"/><Relationship Id="rId29" Type="http://schemas.openxmlformats.org/officeDocument/2006/relationships/hyperlink" Target="#'DO NO HARM'!A1"/><Relationship Id="rId30" Type="http://schemas.openxmlformats.org/officeDocument/2006/relationships/hyperlink" Target="#End!A1"/><Relationship Id="rId31" Type="http://schemas.openxmlformats.org/officeDocument/2006/relationships/hyperlink" Target="#'12. WAFSP'!A1"/><Relationship Id="rId10" Type="http://schemas.openxmlformats.org/officeDocument/2006/relationships/hyperlink" Target="#'12. WAFSP'!A1"/><Relationship Id="rId11" Type="http://schemas.openxmlformats.org/officeDocument/2006/relationships/hyperlink" Target="#WAFSPIndicators!A1"/><Relationship Id="rId12" Type="http://schemas.openxmlformats.org/officeDocument/2006/relationships/hyperlink" Target="#Introduction!A1"/><Relationship Id="rId13" Type="http://schemas.openxmlformats.org/officeDocument/2006/relationships/hyperlink" Target="#'1. Classification &amp; Budget'!A1"/><Relationship Id="rId14" Type="http://schemas.openxmlformats.org/officeDocument/2006/relationships/hyperlink" Target="#'2. Questionnaire'!A1"/><Relationship Id="rId15" Type="http://schemas.openxmlformats.org/officeDocument/2006/relationships/hyperlink" Target="#'4. Timeline'!A1"/><Relationship Id="rId16" Type="http://schemas.openxmlformats.org/officeDocument/2006/relationships/hyperlink" Target="#'5. Evaluation Planning'!A1"/><Relationship Id="rId17" Type="http://schemas.openxmlformats.org/officeDocument/2006/relationships/hyperlink" Target="#'6. Detailed Budget'!A1"/><Relationship Id="rId18" Type="http://schemas.openxmlformats.org/officeDocument/2006/relationships/hyperlink" Target="#'Grant Selection Menu'!A1"/><Relationship Id="rId19" Type="http://schemas.openxmlformats.org/officeDocument/2006/relationships/hyperlink" Target="#Print!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EnvironReviewWAFSP!A1"/><Relationship Id="rId7" Type="http://schemas.openxmlformats.org/officeDocument/2006/relationships/hyperlink" Target="#'12. WAFSP'!A1"/><Relationship Id="rId8" Type="http://schemas.openxmlformats.org/officeDocument/2006/relationships/hyperlink" Target="#EnvironReport!A1"/></Relationships>
</file>

<file path=xl/drawings/_rels/drawing18.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26" Type="http://schemas.openxmlformats.org/officeDocument/2006/relationships/hyperlink" Target="#'12. WAFSP'!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9.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26" Type="http://schemas.openxmlformats.org/officeDocument/2006/relationships/hyperlink" Target="#'12. WAFSP'!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0.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26" Type="http://schemas.openxmlformats.org/officeDocument/2006/relationships/hyperlink" Target="#'12. WAFSP'!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1.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26" Type="http://schemas.openxmlformats.org/officeDocument/2006/relationships/hyperlink" Target="#'12. WAFSP'!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2.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26" Type="http://schemas.openxmlformats.org/officeDocument/2006/relationships/hyperlink" Target="#'12. WAFSP'!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3.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3. Goals &amp; Objectives'!A1"/><Relationship Id="rId21" Type="http://schemas.openxmlformats.org/officeDocument/2006/relationships/hyperlink" Target="#'DO NO HARM'!A1"/><Relationship Id="rId22" Type="http://schemas.openxmlformats.org/officeDocument/2006/relationships/hyperlink" Target="#End!A1"/><Relationship Id="rId23"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SPA Menu'!A1"/><Relationship Id="rId14" Type="http://schemas.openxmlformats.org/officeDocument/2006/relationships/hyperlink" Target="#'7. VAST Projects'!A1"/><Relationship Id="rId15" Type="http://schemas.openxmlformats.org/officeDocument/2006/relationships/hyperlink" Target="#'11. ECPA Indicators'!A1"/><Relationship Id="rId16" Type="http://schemas.openxmlformats.org/officeDocument/2006/relationships/hyperlink" Target="#'PCV Liability'!A1"/><Relationship Id="rId17" Type="http://schemas.openxmlformats.org/officeDocument/2006/relationships/hyperlink" Target="#'Project Agreement'!A1"/><Relationship Id="rId18" Type="http://schemas.openxmlformats.org/officeDocument/2006/relationships/hyperlink" Target="#'10. PCPP - Press Auth Form'!A1"/><Relationship Id="rId19" Type="http://schemas.openxmlformats.org/officeDocument/2006/relationships/hyperlink" Target="#Instructions!A1"/><Relationship Id="rId1" Type="http://schemas.openxmlformats.org/officeDocument/2006/relationships/hyperlink" Target="#'Project Agreement'!A1"/><Relationship Id="rId2" Type="http://schemas.openxmlformats.org/officeDocument/2006/relationships/hyperlink" Target="#'PCV Liability'!A1"/><Relationship Id="rId3" Type="http://schemas.openxmlformats.org/officeDocument/2006/relationships/hyperlink" Target="#'10. PCPP - Press Auth Form'!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24.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5.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469900</xdr:colOff>
      <xdr:row>1</xdr:row>
      <xdr:rowOff>330200</xdr:rowOff>
    </xdr:from>
    <xdr:to>
      <xdr:col>8</xdr:col>
      <xdr:colOff>647700</xdr:colOff>
      <xdr:row>4</xdr:row>
      <xdr:rowOff>228600</xdr:rowOff>
    </xdr:to>
    <xdr:pic>
      <xdr:nvPicPr>
        <xdr:cNvPr id="588354" name="Picture 3" descr="Peace_Corps_Logo"/>
        <xdr:cNvPicPr>
          <a:picLocks noChangeAspect="1" noChangeArrowheads="1"/>
        </xdr:cNvPicPr>
      </xdr:nvPicPr>
      <xdr:blipFill>
        <a:blip xmlns:r="http://schemas.openxmlformats.org/officeDocument/2006/relationships" r:embed="rId1"/>
        <a:srcRect/>
        <a:stretch>
          <a:fillRect/>
        </a:stretch>
      </xdr:blipFill>
      <xdr:spPr bwMode="auto">
        <a:xfrm>
          <a:off x="5245100" y="482600"/>
          <a:ext cx="1574800" cy="1333500"/>
        </a:xfrm>
        <a:prstGeom prst="rect">
          <a:avLst/>
        </a:prstGeom>
        <a:noFill/>
        <a:ln w="9525">
          <a:noFill/>
          <a:miter lim="800000"/>
          <a:headEnd/>
          <a:tailEnd/>
        </a:ln>
      </xdr:spPr>
    </xdr:pic>
    <xdr:clientData/>
  </xdr:twoCellAnchor>
  <xdr:twoCellAnchor>
    <xdr:from>
      <xdr:col>2</xdr:col>
      <xdr:colOff>190500</xdr:colOff>
      <xdr:row>20</xdr:row>
      <xdr:rowOff>203200</xdr:rowOff>
    </xdr:from>
    <xdr:to>
      <xdr:col>13</xdr:col>
      <xdr:colOff>38100</xdr:colOff>
      <xdr:row>21</xdr:row>
      <xdr:rowOff>63500</xdr:rowOff>
    </xdr:to>
    <xdr:grpSp>
      <xdr:nvGrpSpPr>
        <xdr:cNvPr id="588355" name="Group 39"/>
        <xdr:cNvGrpSpPr>
          <a:grpSpLocks/>
        </xdr:cNvGrpSpPr>
      </xdr:nvGrpSpPr>
      <xdr:grpSpPr bwMode="auto">
        <a:xfrm>
          <a:off x="2333625" y="8756650"/>
          <a:ext cx="6143625" cy="488950"/>
          <a:chOff x="497039" y="505"/>
          <a:chExt cx="6438589" cy="485268"/>
        </a:xfrm>
      </xdr:grpSpPr>
      <xdr:sp macro="" textlink="">
        <xdr:nvSpPr>
          <xdr:cNvPr id="41" name="Rectangle 40"/>
          <xdr:cNvSpPr/>
        </xdr:nvSpPr>
        <xdr:spPr>
          <a:xfrm>
            <a:off x="497039" y="-12265"/>
            <a:ext cx="6461749"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12265"/>
            <a:ext cx="6461749"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algn="ctr" rtl="0">
              <a:defRPr sz="1000"/>
            </a:pPr>
            <a:r>
              <a:rPr lang="en-US" sz="2400" b="0" i="0" strike="noStrike">
                <a:solidFill>
                  <a:srgbClr val="FFFFFF"/>
                </a:solidFill>
                <a:latin typeface="Arial Narrow"/>
                <a:ea typeface="Arial Narrow"/>
                <a:cs typeface="Arial Narrow"/>
              </a:rPr>
              <a:t>Click to Begin</a:t>
            </a:r>
          </a:p>
        </xdr:txBody>
      </xdr:sp>
    </xdr:grpSp>
    <xdr:clientData/>
  </xdr:twoCellAnchor>
  <xdr:twoCellAnchor>
    <xdr:from>
      <xdr:col>0</xdr:col>
      <xdr:colOff>203200</xdr:colOff>
      <xdr:row>0</xdr:row>
      <xdr:rowOff>139700</xdr:rowOff>
    </xdr:from>
    <xdr:to>
      <xdr:col>1</xdr:col>
      <xdr:colOff>2019300</xdr:colOff>
      <xdr:row>17</xdr:row>
      <xdr:rowOff>317500</xdr:rowOff>
    </xdr:to>
    <xdr:grpSp>
      <xdr:nvGrpSpPr>
        <xdr:cNvPr id="588356" name="Group 26"/>
        <xdr:cNvGrpSpPr>
          <a:grpSpLocks/>
        </xdr:cNvGrpSpPr>
      </xdr:nvGrpSpPr>
      <xdr:grpSpPr bwMode="auto">
        <a:xfrm>
          <a:off x="193675" y="139700"/>
          <a:ext cx="1949450" cy="7883525"/>
          <a:chOff x="11820763" y="288083"/>
          <a:chExt cx="1769694" cy="7878305"/>
        </a:xfrm>
      </xdr:grpSpPr>
      <xdr:sp macro="" textlink="">
        <xdr:nvSpPr>
          <xdr:cNvPr id="588357" name="Horizontal Scroll 27">
            <a:hlinkClick xmlns:r="http://schemas.openxmlformats.org/officeDocument/2006/relationships" r:id="rId3"/>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88358" name="Rectangle 28">
            <a:hlinkClick xmlns:r="http://schemas.openxmlformats.org/officeDocument/2006/relationships" r:id="rId4"/>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88359" name="Rectangle 29">
            <a:hlinkClick xmlns:r="http://schemas.openxmlformats.org/officeDocument/2006/relationships" r:id="rId5"/>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88360" name="Rectangle 30">
            <a:hlinkClick xmlns:r="http://schemas.openxmlformats.org/officeDocument/2006/relationships" r:id="rId6"/>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88361" name="Rectangle 31">
            <a:hlinkClick xmlns:r="http://schemas.openxmlformats.org/officeDocument/2006/relationships" r:id="rId7"/>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88362" name="Rectangle 32">
            <a:hlinkClick xmlns:r="http://schemas.openxmlformats.org/officeDocument/2006/relationships" r:id="rId8"/>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88363" name="Rectangle 33">
            <a:hlinkClick xmlns:r="http://schemas.openxmlformats.org/officeDocument/2006/relationships" r:id="rId9"/>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88364" name="Rectangle 34">
            <a:hlinkClick xmlns:r="http://schemas.openxmlformats.org/officeDocument/2006/relationships" r:id="rId10"/>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88365" name="Rectangle 35">
            <a:hlinkClick xmlns:r="http://schemas.openxmlformats.org/officeDocument/2006/relationships" r:id="rId11"/>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88366" name="Rectangle 36">
            <a:hlinkClick xmlns:r="http://schemas.openxmlformats.org/officeDocument/2006/relationships" r:id="rId12"/>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88367" name="Rectangle 37">
            <a:hlinkClick xmlns:r="http://schemas.openxmlformats.org/officeDocument/2006/relationships" r:id="rId13"/>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88368" name="Rectangle 38">
            <a:hlinkClick xmlns:r="http://schemas.openxmlformats.org/officeDocument/2006/relationships" r:id="rId14"/>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88369" name="Rectangle 39">
            <a:hlinkClick xmlns:r="http://schemas.openxmlformats.org/officeDocument/2006/relationships" r:id="rId15"/>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88370" name="Rectangle 42">
            <a:hlinkClick xmlns:r="http://schemas.openxmlformats.org/officeDocument/2006/relationships" r:id="rId16"/>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88371" name="Rectangle 43">
            <a:hlinkClick xmlns:r="http://schemas.openxmlformats.org/officeDocument/2006/relationships" r:id="rId17"/>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88372" name="Rectangle 44">
            <a:hlinkClick xmlns:r="http://schemas.openxmlformats.org/officeDocument/2006/relationships" r:id="rId18"/>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88373" name="Rectangle 45">
            <a:hlinkClick xmlns:r="http://schemas.openxmlformats.org/officeDocument/2006/relationships" r:id="rId19"/>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88374" name="Rectangle 46">
            <a:hlinkClick xmlns:r="http://schemas.openxmlformats.org/officeDocument/2006/relationships" r:id="rId20"/>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88375" name="Rectangle 47">
            <a:hlinkClick xmlns:r="http://schemas.openxmlformats.org/officeDocument/2006/relationships" r:id="rId21"/>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588376" name="Rectangle 48">
            <a:hlinkClick xmlns:r="http://schemas.openxmlformats.org/officeDocument/2006/relationships" r:id="rId22"/>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0</xdr:row>
      <xdr:rowOff>114300</xdr:rowOff>
    </xdr:from>
    <xdr:to>
      <xdr:col>1</xdr:col>
      <xdr:colOff>2159000</xdr:colOff>
      <xdr:row>29</xdr:row>
      <xdr:rowOff>38100</xdr:rowOff>
    </xdr:to>
    <xdr:grpSp>
      <xdr:nvGrpSpPr>
        <xdr:cNvPr id="570362" name="Group 22"/>
        <xdr:cNvGrpSpPr>
          <a:grpSpLocks/>
        </xdr:cNvGrpSpPr>
      </xdr:nvGrpSpPr>
      <xdr:grpSpPr bwMode="auto">
        <a:xfrm>
          <a:off x="342900" y="114300"/>
          <a:ext cx="2032000" cy="7607300"/>
          <a:chOff x="11820763" y="288083"/>
          <a:chExt cx="1769694" cy="7878305"/>
        </a:xfrm>
      </xdr:grpSpPr>
      <xdr:sp macro="" textlink="">
        <xdr:nvSpPr>
          <xdr:cNvPr id="570363" name="Horizontal Scroll 23">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70364" name="Rectangle 24">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70365" name="Rectangle 25">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70366" name="Rectangle 26">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70367" name="Rectangle 27">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98016" name="Rectangle 28">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98017" name="Rectangle 29">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98018" name="Rectangle 30">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98019" name="Rectangle 31">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98020" name="Rectangle 32">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98021" name="Rectangle 33">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98022" name="Rectangle 34">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98023" name="Rectangle 35">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98024" name="Rectangle 36">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98025" name="Rectangle 37">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98026" name="Rectangle 38">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98027" name="Rectangle 39">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98028" name="Rectangle 40">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98029" name="Rectangle 41">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598030" name="Rectangle 62">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577850</xdr:colOff>
      <xdr:row>5</xdr:row>
      <xdr:rowOff>219075</xdr:rowOff>
    </xdr:from>
    <xdr:ext cx="149544"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25400</xdr:colOff>
      <xdr:row>0</xdr:row>
      <xdr:rowOff>152400</xdr:rowOff>
    </xdr:from>
    <xdr:to>
      <xdr:col>1</xdr:col>
      <xdr:colOff>2044700</xdr:colOff>
      <xdr:row>28</xdr:row>
      <xdr:rowOff>355600</xdr:rowOff>
    </xdr:to>
    <xdr:grpSp>
      <xdr:nvGrpSpPr>
        <xdr:cNvPr id="593263" name="Group 64"/>
        <xdr:cNvGrpSpPr>
          <a:grpSpLocks/>
        </xdr:cNvGrpSpPr>
      </xdr:nvGrpSpPr>
      <xdr:grpSpPr bwMode="auto">
        <a:xfrm>
          <a:off x="241300" y="152400"/>
          <a:ext cx="2019300" cy="7658100"/>
          <a:chOff x="11820763" y="288083"/>
          <a:chExt cx="1769694" cy="7878305"/>
        </a:xfrm>
      </xdr:grpSpPr>
      <xdr:sp macro="" textlink="">
        <xdr:nvSpPr>
          <xdr:cNvPr id="593264" name="Horizontal Scroll 65">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93265" name="Rectangle 66">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93266" name="Rectangle 67">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93267" name="Rectangle 68">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93268" name="Rectangle 69">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93269" name="Rectangle 70">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93270" name="Rectangle 71">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93271" name="Rectangle 72">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93272" name="Rectangle 73">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93273" name="Rectangle 74">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93274" name="Rectangle 75">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93275" name="Rectangle 76">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93276" name="Rectangle 77">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93277" name="Rectangle 78">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93278" name="Rectangle 79">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93279" name="Rectangle 80">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93280" name="Rectangle 81">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93281" name="Rectangle 82">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93282" name="Rectangle 83">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593283" name="Rectangle 84">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88900</xdr:colOff>
      <xdr:row>1</xdr:row>
      <xdr:rowOff>0</xdr:rowOff>
    </xdr:from>
    <xdr:to>
      <xdr:col>1</xdr:col>
      <xdr:colOff>2095500</xdr:colOff>
      <xdr:row>9</xdr:row>
      <xdr:rowOff>1117600</xdr:rowOff>
    </xdr:to>
    <xdr:grpSp>
      <xdr:nvGrpSpPr>
        <xdr:cNvPr id="571386" name="Group 22"/>
        <xdr:cNvGrpSpPr>
          <a:grpSpLocks/>
        </xdr:cNvGrpSpPr>
      </xdr:nvGrpSpPr>
      <xdr:grpSpPr bwMode="auto">
        <a:xfrm>
          <a:off x="304800" y="139700"/>
          <a:ext cx="2006600" cy="7835900"/>
          <a:chOff x="11820763" y="288083"/>
          <a:chExt cx="1769694" cy="7878305"/>
        </a:xfrm>
      </xdr:grpSpPr>
      <xdr:sp macro="" textlink="">
        <xdr:nvSpPr>
          <xdr:cNvPr id="571387" name="Horizontal Scroll 23">
            <a:hlinkClick xmlns:r="http://schemas.openxmlformats.org/officeDocument/2006/relationships" r:id="rId1"/>
          </xdr:cNvPr>
          <xdr:cNvSpPr>
            <a:spLocks noChangeArrowheads="1"/>
          </xdr:cNvSpPr>
        </xdr:nvSpPr>
        <xdr:spPr bwMode="auto">
          <a:xfrm>
            <a:off x="11820763" y="288083"/>
            <a:ext cx="1740996" cy="36332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71388" name="Rectangle 40">
            <a:hlinkClick xmlns:r="http://schemas.openxmlformats.org/officeDocument/2006/relationships" r:id="rId2"/>
          </xdr:cNvPr>
          <xdr:cNvSpPr>
            <a:spLocks noChangeArrowheads="1"/>
          </xdr:cNvSpPr>
        </xdr:nvSpPr>
        <xdr:spPr bwMode="auto">
          <a:xfrm>
            <a:off x="11849461" y="1119894"/>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71389" name="Rectangle 41">
            <a:hlinkClick xmlns:r="http://schemas.openxmlformats.org/officeDocument/2006/relationships" r:id="rId3"/>
          </xdr:cNvPr>
          <xdr:cNvSpPr>
            <a:spLocks noChangeArrowheads="1"/>
          </xdr:cNvSpPr>
        </xdr:nvSpPr>
        <xdr:spPr bwMode="auto">
          <a:xfrm>
            <a:off x="11849461" y="1521458"/>
            <a:ext cx="1740996" cy="353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71390" name="Rectangle 42">
            <a:hlinkClick xmlns:r="http://schemas.openxmlformats.org/officeDocument/2006/relationships" r:id="rId4"/>
          </xdr:cNvPr>
          <xdr:cNvSpPr>
            <a:spLocks noChangeArrowheads="1"/>
          </xdr:cNvSpPr>
        </xdr:nvSpPr>
        <xdr:spPr bwMode="auto">
          <a:xfrm>
            <a:off x="11839895" y="2315026"/>
            <a:ext cx="1740996" cy="353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71391" name="Rectangle 43">
            <a:hlinkClick xmlns:r="http://schemas.openxmlformats.org/officeDocument/2006/relationships" r:id="rId5"/>
          </xdr:cNvPr>
          <xdr:cNvSpPr>
            <a:spLocks noChangeArrowheads="1"/>
          </xdr:cNvSpPr>
        </xdr:nvSpPr>
        <xdr:spPr bwMode="auto">
          <a:xfrm>
            <a:off x="11839895" y="2697468"/>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99040" name="Rectangle 44">
            <a:hlinkClick xmlns:r="http://schemas.openxmlformats.org/officeDocument/2006/relationships" r:id="rId6"/>
          </xdr:cNvPr>
          <xdr:cNvSpPr>
            <a:spLocks noChangeArrowheads="1"/>
          </xdr:cNvSpPr>
        </xdr:nvSpPr>
        <xdr:spPr bwMode="auto">
          <a:xfrm>
            <a:off x="11839895" y="3471913"/>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99041" name="Rectangle 45">
            <a:hlinkClick xmlns:r="http://schemas.openxmlformats.org/officeDocument/2006/relationships" r:id="rId7"/>
          </xdr:cNvPr>
          <xdr:cNvSpPr>
            <a:spLocks noChangeArrowheads="1"/>
          </xdr:cNvSpPr>
        </xdr:nvSpPr>
        <xdr:spPr bwMode="auto">
          <a:xfrm>
            <a:off x="11839895" y="3854355"/>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99042" name="Rectangle 46">
            <a:hlinkClick xmlns:r="http://schemas.openxmlformats.org/officeDocument/2006/relationships" r:id="rId8"/>
          </xdr:cNvPr>
          <xdr:cNvSpPr>
            <a:spLocks noChangeArrowheads="1"/>
          </xdr:cNvSpPr>
        </xdr:nvSpPr>
        <xdr:spPr bwMode="auto">
          <a:xfrm>
            <a:off x="11830329" y="6215934"/>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99043" name="Rectangle 47">
            <a:hlinkClick xmlns:r="http://schemas.openxmlformats.org/officeDocument/2006/relationships" r:id="rId9"/>
          </xdr:cNvPr>
          <xdr:cNvSpPr>
            <a:spLocks noChangeArrowheads="1"/>
          </xdr:cNvSpPr>
        </xdr:nvSpPr>
        <xdr:spPr bwMode="auto">
          <a:xfrm>
            <a:off x="12021647" y="4227235"/>
            <a:ext cx="1559244" cy="36332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99044" name="Rectangle 48">
            <a:hlinkClick xmlns:r="http://schemas.openxmlformats.org/officeDocument/2006/relationships" r:id="rId10"/>
          </xdr:cNvPr>
          <xdr:cNvSpPr>
            <a:spLocks noChangeArrowheads="1"/>
          </xdr:cNvSpPr>
        </xdr:nvSpPr>
        <xdr:spPr bwMode="auto">
          <a:xfrm>
            <a:off x="12021647" y="4638361"/>
            <a:ext cx="1559244" cy="353759"/>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99045" name="Rectangle 49">
            <a:hlinkClick xmlns:r="http://schemas.openxmlformats.org/officeDocument/2006/relationships" r:id="rId11"/>
          </xdr:cNvPr>
          <xdr:cNvSpPr>
            <a:spLocks noChangeArrowheads="1"/>
          </xdr:cNvSpPr>
        </xdr:nvSpPr>
        <xdr:spPr bwMode="auto">
          <a:xfrm>
            <a:off x="12021647" y="5030364"/>
            <a:ext cx="1559244" cy="363320"/>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99046" name="Rectangle 50">
            <a:hlinkClick xmlns:r="http://schemas.openxmlformats.org/officeDocument/2006/relationships" r:id="rId12"/>
          </xdr:cNvPr>
          <xdr:cNvSpPr>
            <a:spLocks noChangeArrowheads="1"/>
          </xdr:cNvSpPr>
        </xdr:nvSpPr>
        <xdr:spPr bwMode="auto">
          <a:xfrm>
            <a:off x="12021647" y="5422367"/>
            <a:ext cx="1559244" cy="353759"/>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99047" name="Rectangle 51">
            <a:hlinkClick xmlns:r="http://schemas.openxmlformats.org/officeDocument/2006/relationships" r:id="rId13"/>
          </xdr:cNvPr>
          <xdr:cNvSpPr>
            <a:spLocks noChangeArrowheads="1"/>
          </xdr:cNvSpPr>
        </xdr:nvSpPr>
        <xdr:spPr bwMode="auto">
          <a:xfrm>
            <a:off x="12002515" y="6617498"/>
            <a:ext cx="1559244" cy="36332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99048" name="Rectangle 52">
            <a:hlinkClick xmlns:r="http://schemas.openxmlformats.org/officeDocument/2006/relationships" r:id="rId14"/>
          </xdr:cNvPr>
          <xdr:cNvSpPr>
            <a:spLocks noChangeArrowheads="1"/>
          </xdr:cNvSpPr>
        </xdr:nvSpPr>
        <xdr:spPr bwMode="auto">
          <a:xfrm>
            <a:off x="12002515" y="7019062"/>
            <a:ext cx="1559244"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99049" name="Rectangle 53">
            <a:hlinkClick xmlns:r="http://schemas.openxmlformats.org/officeDocument/2006/relationships" r:id="rId15"/>
          </xdr:cNvPr>
          <xdr:cNvSpPr>
            <a:spLocks noChangeArrowheads="1"/>
          </xdr:cNvSpPr>
        </xdr:nvSpPr>
        <xdr:spPr bwMode="auto">
          <a:xfrm>
            <a:off x="12002515" y="7411065"/>
            <a:ext cx="1559244"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99050" name="Rectangle 54">
            <a:hlinkClick xmlns:r="http://schemas.openxmlformats.org/officeDocument/2006/relationships" r:id="rId16"/>
          </xdr:cNvPr>
          <xdr:cNvSpPr>
            <a:spLocks noChangeArrowheads="1"/>
          </xdr:cNvSpPr>
        </xdr:nvSpPr>
        <xdr:spPr bwMode="auto">
          <a:xfrm>
            <a:off x="11849461" y="699208"/>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99051" name="Rectangle 55">
            <a:hlinkClick xmlns:r="http://schemas.openxmlformats.org/officeDocument/2006/relationships" r:id="rId17"/>
          </xdr:cNvPr>
          <xdr:cNvSpPr>
            <a:spLocks noChangeArrowheads="1"/>
          </xdr:cNvSpPr>
        </xdr:nvSpPr>
        <xdr:spPr bwMode="auto">
          <a:xfrm>
            <a:off x="11849461" y="1913461"/>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99052" name="Rectangle 56">
            <a:hlinkClick xmlns:r="http://schemas.openxmlformats.org/officeDocument/2006/relationships" r:id="rId18"/>
          </xdr:cNvPr>
          <xdr:cNvSpPr>
            <a:spLocks noChangeArrowheads="1"/>
          </xdr:cNvSpPr>
        </xdr:nvSpPr>
        <xdr:spPr bwMode="auto">
          <a:xfrm>
            <a:off x="11839895" y="3089471"/>
            <a:ext cx="1740996" cy="353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99053" name="Rectangle 61">
            <a:hlinkClick xmlns:r="http://schemas.openxmlformats.org/officeDocument/2006/relationships" r:id="rId19"/>
          </xdr:cNvPr>
          <xdr:cNvSpPr>
            <a:spLocks noChangeArrowheads="1"/>
          </xdr:cNvSpPr>
        </xdr:nvSpPr>
        <xdr:spPr bwMode="auto">
          <a:xfrm>
            <a:off x="11830329" y="7803068"/>
            <a:ext cx="1750562"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599054" name="Rectangle 62">
            <a:hlinkClick xmlns:r="http://schemas.openxmlformats.org/officeDocument/2006/relationships" r:id="rId20"/>
          </xdr:cNvPr>
          <xdr:cNvSpPr>
            <a:spLocks noChangeArrowheads="1"/>
          </xdr:cNvSpPr>
        </xdr:nvSpPr>
        <xdr:spPr bwMode="auto">
          <a:xfrm>
            <a:off x="12012081" y="5795248"/>
            <a:ext cx="1559244" cy="372881"/>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0</xdr:row>
      <xdr:rowOff>177800</xdr:rowOff>
    </xdr:from>
    <xdr:to>
      <xdr:col>1</xdr:col>
      <xdr:colOff>2159000</xdr:colOff>
      <xdr:row>17</xdr:row>
      <xdr:rowOff>241300</xdr:rowOff>
    </xdr:to>
    <xdr:grpSp>
      <xdr:nvGrpSpPr>
        <xdr:cNvPr id="572411" name="Group 43"/>
        <xdr:cNvGrpSpPr>
          <a:grpSpLocks/>
        </xdr:cNvGrpSpPr>
      </xdr:nvGrpSpPr>
      <xdr:grpSpPr bwMode="auto">
        <a:xfrm>
          <a:off x="342900" y="177800"/>
          <a:ext cx="2032000" cy="7772400"/>
          <a:chOff x="11820763" y="288083"/>
          <a:chExt cx="1769694" cy="7878305"/>
        </a:xfrm>
      </xdr:grpSpPr>
      <xdr:sp macro="" textlink="">
        <xdr:nvSpPr>
          <xdr:cNvPr id="572412" name="Horizontal Scroll 44">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72413" name="Rectangle 45">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72414" name="Rectangle 46">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72415" name="Rectangle 47">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00064" name="Rectangle 48">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00065" name="Rectangle 49">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00066" name="Rectangle 50">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00067" name="Rectangle 51">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00068" name="Rectangle 52">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00069" name="Rectangle 53">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00070" name="Rectangle 54">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00071" name="Rectangle 55">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00072" name="Rectangle 56">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00073" name="Rectangle 57">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00074" name="Rectangle 58">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00075" name="Rectangle 59">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00076" name="Rectangle 60">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00077" name="Rectangle 61">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00078" name="Rectangle 62">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00079" name="Rectangle 63">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152400</xdr:colOff>
      <xdr:row>0</xdr:row>
      <xdr:rowOff>139700</xdr:rowOff>
    </xdr:from>
    <xdr:to>
      <xdr:col>1</xdr:col>
      <xdr:colOff>2184400</xdr:colOff>
      <xdr:row>20</xdr:row>
      <xdr:rowOff>139700</xdr:rowOff>
    </xdr:to>
    <xdr:grpSp>
      <xdr:nvGrpSpPr>
        <xdr:cNvPr id="573438" name="Group 22"/>
        <xdr:cNvGrpSpPr>
          <a:grpSpLocks/>
        </xdr:cNvGrpSpPr>
      </xdr:nvGrpSpPr>
      <xdr:grpSpPr bwMode="auto">
        <a:xfrm>
          <a:off x="368300" y="139700"/>
          <a:ext cx="2032000" cy="7861300"/>
          <a:chOff x="11820763" y="288083"/>
          <a:chExt cx="1769694" cy="7878305"/>
        </a:xfrm>
      </xdr:grpSpPr>
      <xdr:sp macro="" textlink="">
        <xdr:nvSpPr>
          <xdr:cNvPr id="573439" name="Horizontal Scroll 23">
            <a:hlinkClick xmlns:r="http://schemas.openxmlformats.org/officeDocument/2006/relationships" r:id="rId1"/>
          </xdr:cNvPr>
          <xdr:cNvSpPr>
            <a:spLocks noChangeArrowheads="1"/>
          </xdr:cNvSpPr>
        </xdr:nvSpPr>
        <xdr:spPr bwMode="auto">
          <a:xfrm>
            <a:off x="11820763" y="288083"/>
            <a:ext cx="1741151" cy="365778"/>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01088" name="Rectangle 35">
            <a:hlinkClick xmlns:r="http://schemas.openxmlformats.org/officeDocument/2006/relationships" r:id="rId2"/>
          </xdr:cNvPr>
          <xdr:cNvSpPr>
            <a:spLocks noChangeArrowheads="1"/>
          </xdr:cNvSpPr>
        </xdr:nvSpPr>
        <xdr:spPr bwMode="auto">
          <a:xfrm>
            <a:off x="11849306" y="1113429"/>
            <a:ext cx="1741151" cy="3657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01089" name="Rectangle 36">
            <a:hlinkClick xmlns:r="http://schemas.openxmlformats.org/officeDocument/2006/relationships" r:id="rId3"/>
          </xdr:cNvPr>
          <xdr:cNvSpPr>
            <a:spLocks noChangeArrowheads="1"/>
          </xdr:cNvSpPr>
        </xdr:nvSpPr>
        <xdr:spPr bwMode="auto">
          <a:xfrm>
            <a:off x="11849306" y="1516723"/>
            <a:ext cx="1741151" cy="3657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01090" name="Rectangle 37">
            <a:hlinkClick xmlns:r="http://schemas.openxmlformats.org/officeDocument/2006/relationships" r:id="rId4"/>
          </xdr:cNvPr>
          <xdr:cNvSpPr>
            <a:spLocks noChangeArrowheads="1"/>
          </xdr:cNvSpPr>
        </xdr:nvSpPr>
        <xdr:spPr bwMode="auto">
          <a:xfrm>
            <a:off x="11839792" y="2304554"/>
            <a:ext cx="1741151" cy="3657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01091" name="Rectangle 38">
            <a:hlinkClick xmlns:r="http://schemas.openxmlformats.org/officeDocument/2006/relationships" r:id="rId5"/>
          </xdr:cNvPr>
          <xdr:cNvSpPr>
            <a:spLocks noChangeArrowheads="1"/>
          </xdr:cNvSpPr>
        </xdr:nvSpPr>
        <xdr:spPr bwMode="auto">
          <a:xfrm>
            <a:off x="11839792" y="2698469"/>
            <a:ext cx="1741151" cy="3657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01092" name="Rectangle 39">
            <a:hlinkClick xmlns:r="http://schemas.openxmlformats.org/officeDocument/2006/relationships" r:id="rId6"/>
          </xdr:cNvPr>
          <xdr:cNvSpPr>
            <a:spLocks noChangeArrowheads="1"/>
          </xdr:cNvSpPr>
        </xdr:nvSpPr>
        <xdr:spPr bwMode="auto">
          <a:xfrm>
            <a:off x="11839792" y="3467542"/>
            <a:ext cx="1741151" cy="3657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01093" name="Rectangle 40">
            <a:hlinkClick xmlns:r="http://schemas.openxmlformats.org/officeDocument/2006/relationships" r:id="rId7"/>
          </xdr:cNvPr>
          <xdr:cNvSpPr>
            <a:spLocks noChangeArrowheads="1"/>
          </xdr:cNvSpPr>
        </xdr:nvSpPr>
        <xdr:spPr bwMode="auto">
          <a:xfrm>
            <a:off x="11839792" y="3852078"/>
            <a:ext cx="1741151" cy="35640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01094" name="Rectangle 41">
            <a:hlinkClick xmlns:r="http://schemas.openxmlformats.org/officeDocument/2006/relationships" r:id="rId8"/>
          </xdr:cNvPr>
          <xdr:cNvSpPr>
            <a:spLocks noChangeArrowheads="1"/>
          </xdr:cNvSpPr>
        </xdr:nvSpPr>
        <xdr:spPr bwMode="auto">
          <a:xfrm>
            <a:off x="11830277" y="6215570"/>
            <a:ext cx="1741151" cy="35640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01095" name="Rectangle 42">
            <a:hlinkClick xmlns:r="http://schemas.openxmlformats.org/officeDocument/2006/relationships" r:id="rId9"/>
          </xdr:cNvPr>
          <xdr:cNvSpPr>
            <a:spLocks noChangeArrowheads="1"/>
          </xdr:cNvSpPr>
        </xdr:nvSpPr>
        <xdr:spPr bwMode="auto">
          <a:xfrm>
            <a:off x="12020567" y="4236614"/>
            <a:ext cx="1560375" cy="35640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01096" name="Rectangle 43">
            <a:hlinkClick xmlns:r="http://schemas.openxmlformats.org/officeDocument/2006/relationships" r:id="rId10"/>
          </xdr:cNvPr>
          <xdr:cNvSpPr>
            <a:spLocks noChangeArrowheads="1"/>
          </xdr:cNvSpPr>
        </xdr:nvSpPr>
        <xdr:spPr bwMode="auto">
          <a:xfrm>
            <a:off x="12020567" y="4639909"/>
            <a:ext cx="1560375" cy="356400"/>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01097" name="Rectangle 44">
            <a:hlinkClick xmlns:r="http://schemas.openxmlformats.org/officeDocument/2006/relationships" r:id="rId11"/>
          </xdr:cNvPr>
          <xdr:cNvSpPr>
            <a:spLocks noChangeArrowheads="1"/>
          </xdr:cNvSpPr>
        </xdr:nvSpPr>
        <xdr:spPr bwMode="auto">
          <a:xfrm>
            <a:off x="12020567" y="5043203"/>
            <a:ext cx="1560375" cy="347021"/>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01098" name="Rectangle 45">
            <a:hlinkClick xmlns:r="http://schemas.openxmlformats.org/officeDocument/2006/relationships" r:id="rId12"/>
          </xdr:cNvPr>
          <xdr:cNvSpPr>
            <a:spLocks noChangeArrowheads="1"/>
          </xdr:cNvSpPr>
        </xdr:nvSpPr>
        <xdr:spPr bwMode="auto">
          <a:xfrm>
            <a:off x="12020567" y="5418360"/>
            <a:ext cx="1560375" cy="365778"/>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01099" name="Rectangle 46">
            <a:hlinkClick xmlns:r="http://schemas.openxmlformats.org/officeDocument/2006/relationships" r:id="rId13"/>
          </xdr:cNvPr>
          <xdr:cNvSpPr>
            <a:spLocks noChangeArrowheads="1"/>
          </xdr:cNvSpPr>
        </xdr:nvSpPr>
        <xdr:spPr bwMode="auto">
          <a:xfrm>
            <a:off x="12001538" y="6609485"/>
            <a:ext cx="1560375" cy="37515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01100" name="Rectangle 47">
            <a:hlinkClick xmlns:r="http://schemas.openxmlformats.org/officeDocument/2006/relationships" r:id="rId14"/>
          </xdr:cNvPr>
          <xdr:cNvSpPr>
            <a:spLocks noChangeArrowheads="1"/>
          </xdr:cNvSpPr>
        </xdr:nvSpPr>
        <xdr:spPr bwMode="auto">
          <a:xfrm>
            <a:off x="12001538" y="7022158"/>
            <a:ext cx="1560375" cy="3657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01101" name="Rectangle 48">
            <a:hlinkClick xmlns:r="http://schemas.openxmlformats.org/officeDocument/2006/relationships" r:id="rId15"/>
          </xdr:cNvPr>
          <xdr:cNvSpPr>
            <a:spLocks noChangeArrowheads="1"/>
          </xdr:cNvSpPr>
        </xdr:nvSpPr>
        <xdr:spPr bwMode="auto">
          <a:xfrm>
            <a:off x="12001538" y="7416073"/>
            <a:ext cx="1560375" cy="35640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01102" name="Rectangle 49">
            <a:hlinkClick xmlns:r="http://schemas.openxmlformats.org/officeDocument/2006/relationships" r:id="rId16"/>
          </xdr:cNvPr>
          <xdr:cNvSpPr>
            <a:spLocks noChangeArrowheads="1"/>
          </xdr:cNvSpPr>
        </xdr:nvSpPr>
        <xdr:spPr bwMode="auto">
          <a:xfrm>
            <a:off x="11849306" y="700756"/>
            <a:ext cx="1741151" cy="3657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01103" name="Rectangle 50">
            <a:hlinkClick xmlns:r="http://schemas.openxmlformats.org/officeDocument/2006/relationships" r:id="rId17"/>
          </xdr:cNvPr>
          <xdr:cNvSpPr>
            <a:spLocks noChangeArrowheads="1"/>
          </xdr:cNvSpPr>
        </xdr:nvSpPr>
        <xdr:spPr bwMode="auto">
          <a:xfrm>
            <a:off x="11849306" y="1920018"/>
            <a:ext cx="1741151" cy="347021"/>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01104" name="Rectangle 51">
            <a:hlinkClick xmlns:r="http://schemas.openxmlformats.org/officeDocument/2006/relationships" r:id="rId18"/>
          </xdr:cNvPr>
          <xdr:cNvSpPr>
            <a:spLocks noChangeArrowheads="1"/>
          </xdr:cNvSpPr>
        </xdr:nvSpPr>
        <xdr:spPr bwMode="auto">
          <a:xfrm>
            <a:off x="11839792" y="3083005"/>
            <a:ext cx="1741151" cy="35640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01105" name="Rectangle 61">
            <a:hlinkClick xmlns:r="http://schemas.openxmlformats.org/officeDocument/2006/relationships" r:id="rId19"/>
          </xdr:cNvPr>
          <xdr:cNvSpPr>
            <a:spLocks noChangeArrowheads="1"/>
          </xdr:cNvSpPr>
        </xdr:nvSpPr>
        <xdr:spPr bwMode="auto">
          <a:xfrm>
            <a:off x="11830277" y="7800610"/>
            <a:ext cx="1750665" cy="3657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01106" name="Rectangle 62">
            <a:hlinkClick xmlns:r="http://schemas.openxmlformats.org/officeDocument/2006/relationships" r:id="rId20"/>
          </xdr:cNvPr>
          <xdr:cNvSpPr>
            <a:spLocks noChangeArrowheads="1"/>
          </xdr:cNvSpPr>
        </xdr:nvSpPr>
        <xdr:spPr bwMode="auto">
          <a:xfrm>
            <a:off x="12011053" y="5802897"/>
            <a:ext cx="1560375" cy="365778"/>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2032000</xdr:colOff>
      <xdr:row>18</xdr:row>
      <xdr:rowOff>381000</xdr:rowOff>
    </xdr:to>
    <xdr:grpSp>
      <xdr:nvGrpSpPr>
        <xdr:cNvPr id="574458" name="Group 22"/>
        <xdr:cNvGrpSpPr>
          <a:grpSpLocks/>
        </xdr:cNvGrpSpPr>
      </xdr:nvGrpSpPr>
      <xdr:grpSpPr bwMode="auto">
        <a:xfrm>
          <a:off x="215900" y="190500"/>
          <a:ext cx="2032000" cy="7797800"/>
          <a:chOff x="11820763" y="288083"/>
          <a:chExt cx="1769694" cy="7878305"/>
        </a:xfrm>
      </xdr:grpSpPr>
      <xdr:sp macro="" textlink="">
        <xdr:nvSpPr>
          <xdr:cNvPr id="574459" name="Horizontal Scroll 23">
            <a:hlinkClick xmlns:r="http://schemas.openxmlformats.org/officeDocument/2006/relationships" r:id="rId1"/>
          </xdr:cNvPr>
          <xdr:cNvSpPr>
            <a:spLocks noChangeArrowheads="1"/>
          </xdr:cNvSpPr>
        </xdr:nvSpPr>
        <xdr:spPr bwMode="auto">
          <a:xfrm>
            <a:off x="11820763" y="288083"/>
            <a:ext cx="1741151" cy="36244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74460" name="Rectangle 24">
            <a:hlinkClick xmlns:r="http://schemas.openxmlformats.org/officeDocument/2006/relationships" r:id="rId2"/>
          </xdr:cNvPr>
          <xdr:cNvSpPr>
            <a:spLocks noChangeArrowheads="1"/>
          </xdr:cNvSpPr>
        </xdr:nvSpPr>
        <xdr:spPr bwMode="auto">
          <a:xfrm>
            <a:off x="11849306" y="1117880"/>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74461" name="Rectangle 25">
            <a:hlinkClick xmlns:r="http://schemas.openxmlformats.org/officeDocument/2006/relationships" r:id="rId3"/>
          </xdr:cNvPr>
          <xdr:cNvSpPr>
            <a:spLocks noChangeArrowheads="1"/>
          </xdr:cNvSpPr>
        </xdr:nvSpPr>
        <xdr:spPr bwMode="auto">
          <a:xfrm>
            <a:off x="11849306" y="15184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74462" name="Rectangle 46">
            <a:hlinkClick xmlns:r="http://schemas.openxmlformats.org/officeDocument/2006/relationships" r:id="rId4"/>
          </xdr:cNvPr>
          <xdr:cNvSpPr>
            <a:spLocks noChangeArrowheads="1"/>
          </xdr:cNvSpPr>
        </xdr:nvSpPr>
        <xdr:spPr bwMode="auto">
          <a:xfrm>
            <a:off x="11839792" y="231011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74463" name="Rectangle 47">
            <a:hlinkClick xmlns:r="http://schemas.openxmlformats.org/officeDocument/2006/relationships" r:id="rId5"/>
          </xdr:cNvPr>
          <xdr:cNvSpPr>
            <a:spLocks noChangeArrowheads="1"/>
          </xdr:cNvSpPr>
        </xdr:nvSpPr>
        <xdr:spPr bwMode="auto">
          <a:xfrm>
            <a:off x="11839792" y="27011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02112" name="Rectangle 48">
            <a:hlinkClick xmlns:r="http://schemas.openxmlformats.org/officeDocument/2006/relationships" r:id="rId6"/>
          </xdr:cNvPr>
          <xdr:cNvSpPr>
            <a:spLocks noChangeArrowheads="1"/>
          </xdr:cNvSpPr>
        </xdr:nvSpPr>
        <xdr:spPr bwMode="auto">
          <a:xfrm>
            <a:off x="11839792" y="3473741"/>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02113" name="Rectangle 49">
            <a:hlinkClick xmlns:r="http://schemas.openxmlformats.org/officeDocument/2006/relationships" r:id="rId7"/>
          </xdr:cNvPr>
          <xdr:cNvSpPr>
            <a:spLocks noChangeArrowheads="1"/>
          </xdr:cNvSpPr>
        </xdr:nvSpPr>
        <xdr:spPr bwMode="auto">
          <a:xfrm>
            <a:off x="11839792" y="3855257"/>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02114" name="Rectangle 50">
            <a:hlinkClick xmlns:r="http://schemas.openxmlformats.org/officeDocument/2006/relationships" r:id="rId8"/>
          </xdr:cNvPr>
          <xdr:cNvSpPr>
            <a:spLocks noChangeArrowheads="1"/>
          </xdr:cNvSpPr>
        </xdr:nvSpPr>
        <xdr:spPr bwMode="auto">
          <a:xfrm>
            <a:off x="11830277" y="6211119"/>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02115" name="Rectangle 51">
            <a:hlinkClick xmlns:r="http://schemas.openxmlformats.org/officeDocument/2006/relationships" r:id="rId9"/>
          </xdr:cNvPr>
          <xdr:cNvSpPr>
            <a:spLocks noChangeArrowheads="1"/>
          </xdr:cNvSpPr>
        </xdr:nvSpPr>
        <xdr:spPr bwMode="auto">
          <a:xfrm>
            <a:off x="12020567" y="4227236"/>
            <a:ext cx="1560375" cy="36244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02116" name="Rectangle 52">
            <a:hlinkClick xmlns:r="http://schemas.openxmlformats.org/officeDocument/2006/relationships" r:id="rId10"/>
          </xdr:cNvPr>
          <xdr:cNvSpPr>
            <a:spLocks noChangeArrowheads="1"/>
          </xdr:cNvSpPr>
        </xdr:nvSpPr>
        <xdr:spPr bwMode="auto">
          <a:xfrm>
            <a:off x="12020567" y="4637365"/>
            <a:ext cx="1560375" cy="352902"/>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02117" name="Rectangle 53">
            <a:hlinkClick xmlns:r="http://schemas.openxmlformats.org/officeDocument/2006/relationships" r:id="rId11"/>
          </xdr:cNvPr>
          <xdr:cNvSpPr>
            <a:spLocks noChangeArrowheads="1"/>
          </xdr:cNvSpPr>
        </xdr:nvSpPr>
        <xdr:spPr bwMode="auto">
          <a:xfrm>
            <a:off x="12020567" y="5037957"/>
            <a:ext cx="1560375" cy="352902"/>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02118" name="Rectangle 54">
            <a:hlinkClick xmlns:r="http://schemas.openxmlformats.org/officeDocument/2006/relationships" r:id="rId12"/>
          </xdr:cNvPr>
          <xdr:cNvSpPr>
            <a:spLocks noChangeArrowheads="1"/>
          </xdr:cNvSpPr>
        </xdr:nvSpPr>
        <xdr:spPr bwMode="auto">
          <a:xfrm>
            <a:off x="12020567" y="5419473"/>
            <a:ext cx="1560375" cy="36244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02119" name="Rectangle 55">
            <a:hlinkClick xmlns:r="http://schemas.openxmlformats.org/officeDocument/2006/relationships" r:id="rId13"/>
          </xdr:cNvPr>
          <xdr:cNvSpPr>
            <a:spLocks noChangeArrowheads="1"/>
          </xdr:cNvSpPr>
        </xdr:nvSpPr>
        <xdr:spPr bwMode="auto">
          <a:xfrm>
            <a:off x="12001538" y="6611710"/>
            <a:ext cx="1560375" cy="37197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02120" name="Rectangle 56">
            <a:hlinkClick xmlns:r="http://schemas.openxmlformats.org/officeDocument/2006/relationships" r:id="rId14"/>
          </xdr:cNvPr>
          <xdr:cNvSpPr>
            <a:spLocks noChangeArrowheads="1"/>
          </xdr:cNvSpPr>
        </xdr:nvSpPr>
        <xdr:spPr bwMode="auto">
          <a:xfrm>
            <a:off x="12001538" y="7021840"/>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02121" name="Rectangle 57">
            <a:hlinkClick xmlns:r="http://schemas.openxmlformats.org/officeDocument/2006/relationships" r:id="rId15"/>
          </xdr:cNvPr>
          <xdr:cNvSpPr>
            <a:spLocks noChangeArrowheads="1"/>
          </xdr:cNvSpPr>
        </xdr:nvSpPr>
        <xdr:spPr bwMode="auto">
          <a:xfrm>
            <a:off x="12001538" y="7412894"/>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02122" name="Rectangle 58">
            <a:hlinkClick xmlns:r="http://schemas.openxmlformats.org/officeDocument/2006/relationships" r:id="rId16"/>
          </xdr:cNvPr>
          <xdr:cNvSpPr>
            <a:spLocks noChangeArrowheads="1"/>
          </xdr:cNvSpPr>
        </xdr:nvSpPr>
        <xdr:spPr bwMode="auto">
          <a:xfrm>
            <a:off x="11849306" y="698213"/>
            <a:ext cx="1741151" cy="3719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02123" name="Rectangle 59">
            <a:hlinkClick xmlns:r="http://schemas.openxmlformats.org/officeDocument/2006/relationships" r:id="rId17"/>
          </xdr:cNvPr>
          <xdr:cNvSpPr>
            <a:spLocks noChangeArrowheads="1"/>
          </xdr:cNvSpPr>
        </xdr:nvSpPr>
        <xdr:spPr bwMode="auto">
          <a:xfrm>
            <a:off x="11849306" y="1919064"/>
            <a:ext cx="1741151" cy="3529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02124" name="Rectangle 60">
            <a:hlinkClick xmlns:r="http://schemas.openxmlformats.org/officeDocument/2006/relationships" r:id="rId18"/>
          </xdr:cNvPr>
          <xdr:cNvSpPr>
            <a:spLocks noChangeArrowheads="1"/>
          </xdr:cNvSpPr>
        </xdr:nvSpPr>
        <xdr:spPr bwMode="auto">
          <a:xfrm>
            <a:off x="11839792" y="308268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02125" name="Rectangle 61">
            <a:hlinkClick xmlns:r="http://schemas.openxmlformats.org/officeDocument/2006/relationships" r:id="rId19"/>
          </xdr:cNvPr>
          <xdr:cNvSpPr>
            <a:spLocks noChangeArrowheads="1"/>
          </xdr:cNvSpPr>
        </xdr:nvSpPr>
        <xdr:spPr bwMode="auto">
          <a:xfrm>
            <a:off x="11830277" y="7803948"/>
            <a:ext cx="175066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02126" name="Rectangle 62">
            <a:hlinkClick xmlns:r="http://schemas.openxmlformats.org/officeDocument/2006/relationships" r:id="rId20"/>
          </xdr:cNvPr>
          <xdr:cNvSpPr>
            <a:spLocks noChangeArrowheads="1"/>
          </xdr:cNvSpPr>
        </xdr:nvSpPr>
        <xdr:spPr bwMode="auto">
          <a:xfrm>
            <a:off x="12011053" y="5800989"/>
            <a:ext cx="1560375" cy="362440"/>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2070100</xdr:colOff>
      <xdr:row>12</xdr:row>
      <xdr:rowOff>127000</xdr:rowOff>
    </xdr:to>
    <xdr:grpSp>
      <xdr:nvGrpSpPr>
        <xdr:cNvPr id="575482" name="Group 22"/>
        <xdr:cNvGrpSpPr>
          <a:grpSpLocks/>
        </xdr:cNvGrpSpPr>
      </xdr:nvGrpSpPr>
      <xdr:grpSpPr bwMode="auto">
        <a:xfrm>
          <a:off x="254000" y="152400"/>
          <a:ext cx="2032000" cy="7759700"/>
          <a:chOff x="11820763" y="288083"/>
          <a:chExt cx="1769694" cy="7878305"/>
        </a:xfrm>
      </xdr:grpSpPr>
      <xdr:sp macro="" textlink="">
        <xdr:nvSpPr>
          <xdr:cNvPr id="575483" name="Horizontal Scroll 23">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75484" name="Rectangle 44">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75485" name="Rectangle 45">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75486" name="Rectangle 46">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75487" name="Rectangle 47">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03136" name="Rectangle 48">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03137" name="Rectangle 49">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03138" name="Rectangle 50">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03139" name="Rectangle 51">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03140" name="Rectangle 52">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03141" name="Rectangle 53">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03142" name="Rectangle 54">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03143" name="Rectangle 55">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03144" name="Rectangle 56">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03145" name="Rectangle 57">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03146" name="Rectangle 58">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03147" name="Rectangle 59">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03148" name="Rectangle 60">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03149" name="Rectangle 61">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03150" name="Rectangle 62">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88900</xdr:colOff>
      <xdr:row>1</xdr:row>
      <xdr:rowOff>0</xdr:rowOff>
    </xdr:from>
    <xdr:to>
      <xdr:col>1</xdr:col>
      <xdr:colOff>2108200</xdr:colOff>
      <xdr:row>21</xdr:row>
      <xdr:rowOff>190500</xdr:rowOff>
    </xdr:to>
    <xdr:grpSp>
      <xdr:nvGrpSpPr>
        <xdr:cNvPr id="576509" name="Group 22"/>
        <xdr:cNvGrpSpPr>
          <a:grpSpLocks/>
        </xdr:cNvGrpSpPr>
      </xdr:nvGrpSpPr>
      <xdr:grpSpPr bwMode="auto">
        <a:xfrm>
          <a:off x="306614" y="108857"/>
          <a:ext cx="2019300" cy="8808357"/>
          <a:chOff x="11820763" y="288083"/>
          <a:chExt cx="1769694" cy="7878305"/>
        </a:xfrm>
      </xdr:grpSpPr>
      <xdr:sp macro="" textlink="">
        <xdr:nvSpPr>
          <xdr:cNvPr id="576510" name="Horizontal Scroll 23">
            <a:hlinkClick xmlns:r="http://schemas.openxmlformats.org/officeDocument/2006/relationships" r:id="rId1"/>
          </xdr:cNvPr>
          <xdr:cNvSpPr>
            <a:spLocks noChangeArrowheads="1"/>
          </xdr:cNvSpPr>
        </xdr:nvSpPr>
        <xdr:spPr bwMode="auto">
          <a:xfrm>
            <a:off x="11820763" y="288083"/>
            <a:ext cx="1741151" cy="364658"/>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76511" name="Rectangle 24">
            <a:hlinkClick xmlns:r="http://schemas.openxmlformats.org/officeDocument/2006/relationships" r:id="rId2"/>
          </xdr:cNvPr>
          <xdr:cNvSpPr>
            <a:spLocks noChangeArrowheads="1"/>
          </xdr:cNvSpPr>
        </xdr:nvSpPr>
        <xdr:spPr bwMode="auto">
          <a:xfrm>
            <a:off x="11849306" y="1119164"/>
            <a:ext cx="1741151" cy="3561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04160" name="Rectangle 25">
            <a:hlinkClick xmlns:r="http://schemas.openxmlformats.org/officeDocument/2006/relationships" r:id="rId3"/>
          </xdr:cNvPr>
          <xdr:cNvSpPr>
            <a:spLocks noChangeArrowheads="1"/>
          </xdr:cNvSpPr>
        </xdr:nvSpPr>
        <xdr:spPr bwMode="auto">
          <a:xfrm>
            <a:off x="11849306" y="1517743"/>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04161" name="Rectangle 26">
            <a:hlinkClick xmlns:r="http://schemas.openxmlformats.org/officeDocument/2006/relationships" r:id="rId4"/>
          </xdr:cNvPr>
          <xdr:cNvSpPr>
            <a:spLocks noChangeArrowheads="1"/>
          </xdr:cNvSpPr>
        </xdr:nvSpPr>
        <xdr:spPr bwMode="auto">
          <a:xfrm>
            <a:off x="11839792" y="2306422"/>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04162" name="Rectangle 27">
            <a:hlinkClick xmlns:r="http://schemas.openxmlformats.org/officeDocument/2006/relationships" r:id="rId5"/>
          </xdr:cNvPr>
          <xdr:cNvSpPr>
            <a:spLocks noChangeArrowheads="1"/>
          </xdr:cNvSpPr>
        </xdr:nvSpPr>
        <xdr:spPr bwMode="auto">
          <a:xfrm>
            <a:off x="11839792" y="2696521"/>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04163" name="Rectangle 28">
            <a:hlinkClick xmlns:r="http://schemas.openxmlformats.org/officeDocument/2006/relationships" r:id="rId6"/>
          </xdr:cNvPr>
          <xdr:cNvSpPr>
            <a:spLocks noChangeArrowheads="1"/>
          </xdr:cNvSpPr>
        </xdr:nvSpPr>
        <xdr:spPr bwMode="auto">
          <a:xfrm>
            <a:off x="11839792" y="3468238"/>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04164" name="Rectangle 29">
            <a:hlinkClick xmlns:r="http://schemas.openxmlformats.org/officeDocument/2006/relationships" r:id="rId7"/>
          </xdr:cNvPr>
          <xdr:cNvSpPr>
            <a:spLocks noChangeArrowheads="1"/>
          </xdr:cNvSpPr>
        </xdr:nvSpPr>
        <xdr:spPr bwMode="auto">
          <a:xfrm>
            <a:off x="11839792" y="3849857"/>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04165" name="Rectangle 30">
            <a:hlinkClick xmlns:r="http://schemas.openxmlformats.org/officeDocument/2006/relationships" r:id="rId8"/>
          </xdr:cNvPr>
          <xdr:cNvSpPr>
            <a:spLocks noChangeArrowheads="1"/>
          </xdr:cNvSpPr>
        </xdr:nvSpPr>
        <xdr:spPr bwMode="auto">
          <a:xfrm>
            <a:off x="11830277" y="6215893"/>
            <a:ext cx="1741151" cy="3561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04166" name="Rectangle 31">
            <a:hlinkClick xmlns:r="http://schemas.openxmlformats.org/officeDocument/2006/relationships" r:id="rId9"/>
          </xdr:cNvPr>
          <xdr:cNvSpPr>
            <a:spLocks noChangeArrowheads="1"/>
          </xdr:cNvSpPr>
        </xdr:nvSpPr>
        <xdr:spPr bwMode="auto">
          <a:xfrm>
            <a:off x="12020567" y="4231476"/>
            <a:ext cx="1560375" cy="364658"/>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04167" name="Rectangle 32">
            <a:hlinkClick xmlns:r="http://schemas.openxmlformats.org/officeDocument/2006/relationships" r:id="rId10"/>
          </xdr:cNvPr>
          <xdr:cNvSpPr>
            <a:spLocks noChangeArrowheads="1"/>
          </xdr:cNvSpPr>
        </xdr:nvSpPr>
        <xdr:spPr bwMode="auto">
          <a:xfrm>
            <a:off x="12020567" y="4638536"/>
            <a:ext cx="1560375" cy="356177"/>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04168" name="Rectangle 33">
            <a:hlinkClick xmlns:r="http://schemas.openxmlformats.org/officeDocument/2006/relationships" r:id="rId11"/>
          </xdr:cNvPr>
          <xdr:cNvSpPr>
            <a:spLocks noChangeArrowheads="1"/>
          </xdr:cNvSpPr>
        </xdr:nvSpPr>
        <xdr:spPr bwMode="auto">
          <a:xfrm>
            <a:off x="12020567" y="5045595"/>
            <a:ext cx="1560375" cy="347697"/>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04169" name="Rectangle 34">
            <a:hlinkClick xmlns:r="http://schemas.openxmlformats.org/officeDocument/2006/relationships" r:id="rId12"/>
          </xdr:cNvPr>
          <xdr:cNvSpPr>
            <a:spLocks noChangeArrowheads="1"/>
          </xdr:cNvSpPr>
        </xdr:nvSpPr>
        <xdr:spPr bwMode="auto">
          <a:xfrm>
            <a:off x="12020567" y="5418734"/>
            <a:ext cx="1560375" cy="364658"/>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04170" name="Rectangle 35">
            <a:hlinkClick xmlns:r="http://schemas.openxmlformats.org/officeDocument/2006/relationships" r:id="rId13"/>
          </xdr:cNvPr>
          <xdr:cNvSpPr>
            <a:spLocks noChangeArrowheads="1"/>
          </xdr:cNvSpPr>
        </xdr:nvSpPr>
        <xdr:spPr bwMode="auto">
          <a:xfrm>
            <a:off x="12001538" y="6614472"/>
            <a:ext cx="1560375" cy="37313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04171" name="Rectangle 36">
            <a:hlinkClick xmlns:r="http://schemas.openxmlformats.org/officeDocument/2006/relationships" r:id="rId14"/>
          </xdr:cNvPr>
          <xdr:cNvSpPr>
            <a:spLocks noChangeArrowheads="1"/>
          </xdr:cNvSpPr>
        </xdr:nvSpPr>
        <xdr:spPr bwMode="auto">
          <a:xfrm>
            <a:off x="12001538" y="7021532"/>
            <a:ext cx="1560375"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04172" name="Rectangle 37">
            <a:hlinkClick xmlns:r="http://schemas.openxmlformats.org/officeDocument/2006/relationships" r:id="rId15"/>
          </xdr:cNvPr>
          <xdr:cNvSpPr>
            <a:spLocks noChangeArrowheads="1"/>
          </xdr:cNvSpPr>
        </xdr:nvSpPr>
        <xdr:spPr bwMode="auto">
          <a:xfrm>
            <a:off x="12001538" y="7411631"/>
            <a:ext cx="1560375"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04173" name="Rectangle 38">
            <a:hlinkClick xmlns:r="http://schemas.openxmlformats.org/officeDocument/2006/relationships" r:id="rId16"/>
          </xdr:cNvPr>
          <xdr:cNvSpPr>
            <a:spLocks noChangeArrowheads="1"/>
          </xdr:cNvSpPr>
        </xdr:nvSpPr>
        <xdr:spPr bwMode="auto">
          <a:xfrm>
            <a:off x="11849306" y="695143"/>
            <a:ext cx="1741151" cy="37313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04174" name="Rectangle 39">
            <a:hlinkClick xmlns:r="http://schemas.openxmlformats.org/officeDocument/2006/relationships" r:id="rId17"/>
          </xdr:cNvPr>
          <xdr:cNvSpPr>
            <a:spLocks noChangeArrowheads="1"/>
          </xdr:cNvSpPr>
        </xdr:nvSpPr>
        <xdr:spPr bwMode="auto">
          <a:xfrm>
            <a:off x="11849306" y="1916323"/>
            <a:ext cx="1741151" cy="3561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04175" name="Rectangle 40">
            <a:hlinkClick xmlns:r="http://schemas.openxmlformats.org/officeDocument/2006/relationships" r:id="rId18"/>
          </xdr:cNvPr>
          <xdr:cNvSpPr>
            <a:spLocks noChangeArrowheads="1"/>
          </xdr:cNvSpPr>
        </xdr:nvSpPr>
        <xdr:spPr bwMode="auto">
          <a:xfrm>
            <a:off x="11839792" y="3078139"/>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04176" name="Rectangle 41">
            <a:hlinkClick xmlns:r="http://schemas.openxmlformats.org/officeDocument/2006/relationships" r:id="rId19"/>
          </xdr:cNvPr>
          <xdr:cNvSpPr>
            <a:spLocks noChangeArrowheads="1"/>
          </xdr:cNvSpPr>
        </xdr:nvSpPr>
        <xdr:spPr bwMode="auto">
          <a:xfrm>
            <a:off x="11830277" y="7801730"/>
            <a:ext cx="1750665"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04177" name="Rectangle 62">
            <a:hlinkClick xmlns:r="http://schemas.openxmlformats.org/officeDocument/2006/relationships" r:id="rId20"/>
          </xdr:cNvPr>
          <xdr:cNvSpPr>
            <a:spLocks noChangeArrowheads="1"/>
          </xdr:cNvSpPr>
        </xdr:nvSpPr>
        <xdr:spPr bwMode="auto">
          <a:xfrm>
            <a:off x="12011053" y="5800352"/>
            <a:ext cx="1560375" cy="364658"/>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190500</xdr:colOff>
      <xdr:row>23</xdr:row>
      <xdr:rowOff>203200</xdr:rowOff>
    </xdr:from>
    <xdr:to>
      <xdr:col>7</xdr:col>
      <xdr:colOff>393700</xdr:colOff>
      <xdr:row>26</xdr:row>
      <xdr:rowOff>139700</xdr:rowOff>
    </xdr:to>
    <xdr:sp macro="" textlink="">
      <xdr:nvSpPr>
        <xdr:cNvPr id="591570" name="Rectangle 2">
          <a:hlinkClick xmlns:r="http://schemas.openxmlformats.org/officeDocument/2006/relationships" r:id="rId1"/>
        </xdr:cNvPr>
        <xdr:cNvSpPr>
          <a:spLocks noChangeArrowheads="1"/>
        </xdr:cNvSpPr>
      </xdr:nvSpPr>
      <xdr:spPr bwMode="auto">
        <a:xfrm>
          <a:off x="2336800" y="5194300"/>
          <a:ext cx="2628900" cy="927100"/>
        </a:xfrm>
        <a:prstGeom prst="rect">
          <a:avLst/>
        </a:prstGeom>
        <a:gradFill rotWithShape="1">
          <a:gsLst>
            <a:gs pos="0">
              <a:srgbClr val="953735"/>
            </a:gs>
            <a:gs pos="80000">
              <a:srgbClr val="CB3D3A"/>
            </a:gs>
            <a:gs pos="100000">
              <a:srgbClr val="CE3B37"/>
            </a:gs>
          </a:gsLst>
          <a:lin ang="16200000"/>
        </a:gradFill>
        <a:ln w="9525">
          <a:noFill/>
          <a:miter lim="800000"/>
          <a:headEnd/>
          <a:tailEnd/>
        </a:ln>
        <a:effectLst>
          <a:outerShdw blurRad="63500" dist="23000" dir="5400000" rotWithShape="0">
            <a:srgbClr val="000000">
              <a:alpha val="34999"/>
            </a:srgbClr>
          </a:outerShdw>
        </a:effectLst>
      </xdr:spPr>
      <xdr:txBody>
        <a:bodyPr vertOverflow="clip" wrap="square" lIns="82296" tIns="82296" rIns="82296" bIns="82296" anchor="ctr" upright="1"/>
        <a:lstStyle/>
        <a:p>
          <a:pPr algn="ctr" rtl="0">
            <a:defRPr sz="1000"/>
          </a:pPr>
          <a:r>
            <a:rPr lang="en-US" sz="6000" b="0" i="0" strike="noStrike">
              <a:solidFill>
                <a:srgbClr val="FFFFFF"/>
              </a:solidFill>
              <a:latin typeface="Calibri"/>
              <a:ea typeface="Calibri"/>
              <a:cs typeface="Calibri"/>
            </a:rPr>
            <a:t>VAST</a:t>
          </a:r>
        </a:p>
      </xdr:txBody>
    </xdr:sp>
    <xdr:clientData/>
  </xdr:twoCellAnchor>
  <xdr:twoCellAnchor>
    <xdr:from>
      <xdr:col>3</xdr:col>
      <xdr:colOff>190500</xdr:colOff>
      <xdr:row>11</xdr:row>
      <xdr:rowOff>63500</xdr:rowOff>
    </xdr:from>
    <xdr:to>
      <xdr:col>7</xdr:col>
      <xdr:colOff>393700</xdr:colOff>
      <xdr:row>16</xdr:row>
      <xdr:rowOff>152400</xdr:rowOff>
    </xdr:to>
    <xdr:sp macro="" textlink="">
      <xdr:nvSpPr>
        <xdr:cNvPr id="591571" name="Rectangle 3">
          <a:hlinkClick xmlns:r="http://schemas.openxmlformats.org/officeDocument/2006/relationships" r:id="rId2"/>
        </xdr:cNvPr>
        <xdr:cNvSpPr>
          <a:spLocks noChangeArrowheads="1"/>
        </xdr:cNvSpPr>
      </xdr:nvSpPr>
      <xdr:spPr bwMode="auto">
        <a:xfrm>
          <a:off x="2336800" y="3149600"/>
          <a:ext cx="2628900" cy="927100"/>
        </a:xfrm>
        <a:prstGeom prst="rect">
          <a:avLst/>
        </a:prstGeom>
        <a:gradFill rotWithShape="1">
          <a:gsLst>
            <a:gs pos="0">
              <a:srgbClr val="769535"/>
            </a:gs>
            <a:gs pos="80000">
              <a:srgbClr val="9BC348"/>
            </a:gs>
            <a:gs pos="100000">
              <a:srgbClr val="9CC746"/>
            </a:gs>
          </a:gsLst>
          <a:lin ang="16200000"/>
        </a:gradFill>
        <a:ln w="9525">
          <a:noFill/>
          <a:miter lim="800000"/>
          <a:headEnd/>
          <a:tailEnd/>
        </a:ln>
        <a:effectLst>
          <a:outerShdw blurRad="63500" dist="23000" dir="5400000" rotWithShape="0">
            <a:srgbClr val="000000">
              <a:alpha val="34999"/>
            </a:srgbClr>
          </a:outerShdw>
        </a:effectLst>
      </xdr:spPr>
      <xdr:txBody>
        <a:bodyPr vertOverflow="clip" wrap="square" lIns="82296" tIns="82296" rIns="82296" bIns="82296" anchor="ctr" upright="1"/>
        <a:lstStyle/>
        <a:p>
          <a:pPr algn="ctr" rtl="0">
            <a:defRPr sz="1000"/>
          </a:pPr>
          <a:r>
            <a:rPr lang="en-US" sz="6000" b="0" i="0" strike="noStrike">
              <a:solidFill>
                <a:srgbClr val="FFFFFF"/>
              </a:solidFill>
              <a:latin typeface="Calibri"/>
              <a:ea typeface="Calibri"/>
              <a:cs typeface="Calibri"/>
            </a:rPr>
            <a:t>SPA</a:t>
          </a:r>
        </a:p>
      </xdr:txBody>
    </xdr:sp>
    <xdr:clientData/>
  </xdr:twoCellAnchor>
  <xdr:twoCellAnchor>
    <xdr:from>
      <xdr:col>3</xdr:col>
      <xdr:colOff>381000</xdr:colOff>
      <xdr:row>5</xdr:row>
      <xdr:rowOff>114300</xdr:rowOff>
    </xdr:from>
    <xdr:to>
      <xdr:col>7</xdr:col>
      <xdr:colOff>393700</xdr:colOff>
      <xdr:row>10</xdr:row>
      <xdr:rowOff>127000</xdr:rowOff>
    </xdr:to>
    <xdr:sp macro="" textlink="">
      <xdr:nvSpPr>
        <xdr:cNvPr id="591572" name="Rectangle 4">
          <a:hlinkClick xmlns:r="http://schemas.openxmlformats.org/officeDocument/2006/relationships" r:id="rId3"/>
        </xdr:cNvPr>
        <xdr:cNvSpPr>
          <a:spLocks noChangeArrowheads="1"/>
        </xdr:cNvSpPr>
      </xdr:nvSpPr>
      <xdr:spPr bwMode="auto">
        <a:xfrm>
          <a:off x="2336800" y="2120900"/>
          <a:ext cx="2628900" cy="927100"/>
        </a:xfrm>
        <a:prstGeom prst="rect">
          <a:avLst/>
        </a:prstGeom>
        <a:gradFill rotWithShape="1">
          <a:gsLst>
            <a:gs pos="0">
              <a:srgbClr val="604A7B"/>
            </a:gs>
            <a:gs pos="80000">
              <a:srgbClr val="7B58A6"/>
            </a:gs>
            <a:gs pos="100000">
              <a:srgbClr val="7B57A8"/>
            </a:gs>
          </a:gsLst>
          <a:lin ang="16200000"/>
        </a:gradFill>
        <a:ln w="9525">
          <a:noFill/>
          <a:miter lim="800000"/>
          <a:headEnd/>
          <a:tailEnd/>
        </a:ln>
        <a:effectLst>
          <a:outerShdw blurRad="63500" dist="23000" dir="5400000" rotWithShape="0">
            <a:srgbClr val="000000">
              <a:alpha val="34999"/>
            </a:srgbClr>
          </a:outerShdw>
        </a:effectLst>
      </xdr:spPr>
      <xdr:txBody>
        <a:bodyPr vertOverflow="clip" wrap="square" lIns="82296" tIns="82296" rIns="82296" bIns="82296" anchor="ctr" upright="1"/>
        <a:lstStyle/>
        <a:p>
          <a:pPr algn="ctr" rtl="0">
            <a:defRPr sz="1000"/>
          </a:pPr>
          <a:r>
            <a:rPr lang="en-US" sz="6000" b="0" i="0" strike="noStrike">
              <a:solidFill>
                <a:srgbClr val="FFFFFF"/>
              </a:solidFill>
              <a:latin typeface="Calibri"/>
              <a:ea typeface="Calibri"/>
              <a:cs typeface="Calibri"/>
            </a:rPr>
            <a:t>PCPP</a:t>
          </a:r>
        </a:p>
      </xdr:txBody>
    </xdr:sp>
    <xdr:clientData/>
  </xdr:twoCellAnchor>
  <xdr:twoCellAnchor>
    <xdr:from>
      <xdr:col>4</xdr:col>
      <xdr:colOff>0</xdr:colOff>
      <xdr:row>27</xdr:row>
      <xdr:rowOff>101600</xdr:rowOff>
    </xdr:from>
    <xdr:to>
      <xdr:col>7</xdr:col>
      <xdr:colOff>393700</xdr:colOff>
      <xdr:row>31</xdr:row>
      <xdr:rowOff>165100</xdr:rowOff>
    </xdr:to>
    <xdr:sp macro="" textlink="">
      <xdr:nvSpPr>
        <xdr:cNvPr id="591573" name="Rectangle 5">
          <a:hlinkClick xmlns:r="http://schemas.openxmlformats.org/officeDocument/2006/relationships" r:id="rId4"/>
        </xdr:cNvPr>
        <xdr:cNvSpPr>
          <a:spLocks noChangeArrowheads="1"/>
        </xdr:cNvSpPr>
      </xdr:nvSpPr>
      <xdr:spPr bwMode="auto">
        <a:xfrm>
          <a:off x="2336800" y="6235700"/>
          <a:ext cx="2628900" cy="939800"/>
        </a:xfrm>
        <a:prstGeom prst="rect">
          <a:avLst/>
        </a:prstGeom>
        <a:gradFill rotWithShape="1">
          <a:gsLst>
            <a:gs pos="0">
              <a:srgbClr val="CB6C1D"/>
            </a:gs>
            <a:gs pos="80000">
              <a:srgbClr val="FF8F2A"/>
            </a:gs>
            <a:gs pos="100000">
              <a:srgbClr val="FF8F26"/>
            </a:gs>
          </a:gsLst>
          <a:lin ang="16200000"/>
        </a:gradFill>
        <a:ln w="9525">
          <a:noFill/>
          <a:miter lim="800000"/>
          <a:headEnd/>
          <a:tailEnd/>
        </a:ln>
        <a:effectLst>
          <a:outerShdw blurRad="63500" dist="23000" dir="5400000" rotWithShape="0">
            <a:srgbClr val="000000">
              <a:alpha val="34999"/>
            </a:srgbClr>
          </a:outerShdw>
        </a:effectLst>
      </xdr:spPr>
      <xdr:txBody>
        <a:bodyPr vertOverflow="clip" wrap="square" lIns="82296" tIns="82296" rIns="82296" bIns="82296" anchor="ctr" upright="1"/>
        <a:lstStyle/>
        <a:p>
          <a:pPr algn="ctr" rtl="0">
            <a:defRPr sz="1000"/>
          </a:pPr>
          <a:r>
            <a:rPr lang="en-US" sz="6000" b="0" i="0" strike="noStrike">
              <a:solidFill>
                <a:srgbClr val="FFFFFF"/>
              </a:solidFill>
              <a:latin typeface="Calibri"/>
              <a:ea typeface="Calibri"/>
              <a:cs typeface="Calibri"/>
            </a:rPr>
            <a:t>ECPA</a:t>
          </a:r>
        </a:p>
      </xdr:txBody>
    </xdr:sp>
    <xdr:clientData/>
  </xdr:twoCellAnchor>
  <xdr:twoCellAnchor>
    <xdr:from>
      <xdr:col>7</xdr:col>
      <xdr:colOff>498475</xdr:colOff>
      <xdr:row>5</xdr:row>
      <xdr:rowOff>123824</xdr:rowOff>
    </xdr:from>
    <xdr:to>
      <xdr:col>17</xdr:col>
      <xdr:colOff>9576</xdr:colOff>
      <xdr:row>10</xdr:row>
      <xdr:rowOff>140969</xdr:rowOff>
    </xdr:to>
    <xdr:sp macro="" textlink="">
      <xdr:nvSpPr>
        <xdr:cNvPr id="38" name="TextBox 37"/>
        <xdr:cNvSpPr txBox="1"/>
      </xdr:nvSpPr>
      <xdr:spPr>
        <a:xfrm>
          <a:off x="2838450" y="2628899"/>
          <a:ext cx="5591175" cy="96012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sz="1200" b="1" i="0" strike="noStrike">
              <a:solidFill>
                <a:srgbClr val="FFFFFF"/>
              </a:solidFill>
              <a:latin typeface="Arial Narrow"/>
              <a:ea typeface="Arial Narrow"/>
              <a:cs typeface="Arial Narrow"/>
            </a:rPr>
            <a:t>Peace Corps Partnership Program (PCPP): Funded through donations from family, friends and other donors in the United States. Available in every PC country.</a:t>
          </a:r>
        </a:p>
      </xdr:txBody>
    </xdr:sp>
    <xdr:clientData/>
  </xdr:twoCellAnchor>
  <xdr:twoCellAnchor>
    <xdr:from>
      <xdr:col>7</xdr:col>
      <xdr:colOff>498475</xdr:colOff>
      <xdr:row>11</xdr:row>
      <xdr:rowOff>73818</xdr:rowOff>
    </xdr:from>
    <xdr:to>
      <xdr:col>17</xdr:col>
      <xdr:colOff>14592</xdr:colOff>
      <xdr:row>17</xdr:row>
      <xdr:rowOff>5238</xdr:rowOff>
    </xdr:to>
    <xdr:sp macro="" textlink="">
      <xdr:nvSpPr>
        <xdr:cNvPr id="39" name="TextBox 38"/>
        <xdr:cNvSpPr txBox="1"/>
      </xdr:nvSpPr>
      <xdr:spPr>
        <a:xfrm>
          <a:off x="5467350" y="3226593"/>
          <a:ext cx="5596128" cy="960120"/>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sz="1200" b="1" i="0" strike="noStrike">
              <a:solidFill>
                <a:srgbClr val="FFFFFF"/>
              </a:solidFill>
              <a:latin typeface="Arial Narrow"/>
              <a:ea typeface="Arial Narrow"/>
              <a:cs typeface="Arial Narrow"/>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498475</xdr:colOff>
      <xdr:row>23</xdr:row>
      <xdr:rowOff>192881</xdr:rowOff>
    </xdr:from>
    <xdr:to>
      <xdr:col>17</xdr:col>
      <xdr:colOff>14592</xdr:colOff>
      <xdr:row>26</xdr:row>
      <xdr:rowOff>140201</xdr:rowOff>
    </xdr:to>
    <xdr:sp macro="" textlink="">
      <xdr:nvSpPr>
        <xdr:cNvPr id="40" name="TextBox 39"/>
        <xdr:cNvSpPr txBox="1"/>
      </xdr:nvSpPr>
      <xdr:spPr>
        <a:xfrm>
          <a:off x="5467350" y="5355431"/>
          <a:ext cx="5596128"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sz="1200" b="1" i="0" strike="noStrike">
              <a:solidFill>
                <a:srgbClr val="FFFFFF"/>
              </a:solidFill>
              <a:latin typeface="Arial Narrow"/>
              <a:ea typeface="Arial Narrow"/>
              <a:cs typeface="Arial Narrow"/>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508000</xdr:colOff>
      <xdr:row>27</xdr:row>
      <xdr:rowOff>82550</xdr:rowOff>
    </xdr:from>
    <xdr:to>
      <xdr:col>17</xdr:col>
      <xdr:colOff>36711</xdr:colOff>
      <xdr:row>31</xdr:row>
      <xdr:rowOff>150556</xdr:rowOff>
    </xdr:to>
    <xdr:sp macro="" textlink="">
      <xdr:nvSpPr>
        <xdr:cNvPr id="41" name="TextBox 40"/>
        <xdr:cNvSpPr txBox="1"/>
      </xdr:nvSpPr>
      <xdr:spPr>
        <a:xfrm>
          <a:off x="5476875" y="6419850"/>
          <a:ext cx="5596128"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sz="1200" b="1" i="0" strike="noStrike">
              <a:solidFill>
                <a:srgbClr val="FFFFFF"/>
              </a:solidFill>
              <a:latin typeface="Arial Narrow"/>
              <a:ea typeface="Arial Narrow"/>
              <a:cs typeface="Arial Narrow"/>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393700</xdr:colOff>
      <xdr:row>37</xdr:row>
      <xdr:rowOff>139700</xdr:rowOff>
    </xdr:to>
    <xdr:sp macro="" textlink="">
      <xdr:nvSpPr>
        <xdr:cNvPr id="591578" name="Rectangle 41">
          <a:hlinkClick xmlns:r="http://schemas.openxmlformats.org/officeDocument/2006/relationships" r:id="rId5"/>
        </xdr:cNvPr>
        <xdr:cNvSpPr>
          <a:spLocks noChangeArrowheads="1"/>
        </xdr:cNvSpPr>
      </xdr:nvSpPr>
      <xdr:spPr bwMode="auto">
        <a:xfrm>
          <a:off x="2336800" y="7277100"/>
          <a:ext cx="2628900" cy="977900"/>
        </a:xfrm>
        <a:prstGeom prst="rect">
          <a:avLst/>
        </a:prstGeom>
        <a:solidFill>
          <a:srgbClr val="FFC000"/>
        </a:solidFill>
        <a:ln w="9525">
          <a:noFill/>
          <a:miter lim="800000"/>
          <a:headEnd/>
          <a:tailEnd/>
        </a:ln>
        <a:effectLst>
          <a:outerShdw blurRad="63500" dist="23000" dir="5400000" rotWithShape="0">
            <a:srgbClr val="000000">
              <a:alpha val="34999"/>
            </a:srgbClr>
          </a:outerShdw>
        </a:effectLst>
      </xdr:spPr>
      <xdr:txBody>
        <a:bodyPr vertOverflow="clip" wrap="square" lIns="73152" tIns="77724" rIns="73152" bIns="77724" anchor="ctr" upright="1"/>
        <a:lstStyle/>
        <a:p>
          <a:pPr algn="ctr" rtl="0">
            <a:defRPr sz="1000"/>
          </a:pPr>
          <a:r>
            <a:rPr lang="en-US" sz="5400" b="0" i="0" strike="noStrike">
              <a:solidFill>
                <a:srgbClr val="FFFFFF"/>
              </a:solidFill>
              <a:latin typeface="Calibri"/>
              <a:ea typeface="Calibri"/>
              <a:cs typeface="Calibri"/>
            </a:rPr>
            <a:t>FTF</a:t>
          </a:r>
        </a:p>
        <a:p>
          <a:pPr algn="ctr" rtl="0">
            <a:defRPr sz="1000"/>
          </a:pPr>
          <a:endParaRPr lang="en-US" sz="5400" b="0" i="0" strike="noStrike">
            <a:solidFill>
              <a:srgbClr val="FFFFFF"/>
            </a:solidFill>
            <a:latin typeface="Calibri"/>
            <a:ea typeface="Calibri"/>
            <a:cs typeface="Calibri"/>
          </a:endParaRPr>
        </a:p>
      </xdr:txBody>
    </xdr:sp>
    <xdr:clientData/>
  </xdr:twoCellAnchor>
  <xdr:twoCellAnchor>
    <xdr:from>
      <xdr:col>7</xdr:col>
      <xdr:colOff>515143</xdr:colOff>
      <xdr:row>31</xdr:row>
      <xdr:rowOff>254794</xdr:rowOff>
    </xdr:from>
    <xdr:to>
      <xdr:col>17</xdr:col>
      <xdr:colOff>23780</xdr:colOff>
      <xdr:row>38</xdr:row>
      <xdr:rowOff>0</xdr:rowOff>
    </xdr:to>
    <xdr:sp macro="" textlink="">
      <xdr:nvSpPr>
        <xdr:cNvPr id="43" name="Rectangle 42"/>
        <xdr:cNvSpPr/>
      </xdr:nvSpPr>
      <xdr:spPr bwMode="auto">
        <a:xfrm>
          <a:off x="5484018" y="7484269"/>
          <a:ext cx="5588794" cy="1059656"/>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FFFFFF"/>
              </a:solidFill>
              <a:latin typeface="Calibri"/>
              <a:ea typeface="Calibri"/>
              <a:cs typeface="Calibri"/>
            </a:rPr>
            <a:t>Feed the Future (FtF): Funded by USAID. Projects must strategically respond to  food insecurity vulnerabilities.  WAFSP is a regional partnership  in West African countries. </a:t>
          </a:r>
        </a:p>
      </xdr:txBody>
    </xdr:sp>
    <xdr:clientData/>
  </xdr:twoCellAnchor>
  <xdr:twoCellAnchor>
    <xdr:from>
      <xdr:col>3</xdr:col>
      <xdr:colOff>165100</xdr:colOff>
      <xdr:row>17</xdr:row>
      <xdr:rowOff>101600</xdr:rowOff>
    </xdr:from>
    <xdr:to>
      <xdr:col>7</xdr:col>
      <xdr:colOff>393700</xdr:colOff>
      <xdr:row>23</xdr:row>
      <xdr:rowOff>88900</xdr:rowOff>
    </xdr:to>
    <xdr:sp macro="" textlink="">
      <xdr:nvSpPr>
        <xdr:cNvPr id="591580" name="Rectangle 96">
          <a:hlinkClick xmlns:r="http://schemas.openxmlformats.org/officeDocument/2006/relationships" r:id="rId6"/>
        </xdr:cNvPr>
        <xdr:cNvSpPr>
          <a:spLocks noChangeArrowheads="1"/>
        </xdr:cNvSpPr>
      </xdr:nvSpPr>
      <xdr:spPr bwMode="auto">
        <a:xfrm>
          <a:off x="2311400" y="4178300"/>
          <a:ext cx="2654300" cy="901700"/>
        </a:xfrm>
        <a:prstGeom prst="rect">
          <a:avLst/>
        </a:prstGeom>
        <a:gradFill rotWithShape="1">
          <a:gsLst>
            <a:gs pos="0">
              <a:srgbClr val="769535"/>
            </a:gs>
            <a:gs pos="80000">
              <a:srgbClr val="9BC348"/>
            </a:gs>
            <a:gs pos="100000">
              <a:srgbClr val="9CC746"/>
            </a:gs>
          </a:gsLst>
          <a:lin ang="16200000"/>
        </a:gradFill>
        <a:ln w="9525">
          <a:noFill/>
          <a:miter lim="800000"/>
          <a:headEnd/>
          <a:tailEnd/>
        </a:ln>
        <a:effectLst>
          <a:outerShdw blurRad="63500" dist="23000" dir="5400000" rotWithShape="0">
            <a:srgbClr val="000000">
              <a:alpha val="34999"/>
            </a:srgbClr>
          </a:outerShdw>
        </a:effectLst>
      </xdr:spPr>
      <xdr:txBody>
        <a:bodyPr vertOverflow="clip" wrap="square" lIns="54864" tIns="50292" rIns="54864" bIns="50292" anchor="ctr" upright="1"/>
        <a:lstStyle/>
        <a:p>
          <a:pPr algn="ctr" rtl="0">
            <a:defRPr sz="1000"/>
          </a:pPr>
          <a:r>
            <a:rPr lang="en-US" sz="3200" b="0" i="0" strike="noStrike">
              <a:solidFill>
                <a:srgbClr val="FFFFFF"/>
              </a:solidFill>
              <a:latin typeface="Calibri"/>
              <a:ea typeface="Calibri"/>
              <a:cs typeface="Calibri"/>
            </a:rPr>
            <a:t>Other USAID</a:t>
          </a:r>
        </a:p>
      </xdr:txBody>
    </xdr:sp>
    <xdr:clientData/>
  </xdr:twoCellAnchor>
  <xdr:twoCellAnchor>
    <xdr:from>
      <xdr:col>7</xdr:col>
      <xdr:colOff>471297</xdr:colOff>
      <xdr:row>17</xdr:row>
      <xdr:rowOff>100012</xdr:rowOff>
    </xdr:from>
    <xdr:to>
      <xdr:col>17</xdr:col>
      <xdr:colOff>8</xdr:colOff>
      <xdr:row>23</xdr:row>
      <xdr:rowOff>88582</xdr:rowOff>
    </xdr:to>
    <xdr:sp macro="" textlink="">
      <xdr:nvSpPr>
        <xdr:cNvPr id="98" name="TextBox 97"/>
        <xdr:cNvSpPr txBox="1"/>
      </xdr:nvSpPr>
      <xdr:spPr>
        <a:xfrm>
          <a:off x="5452872" y="4291012"/>
          <a:ext cx="5596128" cy="960120"/>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rtl="0">
            <a:defRPr sz="1000"/>
          </a:pPr>
          <a:r>
            <a:rPr lang="en-US" sz="1100" b="1" i="0" strike="noStrike">
              <a:solidFill>
                <a:srgbClr val="FFFFFF"/>
              </a:solidFill>
              <a:latin typeface="Calibri"/>
              <a:ea typeface="Calibri"/>
              <a:cs typeface="Calibri"/>
            </a:rPr>
            <a:t>A few</a:t>
          </a:r>
          <a:r>
            <a:rPr lang="en-US" sz="1100" b="1" i="0" strike="noStrike">
              <a:solidFill>
                <a:srgbClr val="000000"/>
              </a:solidFill>
              <a:latin typeface="Calibri"/>
              <a:ea typeface="Calibri"/>
              <a:cs typeface="Calibri"/>
            </a:rPr>
            <a:t> </a:t>
          </a:r>
          <a:r>
            <a:rPr lang="en-US" sz="1100" b="1" i="0" strike="noStrike">
              <a:solidFill>
                <a:srgbClr val="FFFFFF"/>
              </a:solidFill>
              <a:latin typeface="Calibri"/>
              <a:ea typeface="Calibri"/>
              <a:cs typeface="Calibri"/>
            </a:rPr>
            <a:t>Peace Corps posts have arranged for country-specific grant programs funded by USAID. Indicators for these programs will </a:t>
          </a:r>
          <a:r>
            <a:rPr lang="en-US" sz="1100" b="1" i="0" strike="noStrike">
              <a:solidFill>
                <a:srgbClr val="FFFFFF"/>
              </a:solidFill>
              <a:latin typeface="Arial Narrow"/>
              <a:ea typeface="Arial Narrow"/>
              <a:cs typeface="Arial Narrow"/>
            </a:rPr>
            <a:t>appear</a:t>
          </a:r>
          <a:r>
            <a:rPr lang="en-US" sz="1100" b="1" i="0" strike="noStrike">
              <a:solidFill>
                <a:srgbClr val="FFFFFF"/>
              </a:solidFill>
              <a:latin typeface="Calibri"/>
              <a:ea typeface="Calibri"/>
              <a:cs typeface="Calibri"/>
            </a:rPr>
            <a:t> on the same page as the SPA indicators.</a:t>
          </a:r>
        </a:p>
      </xdr:txBody>
    </xdr:sp>
    <xdr:clientData/>
  </xdr:twoCellAnchor>
  <xdr:twoCellAnchor>
    <xdr:from>
      <xdr:col>0</xdr:col>
      <xdr:colOff>50800</xdr:colOff>
      <xdr:row>0</xdr:row>
      <xdr:rowOff>114300</xdr:rowOff>
    </xdr:from>
    <xdr:to>
      <xdr:col>2</xdr:col>
      <xdr:colOff>38100</xdr:colOff>
      <xdr:row>34</xdr:row>
      <xdr:rowOff>101600</xdr:rowOff>
    </xdr:to>
    <xdr:grpSp>
      <xdr:nvGrpSpPr>
        <xdr:cNvPr id="591582" name="Group 81"/>
        <xdr:cNvGrpSpPr>
          <a:grpSpLocks/>
        </xdr:cNvGrpSpPr>
      </xdr:nvGrpSpPr>
      <xdr:grpSpPr bwMode="auto">
        <a:xfrm>
          <a:off x="50800" y="114300"/>
          <a:ext cx="2032000" cy="7645400"/>
          <a:chOff x="11820763" y="288083"/>
          <a:chExt cx="1769694" cy="7878305"/>
        </a:xfrm>
      </xdr:grpSpPr>
      <xdr:sp macro="" textlink="">
        <xdr:nvSpPr>
          <xdr:cNvPr id="591583" name="Horizontal Scroll 82">
            <a:hlinkClick xmlns:r="http://schemas.openxmlformats.org/officeDocument/2006/relationships" r:id="rId7"/>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91584" name="Rectangle 83">
            <a:hlinkClick xmlns:r="http://schemas.openxmlformats.org/officeDocument/2006/relationships" r:id="rId8"/>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91585" name="Rectangle 84">
            <a:hlinkClick xmlns:r="http://schemas.openxmlformats.org/officeDocument/2006/relationships" r:id="rId9"/>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91586" name="Rectangle 85">
            <a:hlinkClick xmlns:r="http://schemas.openxmlformats.org/officeDocument/2006/relationships" r:id="rId10"/>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91587" name="Rectangle 86">
            <a:hlinkClick xmlns:r="http://schemas.openxmlformats.org/officeDocument/2006/relationships" r:id="rId11"/>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91588" name="Rectangle 87">
            <a:hlinkClick xmlns:r="http://schemas.openxmlformats.org/officeDocument/2006/relationships" r:id="rId12"/>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91589" name="Rectangle 88">
            <a:hlinkClick xmlns:r="http://schemas.openxmlformats.org/officeDocument/2006/relationships" r:id="rId13"/>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91590" name="Rectangle 89">
            <a:hlinkClick xmlns:r="http://schemas.openxmlformats.org/officeDocument/2006/relationships" r:id="rId14"/>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91591" name="Rectangle 90">
            <a:hlinkClick xmlns:r="http://schemas.openxmlformats.org/officeDocument/2006/relationships" r:id="rId15"/>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91592" name="Rectangle 91">
            <a:hlinkClick xmlns:r="http://schemas.openxmlformats.org/officeDocument/2006/relationships" r:id="rId16"/>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91593" name="Rectangle 92">
            <a:hlinkClick xmlns:r="http://schemas.openxmlformats.org/officeDocument/2006/relationships" r:id="rId17"/>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91594" name="Rectangle 93">
            <a:hlinkClick xmlns:r="http://schemas.openxmlformats.org/officeDocument/2006/relationships" r:id="rId18"/>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91595" name="Rectangle 94">
            <a:hlinkClick xmlns:r="http://schemas.openxmlformats.org/officeDocument/2006/relationships" r:id="rId19"/>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91596" name="Rectangle 95">
            <a:hlinkClick xmlns:r="http://schemas.openxmlformats.org/officeDocument/2006/relationships" r:id="rId20"/>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91597" name="Rectangle 98">
            <a:hlinkClick xmlns:r="http://schemas.openxmlformats.org/officeDocument/2006/relationships" r:id="rId21"/>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91598" name="Rectangle 99">
            <a:hlinkClick xmlns:r="http://schemas.openxmlformats.org/officeDocument/2006/relationships" r:id="rId22"/>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91599" name="Rectangle 100">
            <a:hlinkClick xmlns:r="http://schemas.openxmlformats.org/officeDocument/2006/relationships" r:id="rId23"/>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91600" name="Rectangle 101">
            <a:hlinkClick xmlns:r="http://schemas.openxmlformats.org/officeDocument/2006/relationships" r:id="rId24"/>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91601" name="Rectangle 102">
            <a:hlinkClick xmlns:r="http://schemas.openxmlformats.org/officeDocument/2006/relationships" r:id="rId25"/>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591602" name="Rectangle 103">
            <a:hlinkClick xmlns:r="http://schemas.openxmlformats.org/officeDocument/2006/relationships" r:id="rId26"/>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215900</xdr:colOff>
      <xdr:row>1</xdr:row>
      <xdr:rowOff>50800</xdr:rowOff>
    </xdr:from>
    <xdr:to>
      <xdr:col>1</xdr:col>
      <xdr:colOff>2235200</xdr:colOff>
      <xdr:row>36</xdr:row>
      <xdr:rowOff>38100</xdr:rowOff>
    </xdr:to>
    <xdr:grpSp>
      <xdr:nvGrpSpPr>
        <xdr:cNvPr id="577530" name="Group 22"/>
        <xdr:cNvGrpSpPr>
          <a:grpSpLocks/>
        </xdr:cNvGrpSpPr>
      </xdr:nvGrpSpPr>
      <xdr:grpSpPr bwMode="auto">
        <a:xfrm>
          <a:off x="431800" y="190500"/>
          <a:ext cx="2019300" cy="6705600"/>
          <a:chOff x="11820763" y="288083"/>
          <a:chExt cx="1769694" cy="7878305"/>
        </a:xfrm>
      </xdr:grpSpPr>
      <xdr:sp macro="" textlink="">
        <xdr:nvSpPr>
          <xdr:cNvPr id="577531" name="Horizontal Scroll 23">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77532" name="Rectangle 24">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77533" name="Rectangle 25">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77534" name="Rectangle 26">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77535" name="Rectangle 27">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05184" name="Rectangle 28">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05185" name="Rectangle 29">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05186" name="Rectangle 30">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05187" name="Rectangle 31">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05188" name="Rectangle 32">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05189" name="Rectangle 33">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05190" name="Rectangle 34">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05191" name="Rectangle 35">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05192" name="Rectangle 36">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05193" name="Rectangle 37">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05194" name="Rectangle 54">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05195" name="Rectangle 55">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05196" name="Rectangle 56">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05197" name="Rectangle 61">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05198" name="Rectangle 62">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571500</xdr:colOff>
      <xdr:row>8</xdr:row>
      <xdr:rowOff>88900</xdr:rowOff>
    </xdr:from>
    <xdr:to>
      <xdr:col>5</xdr:col>
      <xdr:colOff>25400</xdr:colOff>
      <xdr:row>8</xdr:row>
      <xdr:rowOff>927100</xdr:rowOff>
    </xdr:to>
    <xdr:sp macro="" textlink="">
      <xdr:nvSpPr>
        <xdr:cNvPr id="596106" name="Rectangle 22">
          <a:hlinkClick xmlns:r="http://schemas.openxmlformats.org/officeDocument/2006/relationships" r:id="rId1"/>
        </xdr:cNvPr>
        <xdr:cNvSpPr>
          <a:spLocks noChangeArrowheads="1"/>
        </xdr:cNvSpPr>
      </xdr:nvSpPr>
      <xdr:spPr bwMode="auto">
        <a:xfrm>
          <a:off x="2768600" y="3098800"/>
          <a:ext cx="3327400" cy="838200"/>
        </a:xfrm>
        <a:prstGeom prst="rect">
          <a:avLst/>
        </a:prstGeom>
        <a:solidFill>
          <a:srgbClr val="C3D69B"/>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Environmental Review</a:t>
          </a:r>
        </a:p>
        <a:p>
          <a:pPr algn="ctr" rtl="0">
            <a:defRPr sz="1000"/>
          </a:pPr>
          <a:endParaRPr lang="en-US" sz="2400" b="0" i="0" strike="noStrike">
            <a:solidFill>
              <a:srgbClr val="000000"/>
            </a:solidFill>
            <a:latin typeface="Calibri"/>
            <a:ea typeface="Calibri"/>
            <a:cs typeface="Calibri"/>
          </a:endParaRPr>
        </a:p>
      </xdr:txBody>
    </xdr:sp>
    <xdr:clientData/>
  </xdr:twoCellAnchor>
  <xdr:twoCellAnchor>
    <xdr:from>
      <xdr:col>5</xdr:col>
      <xdr:colOff>134143</xdr:colOff>
      <xdr:row>8</xdr:row>
      <xdr:rowOff>80963</xdr:rowOff>
    </xdr:from>
    <xdr:to>
      <xdr:col>8</xdr:col>
      <xdr:colOff>571487</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571500</xdr:colOff>
      <xdr:row>7</xdr:row>
      <xdr:rowOff>0</xdr:rowOff>
    </xdr:from>
    <xdr:to>
      <xdr:col>5</xdr:col>
      <xdr:colOff>25400</xdr:colOff>
      <xdr:row>7</xdr:row>
      <xdr:rowOff>850900</xdr:rowOff>
    </xdr:to>
    <xdr:sp macro="" textlink="">
      <xdr:nvSpPr>
        <xdr:cNvPr id="596108" name="Rectangle 28">
          <a:hlinkClick xmlns:r="http://schemas.openxmlformats.org/officeDocument/2006/relationships" r:id="rId2"/>
        </xdr:cNvPr>
        <xdr:cNvSpPr>
          <a:spLocks noChangeArrowheads="1"/>
        </xdr:cNvSpPr>
      </xdr:nvSpPr>
      <xdr:spPr bwMode="auto">
        <a:xfrm>
          <a:off x="2768600" y="2057400"/>
          <a:ext cx="3327400" cy="850900"/>
        </a:xfrm>
        <a:prstGeom prst="rect">
          <a:avLst/>
        </a:prstGeom>
        <a:solidFill>
          <a:srgbClr val="9BBB59"/>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Indicators</a:t>
          </a:r>
        </a:p>
      </xdr:txBody>
    </xdr:sp>
    <xdr:clientData/>
  </xdr:twoCellAnchor>
  <xdr:twoCellAnchor>
    <xdr:from>
      <xdr:col>5</xdr:col>
      <xdr:colOff>134143</xdr:colOff>
      <xdr:row>7</xdr:row>
      <xdr:rowOff>0</xdr:rowOff>
    </xdr:from>
    <xdr:to>
      <xdr:col>8</xdr:col>
      <xdr:colOff>571487</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ALL applicants must complete this section.</a:t>
          </a:r>
        </a:p>
      </xdr:txBody>
    </xdr:sp>
    <xdr:clientData/>
  </xdr:twoCellAnchor>
  <xdr:twoCellAnchor>
    <xdr:from>
      <xdr:col>1</xdr:col>
      <xdr:colOff>2705100</xdr:colOff>
      <xdr:row>0</xdr:row>
      <xdr:rowOff>88900</xdr:rowOff>
    </xdr:from>
    <xdr:to>
      <xdr:col>7</xdr:col>
      <xdr:colOff>660400</xdr:colOff>
      <xdr:row>0</xdr:row>
      <xdr:rowOff>609600</xdr:rowOff>
    </xdr:to>
    <xdr:grpSp>
      <xdr:nvGrpSpPr>
        <xdr:cNvPr id="596110" name="Group 51"/>
        <xdr:cNvGrpSpPr>
          <a:grpSpLocks/>
        </xdr:cNvGrpSpPr>
      </xdr:nvGrpSpPr>
      <xdr:grpSpPr bwMode="auto">
        <a:xfrm>
          <a:off x="2197100" y="88900"/>
          <a:ext cx="7759700" cy="520700"/>
          <a:chOff x="2676525" y="285750"/>
          <a:chExt cx="4591584" cy="581025"/>
        </a:xfrm>
      </xdr:grpSpPr>
      <xdr:sp macro="" textlink="">
        <xdr:nvSpPr>
          <xdr:cNvPr id="596132" name="Right Arrow 33">
            <a:hlinkClick xmlns:r="http://schemas.openxmlformats.org/officeDocument/2006/relationships" r:id="rId3"/>
          </xdr:cNvPr>
          <xdr:cNvSpPr>
            <a:spLocks noChangeArrowheads="1"/>
          </xdr:cNvSpPr>
        </xdr:nvSpPr>
        <xdr:spPr bwMode="auto">
          <a:xfrm>
            <a:off x="5436634" y="285750"/>
            <a:ext cx="1831475"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596133" name="Right Arrow 34">
            <a:hlinkClick xmlns:r="http://schemas.openxmlformats.org/officeDocument/2006/relationships" r:id="rId4"/>
          </xdr:cNvPr>
          <xdr:cNvSpPr>
            <a:spLocks noChangeArrowheads="1"/>
          </xdr:cNvSpPr>
        </xdr:nvSpPr>
        <xdr:spPr bwMode="auto">
          <a:xfrm>
            <a:off x="3921154" y="285750"/>
            <a:ext cx="1831475"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       Indicators</a:t>
            </a:r>
          </a:p>
        </xdr:txBody>
      </xdr:sp>
      <xdr:sp macro="" textlink="">
        <xdr:nvSpPr>
          <xdr:cNvPr id="596134" name="Right Arrow 35">
            <a:hlinkClick xmlns:r="http://schemas.openxmlformats.org/officeDocument/2006/relationships" r:id="rId5"/>
          </xdr:cNvPr>
          <xdr:cNvSpPr>
            <a:spLocks noChangeArrowheads="1"/>
          </xdr:cNvSpPr>
        </xdr:nvSpPr>
        <xdr:spPr bwMode="auto">
          <a:xfrm>
            <a:off x="2676525" y="285750"/>
            <a:ext cx="1831475" cy="581025"/>
          </a:xfrm>
          <a:prstGeom prst="rightArrow">
            <a:avLst>
              <a:gd name="adj1" fmla="val 50000"/>
              <a:gd name="adj2" fmla="val 49997"/>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339966"/>
                </a:solidFill>
                <a:latin typeface="Arial Narrow"/>
                <a:ea typeface="Arial Narrow"/>
                <a:cs typeface="Arial Narrow"/>
              </a:rPr>
              <a:t>SPA Menu</a:t>
            </a:r>
          </a:p>
        </xdr:txBody>
      </xdr:sp>
    </xdr:grpSp>
    <xdr:clientData/>
  </xdr:twoCellAnchor>
  <xdr:twoCellAnchor>
    <xdr:from>
      <xdr:col>0</xdr:col>
      <xdr:colOff>63500</xdr:colOff>
      <xdr:row>0</xdr:row>
      <xdr:rowOff>203200</xdr:rowOff>
    </xdr:from>
    <xdr:to>
      <xdr:col>1</xdr:col>
      <xdr:colOff>1866900</xdr:colOff>
      <xdr:row>17</xdr:row>
      <xdr:rowOff>127000</xdr:rowOff>
    </xdr:to>
    <xdr:grpSp>
      <xdr:nvGrpSpPr>
        <xdr:cNvPr id="596111" name="Group 54"/>
        <xdr:cNvGrpSpPr>
          <a:grpSpLocks/>
        </xdr:cNvGrpSpPr>
      </xdr:nvGrpSpPr>
      <xdr:grpSpPr bwMode="auto">
        <a:xfrm>
          <a:off x="63500" y="203200"/>
          <a:ext cx="2019300" cy="7759700"/>
          <a:chOff x="11820763" y="288083"/>
          <a:chExt cx="1769694" cy="7878305"/>
        </a:xfrm>
      </xdr:grpSpPr>
      <xdr:sp macro="" textlink="">
        <xdr:nvSpPr>
          <xdr:cNvPr id="596112" name="Horizontal Scroll 55">
            <a:hlinkClick xmlns:r="http://schemas.openxmlformats.org/officeDocument/2006/relationships" r:id="rId6"/>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96113" name="Rectangle 56">
            <a:hlinkClick xmlns:r="http://schemas.openxmlformats.org/officeDocument/2006/relationships" r:id="rId7"/>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96114" name="Rectangle 57">
            <a:hlinkClick xmlns:r="http://schemas.openxmlformats.org/officeDocument/2006/relationships" r:id="rId8"/>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96115" name="Rectangle 58">
            <a:hlinkClick xmlns:r="http://schemas.openxmlformats.org/officeDocument/2006/relationships" r:id="rId9"/>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96116" name="Rectangle 59">
            <a:hlinkClick xmlns:r="http://schemas.openxmlformats.org/officeDocument/2006/relationships" r:id="rId10"/>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96117" name="Rectangle 60">
            <a:hlinkClick xmlns:r="http://schemas.openxmlformats.org/officeDocument/2006/relationships" r:id="rId11"/>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96118" name="Rectangle 61">
            <a:hlinkClick xmlns:r="http://schemas.openxmlformats.org/officeDocument/2006/relationships" r:id="rId12"/>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96119" name="Rectangle 62">
            <a:hlinkClick xmlns:r="http://schemas.openxmlformats.org/officeDocument/2006/relationships" r:id="rId13"/>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96120" name="Rectangle 63">
            <a:hlinkClick xmlns:r="http://schemas.openxmlformats.org/officeDocument/2006/relationships" r:id="rId14"/>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96121" name="Rectangle 64">
            <a:hlinkClick xmlns:r="http://schemas.openxmlformats.org/officeDocument/2006/relationships" r:id="rId15"/>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96122" name="Rectangle 65">
            <a:hlinkClick xmlns:r="http://schemas.openxmlformats.org/officeDocument/2006/relationships" r:id="rId16"/>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96123" name="Rectangle 66">
            <a:hlinkClick xmlns:r="http://schemas.openxmlformats.org/officeDocument/2006/relationships" r:id="rId17"/>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96124" name="Rectangle 67">
            <a:hlinkClick xmlns:r="http://schemas.openxmlformats.org/officeDocument/2006/relationships" r:id="rId18"/>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96125" name="Rectangle 68">
            <a:hlinkClick xmlns:r="http://schemas.openxmlformats.org/officeDocument/2006/relationships" r:id="rId19"/>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96126" name="Rectangle 69">
            <a:hlinkClick xmlns:r="http://schemas.openxmlformats.org/officeDocument/2006/relationships" r:id="rId20"/>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96127" name="Rectangle 70">
            <a:hlinkClick xmlns:r="http://schemas.openxmlformats.org/officeDocument/2006/relationships" r:id="rId21"/>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96128" name="Rectangle 71">
            <a:hlinkClick xmlns:r="http://schemas.openxmlformats.org/officeDocument/2006/relationships" r:id="rId22"/>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96129" name="Rectangle 72">
            <a:hlinkClick xmlns:r="http://schemas.openxmlformats.org/officeDocument/2006/relationships" r:id="rId23"/>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96130" name="Rectangle 73">
            <a:hlinkClick xmlns:r="http://schemas.openxmlformats.org/officeDocument/2006/relationships" r:id="rId24"/>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596131" name="Rectangle 74">
            <a:hlinkClick xmlns:r="http://schemas.openxmlformats.org/officeDocument/2006/relationships" r:id="rId25"/>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1993900</xdr:colOff>
      <xdr:row>0</xdr:row>
      <xdr:rowOff>0</xdr:rowOff>
    </xdr:from>
    <xdr:to>
      <xdr:col>11</xdr:col>
      <xdr:colOff>88900</xdr:colOff>
      <xdr:row>0</xdr:row>
      <xdr:rowOff>520700</xdr:rowOff>
    </xdr:to>
    <xdr:grpSp>
      <xdr:nvGrpSpPr>
        <xdr:cNvPr id="589384" name="Group 51"/>
        <xdr:cNvGrpSpPr>
          <a:grpSpLocks/>
        </xdr:cNvGrpSpPr>
      </xdr:nvGrpSpPr>
      <xdr:grpSpPr bwMode="auto">
        <a:xfrm>
          <a:off x="2209800" y="0"/>
          <a:ext cx="7823200" cy="520700"/>
          <a:chOff x="2676525" y="285750"/>
          <a:chExt cx="4591584" cy="581025"/>
        </a:xfrm>
      </xdr:grpSpPr>
      <xdr:sp macro="" textlink="">
        <xdr:nvSpPr>
          <xdr:cNvPr id="589406" name="Right Arrow 41">
            <a:hlinkClick xmlns:r="http://schemas.openxmlformats.org/officeDocument/2006/relationships" r:id="rId1"/>
          </xdr:cNvPr>
          <xdr:cNvSpPr>
            <a:spLocks noChangeArrowheads="1"/>
          </xdr:cNvSpPr>
        </xdr:nvSpPr>
        <xdr:spPr bwMode="auto">
          <a:xfrm>
            <a:off x="5443002" y="285750"/>
            <a:ext cx="1825107"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589407" name="Right Arrow 42">
            <a:hlinkClick xmlns:r="http://schemas.openxmlformats.org/officeDocument/2006/relationships" r:id="rId2"/>
          </xdr:cNvPr>
          <xdr:cNvSpPr>
            <a:spLocks noChangeArrowheads="1"/>
          </xdr:cNvSpPr>
        </xdr:nvSpPr>
        <xdr:spPr bwMode="auto">
          <a:xfrm>
            <a:off x="3918878" y="285750"/>
            <a:ext cx="1837914" cy="581025"/>
          </a:xfrm>
          <a:prstGeom prst="rightArrow">
            <a:avLst>
              <a:gd name="adj1" fmla="val 50000"/>
              <a:gd name="adj2" fmla="val 49997"/>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339966"/>
                </a:solidFill>
                <a:latin typeface="Arial Narrow"/>
                <a:ea typeface="Arial Narrow"/>
                <a:cs typeface="Arial Narrow"/>
              </a:rPr>
              <a:t>       Indicators</a:t>
            </a:r>
          </a:p>
        </xdr:txBody>
      </xdr:sp>
      <xdr:sp macro="" textlink="">
        <xdr:nvSpPr>
          <xdr:cNvPr id="589408" name="Right Arrow 43">
            <a:hlinkClick xmlns:r="http://schemas.openxmlformats.org/officeDocument/2006/relationships" r:id="rId3"/>
          </xdr:cNvPr>
          <xdr:cNvSpPr>
            <a:spLocks noChangeArrowheads="1"/>
          </xdr:cNvSpPr>
        </xdr:nvSpPr>
        <xdr:spPr bwMode="auto">
          <a:xfrm>
            <a:off x="2676525" y="285750"/>
            <a:ext cx="1825107"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SPA Menu</a:t>
            </a:r>
          </a:p>
        </xdr:txBody>
      </xdr:sp>
    </xdr:grpSp>
    <xdr:clientData/>
  </xdr:twoCellAnchor>
  <xdr:twoCellAnchor>
    <xdr:from>
      <xdr:col>0</xdr:col>
      <xdr:colOff>63500</xdr:colOff>
      <xdr:row>0</xdr:row>
      <xdr:rowOff>139700</xdr:rowOff>
    </xdr:from>
    <xdr:to>
      <xdr:col>1</xdr:col>
      <xdr:colOff>1866900</xdr:colOff>
      <xdr:row>16</xdr:row>
      <xdr:rowOff>825500</xdr:rowOff>
    </xdr:to>
    <xdr:grpSp>
      <xdr:nvGrpSpPr>
        <xdr:cNvPr id="589385" name="Group 40"/>
        <xdr:cNvGrpSpPr>
          <a:grpSpLocks/>
        </xdr:cNvGrpSpPr>
      </xdr:nvGrpSpPr>
      <xdr:grpSpPr bwMode="auto">
        <a:xfrm>
          <a:off x="63500" y="139700"/>
          <a:ext cx="2019300" cy="7747000"/>
          <a:chOff x="11820763" y="288083"/>
          <a:chExt cx="1769694" cy="7878305"/>
        </a:xfrm>
      </xdr:grpSpPr>
      <xdr:sp macro="" textlink="">
        <xdr:nvSpPr>
          <xdr:cNvPr id="589386" name="Horizontal Scroll 44">
            <a:hlinkClick xmlns:r="http://schemas.openxmlformats.org/officeDocument/2006/relationships" r:id="rId4"/>
          </xdr:cNvPr>
          <xdr:cNvSpPr>
            <a:spLocks noChangeArrowheads="1"/>
          </xdr:cNvSpPr>
        </xdr:nvSpPr>
        <xdr:spPr bwMode="auto">
          <a:xfrm>
            <a:off x="11820763" y="288083"/>
            <a:ext cx="1741151" cy="36156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89387" name="Rectangle 45">
            <a:hlinkClick xmlns:r="http://schemas.openxmlformats.org/officeDocument/2006/relationships" r:id="rId5"/>
          </xdr:cNvPr>
          <xdr:cNvSpPr>
            <a:spLocks noChangeArrowheads="1"/>
          </xdr:cNvSpPr>
        </xdr:nvSpPr>
        <xdr:spPr bwMode="auto">
          <a:xfrm>
            <a:off x="11849306" y="1115876"/>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89388" name="Rectangle 46">
            <a:hlinkClick xmlns:r="http://schemas.openxmlformats.org/officeDocument/2006/relationships" r:id="rId6"/>
          </xdr:cNvPr>
          <xdr:cNvSpPr>
            <a:spLocks noChangeArrowheads="1"/>
          </xdr:cNvSpPr>
        </xdr:nvSpPr>
        <xdr:spPr bwMode="auto">
          <a:xfrm>
            <a:off x="11849306" y="1515500"/>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89389" name="Rectangle 47">
            <a:hlinkClick xmlns:r="http://schemas.openxmlformats.org/officeDocument/2006/relationships" r:id="rId7"/>
          </xdr:cNvPr>
          <xdr:cNvSpPr>
            <a:spLocks noChangeArrowheads="1"/>
          </xdr:cNvSpPr>
        </xdr:nvSpPr>
        <xdr:spPr bwMode="auto">
          <a:xfrm>
            <a:off x="11839792" y="2314748"/>
            <a:ext cx="1741151" cy="35205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89390" name="Rectangle 48">
            <a:hlinkClick xmlns:r="http://schemas.openxmlformats.org/officeDocument/2006/relationships" r:id="rId8"/>
          </xdr:cNvPr>
          <xdr:cNvSpPr>
            <a:spLocks noChangeArrowheads="1"/>
          </xdr:cNvSpPr>
        </xdr:nvSpPr>
        <xdr:spPr bwMode="auto">
          <a:xfrm>
            <a:off x="11839792" y="2695343"/>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89391" name="Rectangle 49">
            <a:hlinkClick xmlns:r="http://schemas.openxmlformats.org/officeDocument/2006/relationships" r:id="rId9"/>
          </xdr:cNvPr>
          <xdr:cNvSpPr>
            <a:spLocks noChangeArrowheads="1"/>
          </xdr:cNvSpPr>
        </xdr:nvSpPr>
        <xdr:spPr bwMode="auto">
          <a:xfrm>
            <a:off x="11839792" y="3466047"/>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89392" name="Rectangle 50">
            <a:hlinkClick xmlns:r="http://schemas.openxmlformats.org/officeDocument/2006/relationships" r:id="rId10"/>
          </xdr:cNvPr>
          <xdr:cNvSpPr>
            <a:spLocks noChangeArrowheads="1"/>
          </xdr:cNvSpPr>
        </xdr:nvSpPr>
        <xdr:spPr bwMode="auto">
          <a:xfrm>
            <a:off x="11839792" y="3846641"/>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89393" name="Rectangle 51">
            <a:hlinkClick xmlns:r="http://schemas.openxmlformats.org/officeDocument/2006/relationships" r:id="rId11"/>
          </xdr:cNvPr>
          <xdr:cNvSpPr>
            <a:spLocks noChangeArrowheads="1"/>
          </xdr:cNvSpPr>
        </xdr:nvSpPr>
        <xdr:spPr bwMode="auto">
          <a:xfrm>
            <a:off x="11830277" y="6215841"/>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89394" name="Rectangle 52">
            <a:hlinkClick xmlns:r="http://schemas.openxmlformats.org/officeDocument/2006/relationships" r:id="rId12"/>
          </xdr:cNvPr>
          <xdr:cNvSpPr>
            <a:spLocks noChangeArrowheads="1"/>
          </xdr:cNvSpPr>
        </xdr:nvSpPr>
        <xdr:spPr bwMode="auto">
          <a:xfrm>
            <a:off x="12020567" y="4236750"/>
            <a:ext cx="1560375" cy="361565"/>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89395" name="Rectangle 53">
            <a:hlinkClick xmlns:r="http://schemas.openxmlformats.org/officeDocument/2006/relationships" r:id="rId13"/>
          </xdr:cNvPr>
          <xdr:cNvSpPr>
            <a:spLocks noChangeArrowheads="1"/>
          </xdr:cNvSpPr>
        </xdr:nvSpPr>
        <xdr:spPr bwMode="auto">
          <a:xfrm>
            <a:off x="12020567" y="4645889"/>
            <a:ext cx="1560375" cy="352050"/>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89396" name="Rectangle 54">
            <a:hlinkClick xmlns:r="http://schemas.openxmlformats.org/officeDocument/2006/relationships" r:id="rId14"/>
          </xdr:cNvPr>
          <xdr:cNvSpPr>
            <a:spLocks noChangeArrowheads="1"/>
          </xdr:cNvSpPr>
        </xdr:nvSpPr>
        <xdr:spPr bwMode="auto">
          <a:xfrm>
            <a:off x="12020567" y="5035999"/>
            <a:ext cx="1560375" cy="352050"/>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89397" name="Rectangle 55">
            <a:hlinkClick xmlns:r="http://schemas.openxmlformats.org/officeDocument/2006/relationships" r:id="rId15"/>
          </xdr:cNvPr>
          <xdr:cNvSpPr>
            <a:spLocks noChangeArrowheads="1"/>
          </xdr:cNvSpPr>
        </xdr:nvSpPr>
        <xdr:spPr bwMode="auto">
          <a:xfrm>
            <a:off x="12020567" y="5426108"/>
            <a:ext cx="1560375" cy="35205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89398" name="Rectangle 56">
            <a:hlinkClick xmlns:r="http://schemas.openxmlformats.org/officeDocument/2006/relationships" r:id="rId16"/>
          </xdr:cNvPr>
          <xdr:cNvSpPr>
            <a:spLocks noChangeArrowheads="1"/>
          </xdr:cNvSpPr>
        </xdr:nvSpPr>
        <xdr:spPr bwMode="auto">
          <a:xfrm>
            <a:off x="12001538" y="6615466"/>
            <a:ext cx="1560375" cy="361565"/>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89399" name="Rectangle 57">
            <a:hlinkClick xmlns:r="http://schemas.openxmlformats.org/officeDocument/2006/relationships" r:id="rId17"/>
          </xdr:cNvPr>
          <xdr:cNvSpPr>
            <a:spLocks noChangeArrowheads="1"/>
          </xdr:cNvSpPr>
        </xdr:nvSpPr>
        <xdr:spPr bwMode="auto">
          <a:xfrm>
            <a:off x="12001538" y="7024605"/>
            <a:ext cx="1560375"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89400" name="Rectangle 58">
            <a:hlinkClick xmlns:r="http://schemas.openxmlformats.org/officeDocument/2006/relationships" r:id="rId18"/>
          </xdr:cNvPr>
          <xdr:cNvSpPr>
            <a:spLocks noChangeArrowheads="1"/>
          </xdr:cNvSpPr>
        </xdr:nvSpPr>
        <xdr:spPr bwMode="auto">
          <a:xfrm>
            <a:off x="12001538" y="7414714"/>
            <a:ext cx="1560375"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89401" name="Rectangle 59">
            <a:hlinkClick xmlns:r="http://schemas.openxmlformats.org/officeDocument/2006/relationships" r:id="rId19"/>
          </xdr:cNvPr>
          <xdr:cNvSpPr>
            <a:spLocks noChangeArrowheads="1"/>
          </xdr:cNvSpPr>
        </xdr:nvSpPr>
        <xdr:spPr bwMode="auto">
          <a:xfrm>
            <a:off x="11849306" y="697222"/>
            <a:ext cx="1741151" cy="3710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89402" name="Rectangle 60">
            <a:hlinkClick xmlns:r="http://schemas.openxmlformats.org/officeDocument/2006/relationships" r:id="rId20"/>
          </xdr:cNvPr>
          <xdr:cNvSpPr>
            <a:spLocks noChangeArrowheads="1"/>
          </xdr:cNvSpPr>
        </xdr:nvSpPr>
        <xdr:spPr bwMode="auto">
          <a:xfrm>
            <a:off x="11849306" y="1915124"/>
            <a:ext cx="1741151" cy="35205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89403" name="Rectangle 61">
            <a:hlinkClick xmlns:r="http://schemas.openxmlformats.org/officeDocument/2006/relationships" r:id="rId21"/>
          </xdr:cNvPr>
          <xdr:cNvSpPr>
            <a:spLocks noChangeArrowheads="1"/>
          </xdr:cNvSpPr>
        </xdr:nvSpPr>
        <xdr:spPr bwMode="auto">
          <a:xfrm>
            <a:off x="11839792" y="3085452"/>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89404" name="Rectangle 62">
            <a:hlinkClick xmlns:r="http://schemas.openxmlformats.org/officeDocument/2006/relationships" r:id="rId22"/>
          </xdr:cNvPr>
          <xdr:cNvSpPr>
            <a:spLocks noChangeArrowheads="1"/>
          </xdr:cNvSpPr>
        </xdr:nvSpPr>
        <xdr:spPr bwMode="auto">
          <a:xfrm>
            <a:off x="11830277" y="7804823"/>
            <a:ext cx="1750665"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589405" name="Rectangle 63">
            <a:hlinkClick xmlns:r="http://schemas.openxmlformats.org/officeDocument/2006/relationships" r:id="rId23"/>
          </xdr:cNvPr>
          <xdr:cNvSpPr>
            <a:spLocks noChangeArrowheads="1"/>
          </xdr:cNvSpPr>
        </xdr:nvSpPr>
        <xdr:spPr bwMode="auto">
          <a:xfrm>
            <a:off x="12011053" y="5806702"/>
            <a:ext cx="1560375" cy="361565"/>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38100</xdr:colOff>
      <xdr:row>0</xdr:row>
      <xdr:rowOff>101600</xdr:rowOff>
    </xdr:from>
    <xdr:to>
      <xdr:col>11</xdr:col>
      <xdr:colOff>25400</xdr:colOff>
      <xdr:row>0</xdr:row>
      <xdr:rowOff>609600</xdr:rowOff>
    </xdr:to>
    <xdr:grpSp>
      <xdr:nvGrpSpPr>
        <xdr:cNvPr id="590403" name="Group 51"/>
        <xdr:cNvGrpSpPr>
          <a:grpSpLocks/>
        </xdr:cNvGrpSpPr>
      </xdr:nvGrpSpPr>
      <xdr:grpSpPr bwMode="auto">
        <a:xfrm>
          <a:off x="2387600" y="101600"/>
          <a:ext cx="7797800" cy="508000"/>
          <a:chOff x="2676525" y="285750"/>
          <a:chExt cx="4591584" cy="581025"/>
        </a:xfrm>
      </xdr:grpSpPr>
      <xdr:sp macro="" textlink="">
        <xdr:nvSpPr>
          <xdr:cNvPr id="590425" name="Right Arrow 2">
            <a:hlinkClick xmlns:r="http://schemas.openxmlformats.org/officeDocument/2006/relationships" r:id="rId1"/>
          </xdr:cNvPr>
          <xdr:cNvSpPr>
            <a:spLocks noChangeArrowheads="1"/>
          </xdr:cNvSpPr>
        </xdr:nvSpPr>
        <xdr:spPr bwMode="auto">
          <a:xfrm>
            <a:off x="5437897" y="285750"/>
            <a:ext cx="1830212" cy="581025"/>
          </a:xfrm>
          <a:prstGeom prst="rightArrow">
            <a:avLst>
              <a:gd name="adj1" fmla="val 50000"/>
              <a:gd name="adj2" fmla="val 50006"/>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590426" name="Right Arrow 3">
            <a:hlinkClick xmlns:r="http://schemas.openxmlformats.org/officeDocument/2006/relationships" r:id="rId2"/>
          </xdr:cNvPr>
          <xdr:cNvSpPr>
            <a:spLocks noChangeArrowheads="1"/>
          </xdr:cNvSpPr>
        </xdr:nvSpPr>
        <xdr:spPr bwMode="auto">
          <a:xfrm>
            <a:off x="3922353" y="285750"/>
            <a:ext cx="1830212" cy="581025"/>
          </a:xfrm>
          <a:prstGeom prst="rightArrow">
            <a:avLst>
              <a:gd name="adj1" fmla="val 50000"/>
              <a:gd name="adj2" fmla="val 50006"/>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       </a:t>
            </a:r>
            <a:r>
              <a:rPr lang="en-US" sz="1200" b="1" i="0" strike="noStrike">
                <a:solidFill>
                  <a:srgbClr val="339966"/>
                </a:solidFill>
                <a:latin typeface="Arial Narrow"/>
                <a:ea typeface="Arial Narrow"/>
                <a:cs typeface="Arial Narrow"/>
              </a:rPr>
              <a:t>Indicators</a:t>
            </a:r>
          </a:p>
        </xdr:txBody>
      </xdr:sp>
      <xdr:sp macro="" textlink="">
        <xdr:nvSpPr>
          <xdr:cNvPr id="590427" name="Right Arrow 4">
            <a:hlinkClick xmlns:r="http://schemas.openxmlformats.org/officeDocument/2006/relationships" r:id="rId3"/>
          </xdr:cNvPr>
          <xdr:cNvSpPr>
            <a:spLocks noChangeArrowheads="1"/>
          </xdr:cNvSpPr>
        </xdr:nvSpPr>
        <xdr:spPr bwMode="auto">
          <a:xfrm>
            <a:off x="2676525" y="285750"/>
            <a:ext cx="1830212" cy="581025"/>
          </a:xfrm>
          <a:prstGeom prst="rightArrow">
            <a:avLst>
              <a:gd name="adj1" fmla="val 50000"/>
              <a:gd name="adj2" fmla="val 50006"/>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339966"/>
                </a:solidFill>
                <a:latin typeface="Arial Narrow"/>
                <a:ea typeface="Arial Narrow"/>
                <a:cs typeface="Arial Narrow"/>
              </a:rPr>
              <a:t>SPA </a:t>
            </a:r>
            <a:r>
              <a:rPr lang="en-US" sz="1200" b="1" i="0" strike="noStrike">
                <a:solidFill>
                  <a:srgbClr val="FFFFFF"/>
                </a:solidFill>
                <a:latin typeface="Arial Narrow"/>
                <a:ea typeface="Arial Narrow"/>
                <a:cs typeface="Arial Narrow"/>
              </a:rPr>
              <a:t>Menu</a:t>
            </a:r>
          </a:p>
        </xdr:txBody>
      </xdr:sp>
    </xdr:grpSp>
    <xdr:clientData/>
  </xdr:twoCellAnchor>
  <xdr:twoCellAnchor>
    <xdr:from>
      <xdr:col>0</xdr:col>
      <xdr:colOff>152400</xdr:colOff>
      <xdr:row>0</xdr:row>
      <xdr:rowOff>177800</xdr:rowOff>
    </xdr:from>
    <xdr:to>
      <xdr:col>0</xdr:col>
      <xdr:colOff>2171700</xdr:colOff>
      <xdr:row>37</xdr:row>
      <xdr:rowOff>114300</xdr:rowOff>
    </xdr:to>
    <xdr:grpSp>
      <xdr:nvGrpSpPr>
        <xdr:cNvPr id="590404" name="Group 26"/>
        <xdr:cNvGrpSpPr>
          <a:grpSpLocks/>
        </xdr:cNvGrpSpPr>
      </xdr:nvGrpSpPr>
      <xdr:grpSpPr bwMode="auto">
        <a:xfrm>
          <a:off x="152400" y="177800"/>
          <a:ext cx="2019300" cy="7124700"/>
          <a:chOff x="11820763" y="288083"/>
          <a:chExt cx="1769694" cy="7878305"/>
        </a:xfrm>
      </xdr:grpSpPr>
      <xdr:sp macro="" textlink="">
        <xdr:nvSpPr>
          <xdr:cNvPr id="590405" name="Horizontal Scroll 6">
            <a:hlinkClick xmlns:r="http://schemas.openxmlformats.org/officeDocument/2006/relationships" r:id="rId4"/>
          </xdr:cNvPr>
          <xdr:cNvSpPr>
            <a:spLocks noChangeArrowheads="1"/>
          </xdr:cNvSpPr>
        </xdr:nvSpPr>
        <xdr:spPr bwMode="auto">
          <a:xfrm>
            <a:off x="11820763" y="288083"/>
            <a:ext cx="1741151" cy="36288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90406" name="Rectangle 7">
            <a:hlinkClick xmlns:r="http://schemas.openxmlformats.org/officeDocument/2006/relationships" r:id="rId5"/>
          </xdr:cNvPr>
          <xdr:cNvSpPr>
            <a:spLocks noChangeArrowheads="1"/>
          </xdr:cNvSpPr>
        </xdr:nvSpPr>
        <xdr:spPr bwMode="auto">
          <a:xfrm>
            <a:off x="11849306" y="1118886"/>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90407" name="Rectangle 8">
            <a:hlinkClick xmlns:r="http://schemas.openxmlformats.org/officeDocument/2006/relationships" r:id="rId6"/>
          </xdr:cNvPr>
          <xdr:cNvSpPr>
            <a:spLocks noChangeArrowheads="1"/>
          </xdr:cNvSpPr>
        </xdr:nvSpPr>
        <xdr:spPr bwMode="auto">
          <a:xfrm>
            <a:off x="11849306" y="1519963"/>
            <a:ext cx="1741151" cy="35333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90408" name="Rectangle 9">
            <a:hlinkClick xmlns:r="http://schemas.openxmlformats.org/officeDocument/2006/relationships" r:id="rId7"/>
          </xdr:cNvPr>
          <xdr:cNvSpPr>
            <a:spLocks noChangeArrowheads="1"/>
          </xdr:cNvSpPr>
        </xdr:nvSpPr>
        <xdr:spPr bwMode="auto">
          <a:xfrm>
            <a:off x="11839792" y="2312569"/>
            <a:ext cx="1741151" cy="35333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90409" name="Rectangle 10">
            <a:hlinkClick xmlns:r="http://schemas.openxmlformats.org/officeDocument/2006/relationships" r:id="rId8"/>
          </xdr:cNvPr>
          <xdr:cNvSpPr>
            <a:spLocks noChangeArrowheads="1"/>
          </xdr:cNvSpPr>
        </xdr:nvSpPr>
        <xdr:spPr bwMode="auto">
          <a:xfrm>
            <a:off x="11839792" y="2694547"/>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90410" name="Rectangle 11">
            <a:hlinkClick xmlns:r="http://schemas.openxmlformats.org/officeDocument/2006/relationships" r:id="rId9"/>
          </xdr:cNvPr>
          <xdr:cNvSpPr>
            <a:spLocks noChangeArrowheads="1"/>
          </xdr:cNvSpPr>
        </xdr:nvSpPr>
        <xdr:spPr bwMode="auto">
          <a:xfrm>
            <a:off x="11839792" y="3468053"/>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90411" name="Rectangle 12">
            <a:hlinkClick xmlns:r="http://schemas.openxmlformats.org/officeDocument/2006/relationships" r:id="rId10"/>
          </xdr:cNvPr>
          <xdr:cNvSpPr>
            <a:spLocks noChangeArrowheads="1"/>
          </xdr:cNvSpPr>
        </xdr:nvSpPr>
        <xdr:spPr bwMode="auto">
          <a:xfrm>
            <a:off x="11839792" y="3850032"/>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90412" name="Rectangle 13">
            <a:hlinkClick xmlns:r="http://schemas.openxmlformats.org/officeDocument/2006/relationships" r:id="rId11"/>
          </xdr:cNvPr>
          <xdr:cNvSpPr>
            <a:spLocks noChangeArrowheads="1"/>
          </xdr:cNvSpPr>
        </xdr:nvSpPr>
        <xdr:spPr bwMode="auto">
          <a:xfrm>
            <a:off x="11830277" y="6218298"/>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90413" name="Rectangle 14">
            <a:hlinkClick xmlns:r="http://schemas.openxmlformats.org/officeDocument/2006/relationships" r:id="rId12"/>
          </xdr:cNvPr>
          <xdr:cNvSpPr>
            <a:spLocks noChangeArrowheads="1"/>
          </xdr:cNvSpPr>
        </xdr:nvSpPr>
        <xdr:spPr bwMode="auto">
          <a:xfrm>
            <a:off x="12020567" y="4232010"/>
            <a:ext cx="1560375" cy="36288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90414" name="Rectangle 15">
            <a:hlinkClick xmlns:r="http://schemas.openxmlformats.org/officeDocument/2006/relationships" r:id="rId13"/>
          </xdr:cNvPr>
          <xdr:cNvSpPr>
            <a:spLocks noChangeArrowheads="1"/>
          </xdr:cNvSpPr>
        </xdr:nvSpPr>
        <xdr:spPr bwMode="auto">
          <a:xfrm>
            <a:off x="12020567" y="4642637"/>
            <a:ext cx="1560375" cy="353330"/>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90415" name="Rectangle 16">
            <a:hlinkClick xmlns:r="http://schemas.openxmlformats.org/officeDocument/2006/relationships" r:id="rId14"/>
          </xdr:cNvPr>
          <xdr:cNvSpPr>
            <a:spLocks noChangeArrowheads="1"/>
          </xdr:cNvSpPr>
        </xdr:nvSpPr>
        <xdr:spPr bwMode="auto">
          <a:xfrm>
            <a:off x="12020567" y="5034165"/>
            <a:ext cx="1560375" cy="362880"/>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90416" name="Rectangle 17">
            <a:hlinkClick xmlns:r="http://schemas.openxmlformats.org/officeDocument/2006/relationships" r:id="rId15"/>
          </xdr:cNvPr>
          <xdr:cNvSpPr>
            <a:spLocks noChangeArrowheads="1"/>
          </xdr:cNvSpPr>
        </xdr:nvSpPr>
        <xdr:spPr bwMode="auto">
          <a:xfrm>
            <a:off x="12020567" y="5425693"/>
            <a:ext cx="1560375" cy="35333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90417" name="Rectangle 18">
            <a:hlinkClick xmlns:r="http://schemas.openxmlformats.org/officeDocument/2006/relationships" r:id="rId16"/>
          </xdr:cNvPr>
          <xdr:cNvSpPr>
            <a:spLocks noChangeArrowheads="1"/>
          </xdr:cNvSpPr>
        </xdr:nvSpPr>
        <xdr:spPr bwMode="auto">
          <a:xfrm>
            <a:off x="12001538" y="6619375"/>
            <a:ext cx="1560375" cy="36288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90418" name="Rectangle 19">
            <a:hlinkClick xmlns:r="http://schemas.openxmlformats.org/officeDocument/2006/relationships" r:id="rId17"/>
          </xdr:cNvPr>
          <xdr:cNvSpPr>
            <a:spLocks noChangeArrowheads="1"/>
          </xdr:cNvSpPr>
        </xdr:nvSpPr>
        <xdr:spPr bwMode="auto">
          <a:xfrm>
            <a:off x="12001538" y="7020453"/>
            <a:ext cx="1560375"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90419" name="Rectangle 20">
            <a:hlinkClick xmlns:r="http://schemas.openxmlformats.org/officeDocument/2006/relationships" r:id="rId18"/>
          </xdr:cNvPr>
          <xdr:cNvSpPr>
            <a:spLocks noChangeArrowheads="1"/>
          </xdr:cNvSpPr>
        </xdr:nvSpPr>
        <xdr:spPr bwMode="auto">
          <a:xfrm>
            <a:off x="12001538" y="7411981"/>
            <a:ext cx="1560375"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90420" name="Rectangle 21">
            <a:hlinkClick xmlns:r="http://schemas.openxmlformats.org/officeDocument/2006/relationships" r:id="rId19"/>
          </xdr:cNvPr>
          <xdr:cNvSpPr>
            <a:spLocks noChangeArrowheads="1"/>
          </xdr:cNvSpPr>
        </xdr:nvSpPr>
        <xdr:spPr bwMode="auto">
          <a:xfrm>
            <a:off x="11849306" y="698710"/>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90421" name="Rectangle 22">
            <a:hlinkClick xmlns:r="http://schemas.openxmlformats.org/officeDocument/2006/relationships" r:id="rId20"/>
          </xdr:cNvPr>
          <xdr:cNvSpPr>
            <a:spLocks noChangeArrowheads="1"/>
          </xdr:cNvSpPr>
        </xdr:nvSpPr>
        <xdr:spPr bwMode="auto">
          <a:xfrm>
            <a:off x="11849306" y="1911491"/>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90422" name="Rectangle 23">
            <a:hlinkClick xmlns:r="http://schemas.openxmlformats.org/officeDocument/2006/relationships" r:id="rId21"/>
          </xdr:cNvPr>
          <xdr:cNvSpPr>
            <a:spLocks noChangeArrowheads="1"/>
          </xdr:cNvSpPr>
        </xdr:nvSpPr>
        <xdr:spPr bwMode="auto">
          <a:xfrm>
            <a:off x="11839792" y="3086075"/>
            <a:ext cx="1741151" cy="35333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90423" name="Rectangle 24">
            <a:hlinkClick xmlns:r="http://schemas.openxmlformats.org/officeDocument/2006/relationships" r:id="rId22"/>
          </xdr:cNvPr>
          <xdr:cNvSpPr>
            <a:spLocks noChangeArrowheads="1"/>
          </xdr:cNvSpPr>
        </xdr:nvSpPr>
        <xdr:spPr bwMode="auto">
          <a:xfrm>
            <a:off x="11830277" y="7803508"/>
            <a:ext cx="1750665"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590424" name="Rectangle 25">
            <a:hlinkClick xmlns:r="http://schemas.openxmlformats.org/officeDocument/2006/relationships" r:id="rId23"/>
          </xdr:cNvPr>
          <xdr:cNvSpPr>
            <a:spLocks noChangeArrowheads="1"/>
          </xdr:cNvSpPr>
        </xdr:nvSpPr>
        <xdr:spPr bwMode="auto">
          <a:xfrm>
            <a:off x="12011053" y="5798122"/>
            <a:ext cx="1560375" cy="372429"/>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660400</xdr:colOff>
      <xdr:row>8</xdr:row>
      <xdr:rowOff>419100</xdr:rowOff>
    </xdr:from>
    <xdr:to>
      <xdr:col>1</xdr:col>
      <xdr:colOff>2120900</xdr:colOff>
      <xdr:row>8</xdr:row>
      <xdr:rowOff>685800</xdr:rowOff>
    </xdr:to>
    <xdr:sp macro="" textlink="">
      <xdr:nvSpPr>
        <xdr:cNvPr id="594206" name="Rectangle 22">
          <a:hlinkClick xmlns:r="http://schemas.openxmlformats.org/officeDocument/2006/relationships" r:id="rId1"/>
        </xdr:cNvPr>
        <xdr:cNvSpPr>
          <a:spLocks noChangeArrowheads="1"/>
        </xdr:cNvSpPr>
      </xdr:nvSpPr>
      <xdr:spPr bwMode="auto">
        <a:xfrm>
          <a:off x="876300" y="2159000"/>
          <a:ext cx="1460500" cy="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Do No Harm</a:t>
          </a:r>
        </a:p>
      </xdr:txBody>
    </xdr:sp>
    <xdr:clientData/>
  </xdr:twoCellAnchor>
  <xdr:twoCellAnchor>
    <xdr:from>
      <xdr:col>1</xdr:col>
      <xdr:colOff>647700</xdr:colOff>
      <xdr:row>13</xdr:row>
      <xdr:rowOff>0</xdr:rowOff>
    </xdr:from>
    <xdr:to>
      <xdr:col>1</xdr:col>
      <xdr:colOff>2120900</xdr:colOff>
      <xdr:row>13</xdr:row>
      <xdr:rowOff>0</xdr:rowOff>
    </xdr:to>
    <xdr:sp macro="" textlink="">
      <xdr:nvSpPr>
        <xdr:cNvPr id="594207" name="Rectangle 24">
          <a:hlinkClick xmlns:r="http://schemas.openxmlformats.org/officeDocument/2006/relationships" r:id="rId2"/>
        </xdr:cNvPr>
        <xdr:cNvSpPr>
          <a:spLocks noChangeArrowheads="1"/>
        </xdr:cNvSpPr>
      </xdr:nvSpPr>
      <xdr:spPr bwMode="auto">
        <a:xfrm>
          <a:off x="863600" y="3937000"/>
          <a:ext cx="1473200" cy="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Do No Harm</a:t>
          </a:r>
        </a:p>
      </xdr:txBody>
    </xdr:sp>
    <xdr:clientData/>
  </xdr:twoCellAnchor>
  <xdr:twoCellAnchor>
    <xdr:from>
      <xdr:col>0</xdr:col>
      <xdr:colOff>38100</xdr:colOff>
      <xdr:row>0</xdr:row>
      <xdr:rowOff>127000</xdr:rowOff>
    </xdr:from>
    <xdr:to>
      <xdr:col>1</xdr:col>
      <xdr:colOff>1854200</xdr:colOff>
      <xdr:row>24</xdr:row>
      <xdr:rowOff>12700</xdr:rowOff>
    </xdr:to>
    <xdr:grpSp>
      <xdr:nvGrpSpPr>
        <xdr:cNvPr id="594208" name="Group 25"/>
        <xdr:cNvGrpSpPr>
          <a:grpSpLocks/>
        </xdr:cNvGrpSpPr>
      </xdr:nvGrpSpPr>
      <xdr:grpSpPr bwMode="auto">
        <a:xfrm>
          <a:off x="38100" y="127000"/>
          <a:ext cx="2032000" cy="7810500"/>
          <a:chOff x="11820763" y="288083"/>
          <a:chExt cx="1769694" cy="7878305"/>
        </a:xfrm>
      </xdr:grpSpPr>
      <xdr:sp macro="" textlink="">
        <xdr:nvSpPr>
          <xdr:cNvPr id="594209" name="Horizontal Scroll 26">
            <a:hlinkClick xmlns:r="http://schemas.openxmlformats.org/officeDocument/2006/relationships" r:id="rId3"/>
          </xdr:cNvPr>
          <xdr:cNvSpPr>
            <a:spLocks noChangeArrowheads="1"/>
          </xdr:cNvSpPr>
        </xdr:nvSpPr>
        <xdr:spPr bwMode="auto">
          <a:xfrm>
            <a:off x="11820763" y="288083"/>
            <a:ext cx="1741151" cy="367969"/>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94210" name="Rectangle 27">
            <a:hlinkClick xmlns:r="http://schemas.openxmlformats.org/officeDocument/2006/relationships" r:id="rId4"/>
          </xdr:cNvPr>
          <xdr:cNvSpPr>
            <a:spLocks noChangeArrowheads="1"/>
          </xdr:cNvSpPr>
        </xdr:nvSpPr>
        <xdr:spPr bwMode="auto">
          <a:xfrm>
            <a:off x="11849306" y="1108936"/>
            <a:ext cx="1741151"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94211" name="Rectangle 28">
            <a:hlinkClick xmlns:r="http://schemas.openxmlformats.org/officeDocument/2006/relationships" r:id="rId5"/>
          </xdr:cNvPr>
          <xdr:cNvSpPr>
            <a:spLocks noChangeArrowheads="1"/>
          </xdr:cNvSpPr>
        </xdr:nvSpPr>
        <xdr:spPr bwMode="auto">
          <a:xfrm>
            <a:off x="11849306" y="1514645"/>
            <a:ext cx="1741151" cy="3585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94212" name="Rectangle 29">
            <a:hlinkClick xmlns:r="http://schemas.openxmlformats.org/officeDocument/2006/relationships" r:id="rId6"/>
          </xdr:cNvPr>
          <xdr:cNvSpPr>
            <a:spLocks noChangeArrowheads="1"/>
          </xdr:cNvSpPr>
        </xdr:nvSpPr>
        <xdr:spPr bwMode="auto">
          <a:xfrm>
            <a:off x="11839792" y="2307194"/>
            <a:ext cx="1741151"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94213" name="Rectangle 30">
            <a:hlinkClick xmlns:r="http://schemas.openxmlformats.org/officeDocument/2006/relationships" r:id="rId7"/>
          </xdr:cNvPr>
          <xdr:cNvSpPr>
            <a:spLocks noChangeArrowheads="1"/>
          </xdr:cNvSpPr>
        </xdr:nvSpPr>
        <xdr:spPr bwMode="auto">
          <a:xfrm>
            <a:off x="11839792" y="2703468"/>
            <a:ext cx="1741151" cy="34909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94214" name="Rectangle 31">
            <a:hlinkClick xmlns:r="http://schemas.openxmlformats.org/officeDocument/2006/relationships" r:id="rId8"/>
          </xdr:cNvPr>
          <xdr:cNvSpPr>
            <a:spLocks noChangeArrowheads="1"/>
          </xdr:cNvSpPr>
        </xdr:nvSpPr>
        <xdr:spPr bwMode="auto">
          <a:xfrm>
            <a:off x="11839792" y="3467710"/>
            <a:ext cx="1741151" cy="3585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94215" name="Rectangle 32">
            <a:hlinkClick xmlns:r="http://schemas.openxmlformats.org/officeDocument/2006/relationships" r:id="rId9"/>
          </xdr:cNvPr>
          <xdr:cNvSpPr>
            <a:spLocks noChangeArrowheads="1"/>
          </xdr:cNvSpPr>
        </xdr:nvSpPr>
        <xdr:spPr bwMode="auto">
          <a:xfrm>
            <a:off x="11839792" y="3845114"/>
            <a:ext cx="1741151"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94216" name="Rectangle 33">
            <a:hlinkClick xmlns:r="http://schemas.openxmlformats.org/officeDocument/2006/relationships" r:id="rId10"/>
          </xdr:cNvPr>
          <xdr:cNvSpPr>
            <a:spLocks noChangeArrowheads="1"/>
          </xdr:cNvSpPr>
        </xdr:nvSpPr>
        <xdr:spPr bwMode="auto">
          <a:xfrm>
            <a:off x="11830277" y="6213323"/>
            <a:ext cx="1741151"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94217" name="Rectangle 34">
            <a:hlinkClick xmlns:r="http://schemas.openxmlformats.org/officeDocument/2006/relationships" r:id="rId11"/>
          </xdr:cNvPr>
          <xdr:cNvSpPr>
            <a:spLocks noChangeArrowheads="1"/>
          </xdr:cNvSpPr>
        </xdr:nvSpPr>
        <xdr:spPr bwMode="auto">
          <a:xfrm>
            <a:off x="12020567" y="4231953"/>
            <a:ext cx="1560375" cy="367969"/>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94218" name="Rectangle 35">
            <a:hlinkClick xmlns:r="http://schemas.openxmlformats.org/officeDocument/2006/relationships" r:id="rId12"/>
          </xdr:cNvPr>
          <xdr:cNvSpPr>
            <a:spLocks noChangeArrowheads="1"/>
          </xdr:cNvSpPr>
        </xdr:nvSpPr>
        <xdr:spPr bwMode="auto">
          <a:xfrm>
            <a:off x="12020567" y="4647097"/>
            <a:ext cx="1560375" cy="349099"/>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94219" name="Rectangle 36">
            <a:hlinkClick xmlns:r="http://schemas.openxmlformats.org/officeDocument/2006/relationships" r:id="rId13"/>
          </xdr:cNvPr>
          <xdr:cNvSpPr>
            <a:spLocks noChangeArrowheads="1"/>
          </xdr:cNvSpPr>
        </xdr:nvSpPr>
        <xdr:spPr bwMode="auto">
          <a:xfrm>
            <a:off x="12020567" y="5033936"/>
            <a:ext cx="1560375" cy="358534"/>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94220" name="Rectangle 37">
            <a:hlinkClick xmlns:r="http://schemas.openxmlformats.org/officeDocument/2006/relationships" r:id="rId14"/>
          </xdr:cNvPr>
          <xdr:cNvSpPr>
            <a:spLocks noChangeArrowheads="1"/>
          </xdr:cNvSpPr>
        </xdr:nvSpPr>
        <xdr:spPr bwMode="auto">
          <a:xfrm>
            <a:off x="12020567" y="5420775"/>
            <a:ext cx="1560375" cy="358534"/>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94221" name="Rectangle 38">
            <a:hlinkClick xmlns:r="http://schemas.openxmlformats.org/officeDocument/2006/relationships" r:id="rId15"/>
          </xdr:cNvPr>
          <xdr:cNvSpPr>
            <a:spLocks noChangeArrowheads="1"/>
          </xdr:cNvSpPr>
        </xdr:nvSpPr>
        <xdr:spPr bwMode="auto">
          <a:xfrm>
            <a:off x="12001538" y="6619032"/>
            <a:ext cx="1560375" cy="358534"/>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94222" name="Rectangle 39">
            <a:hlinkClick xmlns:r="http://schemas.openxmlformats.org/officeDocument/2006/relationships" r:id="rId16"/>
          </xdr:cNvPr>
          <xdr:cNvSpPr>
            <a:spLocks noChangeArrowheads="1"/>
          </xdr:cNvSpPr>
        </xdr:nvSpPr>
        <xdr:spPr bwMode="auto">
          <a:xfrm>
            <a:off x="12001538" y="7015306"/>
            <a:ext cx="1560375"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94223" name="Rectangle 40">
            <a:hlinkClick xmlns:r="http://schemas.openxmlformats.org/officeDocument/2006/relationships" r:id="rId17"/>
          </xdr:cNvPr>
          <xdr:cNvSpPr>
            <a:spLocks noChangeArrowheads="1"/>
          </xdr:cNvSpPr>
        </xdr:nvSpPr>
        <xdr:spPr bwMode="auto">
          <a:xfrm>
            <a:off x="12001538" y="7411580"/>
            <a:ext cx="1560375" cy="3585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94224" name="Rectangle 41">
            <a:hlinkClick xmlns:r="http://schemas.openxmlformats.org/officeDocument/2006/relationships" r:id="rId18"/>
          </xdr:cNvPr>
          <xdr:cNvSpPr>
            <a:spLocks noChangeArrowheads="1"/>
          </xdr:cNvSpPr>
        </xdr:nvSpPr>
        <xdr:spPr bwMode="auto">
          <a:xfrm>
            <a:off x="11849306" y="703227"/>
            <a:ext cx="1741151" cy="3585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94225" name="Rectangle 42">
            <a:hlinkClick xmlns:r="http://schemas.openxmlformats.org/officeDocument/2006/relationships" r:id="rId19"/>
          </xdr:cNvPr>
          <xdr:cNvSpPr>
            <a:spLocks noChangeArrowheads="1"/>
          </xdr:cNvSpPr>
        </xdr:nvSpPr>
        <xdr:spPr bwMode="auto">
          <a:xfrm>
            <a:off x="11849306" y="1910919"/>
            <a:ext cx="1741151" cy="3585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94226" name="Rectangle 43">
            <a:hlinkClick xmlns:r="http://schemas.openxmlformats.org/officeDocument/2006/relationships" r:id="rId20"/>
          </xdr:cNvPr>
          <xdr:cNvSpPr>
            <a:spLocks noChangeArrowheads="1"/>
          </xdr:cNvSpPr>
        </xdr:nvSpPr>
        <xdr:spPr bwMode="auto">
          <a:xfrm>
            <a:off x="11839792" y="3080871"/>
            <a:ext cx="1741151"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94227" name="Rectangle 44">
            <a:hlinkClick xmlns:r="http://schemas.openxmlformats.org/officeDocument/2006/relationships" r:id="rId21"/>
          </xdr:cNvPr>
          <xdr:cNvSpPr>
            <a:spLocks noChangeArrowheads="1"/>
          </xdr:cNvSpPr>
        </xdr:nvSpPr>
        <xdr:spPr bwMode="auto">
          <a:xfrm>
            <a:off x="11830277" y="7798419"/>
            <a:ext cx="1750665"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594228" name="Rectangle 45">
            <a:hlinkClick xmlns:r="http://schemas.openxmlformats.org/officeDocument/2006/relationships" r:id="rId22"/>
          </xdr:cNvPr>
          <xdr:cNvSpPr>
            <a:spLocks noChangeArrowheads="1"/>
          </xdr:cNvSpPr>
        </xdr:nvSpPr>
        <xdr:spPr bwMode="auto">
          <a:xfrm>
            <a:off x="12011053" y="5798179"/>
            <a:ext cx="1560375" cy="367969"/>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0</xdr:row>
      <xdr:rowOff>152400</xdr:rowOff>
    </xdr:from>
    <xdr:to>
      <xdr:col>1</xdr:col>
      <xdr:colOff>1879600</xdr:colOff>
      <xdr:row>36</xdr:row>
      <xdr:rowOff>76200</xdr:rowOff>
    </xdr:to>
    <xdr:grpSp>
      <xdr:nvGrpSpPr>
        <xdr:cNvPr id="578554" name="Group 22"/>
        <xdr:cNvGrpSpPr>
          <a:grpSpLocks/>
        </xdr:cNvGrpSpPr>
      </xdr:nvGrpSpPr>
      <xdr:grpSpPr bwMode="auto">
        <a:xfrm>
          <a:off x="76200" y="152400"/>
          <a:ext cx="2019300" cy="6997700"/>
          <a:chOff x="11820763" y="288083"/>
          <a:chExt cx="1769694" cy="7878305"/>
        </a:xfrm>
      </xdr:grpSpPr>
      <xdr:sp macro="" textlink="">
        <xdr:nvSpPr>
          <xdr:cNvPr id="578555" name="Horizontal Scroll 23">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78556" name="Rectangle 24">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78557" name="Rectangle 25">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78558" name="Rectangle 26">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78559" name="Rectangle 29">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06208" name="Rectangle 30">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06209" name="Rectangle 31">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06210" name="Rectangle 32">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06211" name="Rectangle 33">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06212" name="Rectangle 34">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06213" name="Rectangle 35">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06214" name="Rectangle 36">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06215" name="Rectangle 37">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06216" name="Rectangle 38">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06217" name="Rectangle 39">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06218" name="Rectangle 40">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06219" name="Rectangle 41">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06220" name="Rectangle 42">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06221" name="Rectangle 61">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06222" name="Rectangle 62">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1066800</xdr:colOff>
      <xdr:row>0</xdr:row>
      <xdr:rowOff>25400</xdr:rowOff>
    </xdr:from>
    <xdr:to>
      <xdr:col>11</xdr:col>
      <xdr:colOff>38100</xdr:colOff>
      <xdr:row>0</xdr:row>
      <xdr:rowOff>546100</xdr:rowOff>
    </xdr:to>
    <xdr:sp macro="" textlink="">
      <xdr:nvSpPr>
        <xdr:cNvPr id="595216" name="Right Arrow 50">
          <a:hlinkClick xmlns:r="http://schemas.openxmlformats.org/officeDocument/2006/relationships" r:id="rId1"/>
        </xdr:cNvPr>
        <xdr:cNvSpPr>
          <a:spLocks noChangeArrowheads="1"/>
        </xdr:cNvSpPr>
      </xdr:nvSpPr>
      <xdr:spPr bwMode="auto">
        <a:xfrm>
          <a:off x="10477500" y="25400"/>
          <a:ext cx="2654300" cy="520700"/>
        </a:xfrm>
        <a:prstGeom prst="rightArrow">
          <a:avLst>
            <a:gd name="adj1" fmla="val 50000"/>
            <a:gd name="adj2" fmla="val 5664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ER Report (med/high risk)</a:t>
          </a:r>
        </a:p>
      </xdr:txBody>
    </xdr:sp>
    <xdr:clientData/>
  </xdr:twoCellAnchor>
  <xdr:twoCellAnchor>
    <xdr:from>
      <xdr:col>6</xdr:col>
      <xdr:colOff>647700</xdr:colOff>
      <xdr:row>0</xdr:row>
      <xdr:rowOff>25400</xdr:rowOff>
    </xdr:from>
    <xdr:to>
      <xdr:col>7</xdr:col>
      <xdr:colOff>1651000</xdr:colOff>
      <xdr:row>0</xdr:row>
      <xdr:rowOff>546100</xdr:rowOff>
    </xdr:to>
    <xdr:sp macro="" textlink="">
      <xdr:nvSpPr>
        <xdr:cNvPr id="595217" name="Right Arrow 51">
          <a:hlinkClick xmlns:r="http://schemas.openxmlformats.org/officeDocument/2006/relationships" r:id="rId2"/>
        </xdr:cNvPr>
        <xdr:cNvSpPr>
          <a:spLocks noChangeArrowheads="1"/>
        </xdr:cNvSpPr>
      </xdr:nvSpPr>
      <xdr:spPr bwMode="auto">
        <a:xfrm>
          <a:off x="8458200" y="25400"/>
          <a:ext cx="2603500" cy="520700"/>
        </a:xfrm>
        <a:prstGeom prst="rightArrow">
          <a:avLst>
            <a:gd name="adj1" fmla="val 50000"/>
            <a:gd name="adj2" fmla="val 5648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Natural Resources Projects</a:t>
          </a:r>
        </a:p>
      </xdr:txBody>
    </xdr:sp>
    <xdr:clientData/>
  </xdr:twoCellAnchor>
  <xdr:twoCellAnchor>
    <xdr:from>
      <xdr:col>5</xdr:col>
      <xdr:colOff>50800</xdr:colOff>
      <xdr:row>0</xdr:row>
      <xdr:rowOff>25400</xdr:rowOff>
    </xdr:from>
    <xdr:to>
      <xdr:col>6</xdr:col>
      <xdr:colOff>1079500</xdr:colOff>
      <xdr:row>0</xdr:row>
      <xdr:rowOff>546100</xdr:rowOff>
    </xdr:to>
    <xdr:sp macro="" textlink="">
      <xdr:nvSpPr>
        <xdr:cNvPr id="595218" name="Right Arrow 52">
          <a:hlinkClick xmlns:r="http://schemas.openxmlformats.org/officeDocument/2006/relationships" r:id="rId3"/>
        </xdr:cNvPr>
        <xdr:cNvSpPr>
          <a:spLocks noChangeArrowheads="1"/>
        </xdr:cNvSpPr>
      </xdr:nvSpPr>
      <xdr:spPr bwMode="auto">
        <a:xfrm>
          <a:off x="6235700" y="25400"/>
          <a:ext cx="2654300" cy="520700"/>
        </a:xfrm>
        <a:prstGeom prst="rightArrow">
          <a:avLst>
            <a:gd name="adj1" fmla="val 50000"/>
            <a:gd name="adj2" fmla="val 5664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Environmental  Review</a:t>
          </a:r>
        </a:p>
      </xdr:txBody>
    </xdr:sp>
    <xdr:clientData/>
  </xdr:twoCellAnchor>
  <xdr:twoCellAnchor>
    <xdr:from>
      <xdr:col>4</xdr:col>
      <xdr:colOff>419100</xdr:colOff>
      <xdr:row>0</xdr:row>
      <xdr:rowOff>25400</xdr:rowOff>
    </xdr:from>
    <xdr:to>
      <xdr:col>5</xdr:col>
      <xdr:colOff>812800</xdr:colOff>
      <xdr:row>0</xdr:row>
      <xdr:rowOff>546100</xdr:rowOff>
    </xdr:to>
    <xdr:sp macro="" textlink="">
      <xdr:nvSpPr>
        <xdr:cNvPr id="595219" name="Right Arrow 54">
          <a:hlinkClick xmlns:r="http://schemas.openxmlformats.org/officeDocument/2006/relationships" r:id="rId4"/>
        </xdr:cNvPr>
        <xdr:cNvSpPr>
          <a:spLocks noChangeArrowheads="1"/>
        </xdr:cNvSpPr>
      </xdr:nvSpPr>
      <xdr:spPr bwMode="auto">
        <a:xfrm>
          <a:off x="4991100" y="25400"/>
          <a:ext cx="2006600" cy="520700"/>
        </a:xfrm>
        <a:prstGeom prst="rightArrow">
          <a:avLst>
            <a:gd name="adj1" fmla="val 50000"/>
            <a:gd name="adj2" fmla="val 56556"/>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WAFSPP Indicators</a:t>
          </a:r>
        </a:p>
      </xdr:txBody>
    </xdr:sp>
    <xdr:clientData/>
  </xdr:twoCellAnchor>
  <xdr:twoCellAnchor>
    <xdr:from>
      <xdr:col>3</xdr:col>
      <xdr:colOff>101600</xdr:colOff>
      <xdr:row>0</xdr:row>
      <xdr:rowOff>25400</xdr:rowOff>
    </xdr:from>
    <xdr:to>
      <xdr:col>4</xdr:col>
      <xdr:colOff>736600</xdr:colOff>
      <xdr:row>0</xdr:row>
      <xdr:rowOff>546100</xdr:rowOff>
    </xdr:to>
    <xdr:sp macro="" textlink="">
      <xdr:nvSpPr>
        <xdr:cNvPr id="595220" name="Right Arrow 64">
          <a:hlinkClick xmlns:r="http://schemas.openxmlformats.org/officeDocument/2006/relationships" r:id="rId5"/>
        </xdr:cNvPr>
        <xdr:cNvSpPr>
          <a:spLocks noChangeArrowheads="1"/>
        </xdr:cNvSpPr>
      </xdr:nvSpPr>
      <xdr:spPr bwMode="auto">
        <a:xfrm>
          <a:off x="3035300" y="25400"/>
          <a:ext cx="2273300" cy="520700"/>
        </a:xfrm>
        <a:prstGeom prst="rightArrow">
          <a:avLst>
            <a:gd name="adj1" fmla="val 50000"/>
            <a:gd name="adj2" fmla="val 56392"/>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FTF Indicators</a:t>
          </a:r>
        </a:p>
      </xdr:txBody>
    </xdr:sp>
    <xdr:clientData/>
  </xdr:twoCellAnchor>
  <xdr:twoCellAnchor>
    <xdr:from>
      <xdr:col>2</xdr:col>
      <xdr:colOff>571500</xdr:colOff>
      <xdr:row>9</xdr:row>
      <xdr:rowOff>139700</xdr:rowOff>
    </xdr:from>
    <xdr:to>
      <xdr:col>5</xdr:col>
      <xdr:colOff>25400</xdr:colOff>
      <xdr:row>12</xdr:row>
      <xdr:rowOff>292100</xdr:rowOff>
    </xdr:to>
    <xdr:sp macro="" textlink="">
      <xdr:nvSpPr>
        <xdr:cNvPr id="595221" name="Rectangle 45">
          <a:hlinkClick xmlns:r="http://schemas.openxmlformats.org/officeDocument/2006/relationships" r:id="rId6"/>
        </xdr:cNvPr>
        <xdr:cNvSpPr>
          <a:spLocks noChangeArrowheads="1"/>
        </xdr:cNvSpPr>
      </xdr:nvSpPr>
      <xdr:spPr bwMode="auto">
        <a:xfrm>
          <a:off x="2882900" y="3975100"/>
          <a:ext cx="3327400" cy="812800"/>
        </a:xfrm>
        <a:prstGeom prst="rect">
          <a:avLst/>
        </a:prstGeom>
        <a:solidFill>
          <a:srgbClr val="FFDA65"/>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Environmental Review</a:t>
          </a:r>
        </a:p>
        <a:p>
          <a:pPr algn="ctr" rtl="0">
            <a:defRPr sz="1000"/>
          </a:pPr>
          <a:endParaRPr lang="en-US" sz="2400" b="0" i="0" strike="noStrike">
            <a:solidFill>
              <a:srgbClr val="000000"/>
            </a:solidFill>
            <a:latin typeface="Calibri"/>
            <a:ea typeface="Calibri"/>
            <a:cs typeface="Calibri"/>
          </a:endParaRPr>
        </a:p>
      </xdr:txBody>
    </xdr:sp>
    <xdr:clientData/>
  </xdr:twoCellAnchor>
  <xdr:twoCellAnchor>
    <xdr:from>
      <xdr:col>2</xdr:col>
      <xdr:colOff>571500</xdr:colOff>
      <xdr:row>12</xdr:row>
      <xdr:rowOff>482600</xdr:rowOff>
    </xdr:from>
    <xdr:to>
      <xdr:col>5</xdr:col>
      <xdr:colOff>25400</xdr:colOff>
      <xdr:row>13</xdr:row>
      <xdr:rowOff>114300</xdr:rowOff>
    </xdr:to>
    <xdr:sp macro="" textlink="">
      <xdr:nvSpPr>
        <xdr:cNvPr id="595222" name="Rectangle 47">
          <a:hlinkClick xmlns:r="http://schemas.openxmlformats.org/officeDocument/2006/relationships" r:id="rId7"/>
        </xdr:cNvPr>
        <xdr:cNvSpPr>
          <a:spLocks noChangeArrowheads="1"/>
        </xdr:cNvSpPr>
      </xdr:nvSpPr>
      <xdr:spPr bwMode="auto">
        <a:xfrm>
          <a:off x="2882900" y="4978400"/>
          <a:ext cx="3327400" cy="850900"/>
        </a:xfrm>
        <a:prstGeom prst="rect">
          <a:avLst/>
        </a:prstGeom>
        <a:solidFill>
          <a:srgbClr val="FFDA65"/>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Natural Resources Activities</a:t>
          </a:r>
        </a:p>
        <a:p>
          <a:pPr algn="ctr" rtl="0">
            <a:defRPr sz="1000"/>
          </a:pPr>
          <a:endParaRPr lang="en-US" sz="2400" b="0" i="0" strike="noStrike">
            <a:solidFill>
              <a:srgbClr val="000000"/>
            </a:solidFill>
            <a:latin typeface="Calibri"/>
            <a:ea typeface="Calibri"/>
            <a:cs typeface="Calibri"/>
          </a:endParaRPr>
        </a:p>
      </xdr:txBody>
    </xdr:sp>
    <xdr:clientData/>
  </xdr:twoCellAnchor>
  <xdr:twoCellAnchor>
    <xdr:from>
      <xdr:col>5</xdr:col>
      <xdr:colOff>134143</xdr:colOff>
      <xdr:row>12</xdr:row>
      <xdr:rowOff>485776</xdr:rowOff>
    </xdr:from>
    <xdr:to>
      <xdr:col>8</xdr:col>
      <xdr:colOff>571487</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All applicants proposing projects with a focus on natural resources (such as projects  involving community-focused natural resources management, ecotourism, or natural resources based enterprise development with micro-enterprises)  must complete this section.</a:t>
          </a:r>
        </a:p>
      </xdr:txBody>
    </xdr:sp>
    <xdr:clientData/>
  </xdr:twoCellAnchor>
  <xdr:twoCellAnchor>
    <xdr:from>
      <xdr:col>2</xdr:col>
      <xdr:colOff>571500</xdr:colOff>
      <xdr:row>14</xdr:row>
      <xdr:rowOff>88900</xdr:rowOff>
    </xdr:from>
    <xdr:to>
      <xdr:col>5</xdr:col>
      <xdr:colOff>25400</xdr:colOff>
      <xdr:row>16</xdr:row>
      <xdr:rowOff>635000</xdr:rowOff>
    </xdr:to>
    <xdr:sp macro="" textlink="">
      <xdr:nvSpPr>
        <xdr:cNvPr id="595224" name="Rectangle 49">
          <a:hlinkClick xmlns:r="http://schemas.openxmlformats.org/officeDocument/2006/relationships" r:id="rId8"/>
        </xdr:cNvPr>
        <xdr:cNvSpPr>
          <a:spLocks noChangeArrowheads="1"/>
        </xdr:cNvSpPr>
      </xdr:nvSpPr>
      <xdr:spPr bwMode="auto">
        <a:xfrm>
          <a:off x="2882900" y="6019800"/>
          <a:ext cx="3327400" cy="1371600"/>
        </a:xfrm>
        <a:prstGeom prst="rect">
          <a:avLst/>
        </a:prstGeom>
        <a:solidFill>
          <a:srgbClr val="FFDA65"/>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Environmental Review Report</a:t>
          </a:r>
        </a:p>
      </xdr:txBody>
    </xdr:sp>
    <xdr:clientData/>
  </xdr:twoCellAnchor>
  <xdr:twoCellAnchor>
    <xdr:from>
      <xdr:col>5</xdr:col>
      <xdr:colOff>134143</xdr:colOff>
      <xdr:row>14</xdr:row>
      <xdr:rowOff>90488</xdr:rowOff>
    </xdr:from>
    <xdr:to>
      <xdr:col>8</xdr:col>
      <xdr:colOff>571487</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Once you have completed the Environmental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p>
      </xdr:txBody>
    </xdr:sp>
    <xdr:clientData/>
  </xdr:twoCellAnchor>
  <xdr:twoCellAnchor>
    <xdr:from>
      <xdr:col>5</xdr:col>
      <xdr:colOff>134143</xdr:colOff>
      <xdr:row>9</xdr:row>
      <xdr:rowOff>131763</xdr:rowOff>
    </xdr:from>
    <xdr:to>
      <xdr:col>8</xdr:col>
      <xdr:colOff>571487</xdr:colOff>
      <xdr:row>12</xdr:row>
      <xdr:rowOff>280886</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Required of ALL applicants in order to determine the level of environmental risk posed by the proposed project.</a:t>
          </a:r>
        </a:p>
      </xdr:txBody>
    </xdr:sp>
    <xdr:clientData/>
  </xdr:twoCellAnchor>
  <xdr:twoCellAnchor>
    <xdr:from>
      <xdr:col>2</xdr:col>
      <xdr:colOff>571500</xdr:colOff>
      <xdr:row>7</xdr:row>
      <xdr:rowOff>0</xdr:rowOff>
    </xdr:from>
    <xdr:to>
      <xdr:col>5</xdr:col>
      <xdr:colOff>25400</xdr:colOff>
      <xdr:row>7</xdr:row>
      <xdr:rowOff>850900</xdr:rowOff>
    </xdr:to>
    <xdr:sp macro="" textlink="">
      <xdr:nvSpPr>
        <xdr:cNvPr id="595227" name="Rectangle 56">
          <a:hlinkClick xmlns:r="http://schemas.openxmlformats.org/officeDocument/2006/relationships" r:id="rId9"/>
        </xdr:cNvPr>
        <xdr:cNvSpPr>
          <a:spLocks noChangeArrowheads="1"/>
        </xdr:cNvSpPr>
      </xdr:nvSpPr>
      <xdr:spPr bwMode="auto">
        <a:xfrm>
          <a:off x="2882900" y="1905000"/>
          <a:ext cx="3327400" cy="850900"/>
        </a:xfrm>
        <a:prstGeom prst="rect">
          <a:avLst/>
        </a:prstGeom>
        <a:solidFill>
          <a:srgbClr val="FFC000"/>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FTF Indicators</a:t>
          </a:r>
        </a:p>
      </xdr:txBody>
    </xdr:sp>
    <xdr:clientData/>
  </xdr:twoCellAnchor>
  <xdr:twoCellAnchor>
    <xdr:from>
      <xdr:col>5</xdr:col>
      <xdr:colOff>134143</xdr:colOff>
      <xdr:row>7</xdr:row>
      <xdr:rowOff>0</xdr:rowOff>
    </xdr:from>
    <xdr:to>
      <xdr:col>8</xdr:col>
      <xdr:colOff>571487</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All General FTF applicants must complete this section.</a:t>
          </a:r>
        </a:p>
      </xdr:txBody>
    </xdr:sp>
    <xdr:clientData/>
  </xdr:twoCellAnchor>
  <xdr:twoCellAnchor>
    <xdr:from>
      <xdr:col>1</xdr:col>
      <xdr:colOff>2717800</xdr:colOff>
      <xdr:row>0</xdr:row>
      <xdr:rowOff>25400</xdr:rowOff>
    </xdr:from>
    <xdr:to>
      <xdr:col>3</xdr:col>
      <xdr:colOff>1041400</xdr:colOff>
      <xdr:row>0</xdr:row>
      <xdr:rowOff>546100</xdr:rowOff>
    </xdr:to>
    <xdr:sp macro="" textlink="">
      <xdr:nvSpPr>
        <xdr:cNvPr id="595229" name="Right Arrow 58">
          <a:hlinkClick xmlns:r="http://schemas.openxmlformats.org/officeDocument/2006/relationships" r:id="rId10"/>
        </xdr:cNvPr>
        <xdr:cNvSpPr>
          <a:spLocks noChangeArrowheads="1"/>
        </xdr:cNvSpPr>
      </xdr:nvSpPr>
      <xdr:spPr bwMode="auto">
        <a:xfrm>
          <a:off x="2311400" y="25400"/>
          <a:ext cx="1663700" cy="520700"/>
        </a:xfrm>
        <a:prstGeom prst="rightArrow">
          <a:avLst>
            <a:gd name="adj1" fmla="val 50000"/>
            <a:gd name="adj2" fmla="val 56388"/>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CC00"/>
              </a:solidFill>
              <a:latin typeface="Arial Narrow"/>
              <a:ea typeface="Arial Narrow"/>
              <a:cs typeface="Arial Narrow"/>
            </a:rPr>
            <a:t>WAFSP Menu</a:t>
          </a:r>
        </a:p>
      </xdr:txBody>
    </xdr:sp>
    <xdr:clientData/>
  </xdr:twoCellAnchor>
  <xdr:twoCellAnchor>
    <xdr:from>
      <xdr:col>2</xdr:col>
      <xdr:colOff>558800</xdr:colOff>
      <xdr:row>8</xdr:row>
      <xdr:rowOff>101600</xdr:rowOff>
    </xdr:from>
    <xdr:to>
      <xdr:col>5</xdr:col>
      <xdr:colOff>12700</xdr:colOff>
      <xdr:row>8</xdr:row>
      <xdr:rowOff>952500</xdr:rowOff>
    </xdr:to>
    <xdr:sp macro="" textlink="">
      <xdr:nvSpPr>
        <xdr:cNvPr id="595230" name="Rectangle 65">
          <a:hlinkClick xmlns:r="http://schemas.openxmlformats.org/officeDocument/2006/relationships" r:id="rId11"/>
        </xdr:cNvPr>
        <xdr:cNvSpPr>
          <a:spLocks noChangeArrowheads="1"/>
        </xdr:cNvSpPr>
      </xdr:nvSpPr>
      <xdr:spPr bwMode="auto">
        <a:xfrm>
          <a:off x="2870200" y="2959100"/>
          <a:ext cx="3327400" cy="850900"/>
        </a:xfrm>
        <a:prstGeom prst="rect">
          <a:avLst/>
        </a:prstGeom>
        <a:solidFill>
          <a:srgbClr val="FFC000"/>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WAFSP Indicators</a:t>
          </a:r>
        </a:p>
      </xdr:txBody>
    </xdr:sp>
    <xdr:clientData/>
  </xdr:twoCellAnchor>
  <xdr:twoCellAnchor>
    <xdr:from>
      <xdr:col>5</xdr:col>
      <xdr:colOff>124618</xdr:colOff>
      <xdr:row>8</xdr:row>
      <xdr:rowOff>104775</xdr:rowOff>
    </xdr:from>
    <xdr:to>
      <xdr:col>8</xdr:col>
      <xdr:colOff>562041</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WAFSP applicants must complete this section.</a:t>
          </a:r>
        </a:p>
      </xdr:txBody>
    </xdr:sp>
    <xdr:clientData/>
  </xdr:twoCellAnchor>
  <xdr:twoCellAnchor>
    <xdr:from>
      <xdr:col>0</xdr:col>
      <xdr:colOff>139700</xdr:colOff>
      <xdr:row>0</xdr:row>
      <xdr:rowOff>114300</xdr:rowOff>
    </xdr:from>
    <xdr:to>
      <xdr:col>1</xdr:col>
      <xdr:colOff>1943100</xdr:colOff>
      <xdr:row>17</xdr:row>
      <xdr:rowOff>101600</xdr:rowOff>
    </xdr:to>
    <xdr:grpSp>
      <xdr:nvGrpSpPr>
        <xdr:cNvPr id="595232" name="Group 67"/>
        <xdr:cNvGrpSpPr>
          <a:grpSpLocks/>
        </xdr:cNvGrpSpPr>
      </xdr:nvGrpSpPr>
      <xdr:grpSpPr bwMode="auto">
        <a:xfrm>
          <a:off x="139700" y="114300"/>
          <a:ext cx="2019300" cy="7734300"/>
          <a:chOff x="11820763" y="288083"/>
          <a:chExt cx="1769694" cy="7878305"/>
        </a:xfrm>
      </xdr:grpSpPr>
      <xdr:sp macro="" textlink="">
        <xdr:nvSpPr>
          <xdr:cNvPr id="595233" name="Horizontal Scroll 68">
            <a:hlinkClick xmlns:r="http://schemas.openxmlformats.org/officeDocument/2006/relationships" r:id="rId12"/>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95234" name="Rectangle 69">
            <a:hlinkClick xmlns:r="http://schemas.openxmlformats.org/officeDocument/2006/relationships" r:id="rId13"/>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95235" name="Rectangle 70">
            <a:hlinkClick xmlns:r="http://schemas.openxmlformats.org/officeDocument/2006/relationships" r:id="rId14"/>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95236" name="Rectangle 71">
            <a:hlinkClick xmlns:r="http://schemas.openxmlformats.org/officeDocument/2006/relationships" r:id="rId15"/>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95237" name="Rectangle 72">
            <a:hlinkClick xmlns:r="http://schemas.openxmlformats.org/officeDocument/2006/relationships" r:id="rId16"/>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95238" name="Rectangle 73">
            <a:hlinkClick xmlns:r="http://schemas.openxmlformats.org/officeDocument/2006/relationships" r:id="rId17"/>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95239" name="Rectangle 74">
            <a:hlinkClick xmlns:r="http://schemas.openxmlformats.org/officeDocument/2006/relationships" r:id="rId18"/>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95240" name="Rectangle 75">
            <a:hlinkClick xmlns:r="http://schemas.openxmlformats.org/officeDocument/2006/relationships" r:id="rId19"/>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95241" name="Rectangle 76">
            <a:hlinkClick xmlns:r="http://schemas.openxmlformats.org/officeDocument/2006/relationships" r:id="rId20"/>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95242" name="Rectangle 77">
            <a:hlinkClick xmlns:r="http://schemas.openxmlformats.org/officeDocument/2006/relationships" r:id="rId21"/>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95243" name="Rectangle 78">
            <a:hlinkClick xmlns:r="http://schemas.openxmlformats.org/officeDocument/2006/relationships" r:id="rId22"/>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95244" name="Rectangle 79">
            <a:hlinkClick xmlns:r="http://schemas.openxmlformats.org/officeDocument/2006/relationships" r:id="rId23"/>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95245" name="Rectangle 80">
            <a:hlinkClick xmlns:r="http://schemas.openxmlformats.org/officeDocument/2006/relationships" r:id="rId24"/>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95246" name="Rectangle 81">
            <a:hlinkClick xmlns:r="http://schemas.openxmlformats.org/officeDocument/2006/relationships" r:id="rId25"/>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95247" name="Rectangle 82">
            <a:hlinkClick xmlns:r="http://schemas.openxmlformats.org/officeDocument/2006/relationships" r:id="rId26"/>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95248" name="Rectangle 83">
            <a:hlinkClick xmlns:r="http://schemas.openxmlformats.org/officeDocument/2006/relationships" r:id="rId27"/>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95249" name="Rectangle 84">
            <a:hlinkClick xmlns:r="http://schemas.openxmlformats.org/officeDocument/2006/relationships" r:id="rId28"/>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95250" name="Rectangle 85">
            <a:hlinkClick xmlns:r="http://schemas.openxmlformats.org/officeDocument/2006/relationships" r:id="rId29"/>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95251" name="Rectangle 86">
            <a:hlinkClick xmlns:r="http://schemas.openxmlformats.org/officeDocument/2006/relationships" r:id="rId30"/>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595252" name="Rectangle 87">
            <a:hlinkClick xmlns:r="http://schemas.openxmlformats.org/officeDocument/2006/relationships" r:id="rId31"/>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4318000</xdr:colOff>
      <xdr:row>0</xdr:row>
      <xdr:rowOff>114300</xdr:rowOff>
    </xdr:from>
    <xdr:to>
      <xdr:col>8</xdr:col>
      <xdr:colOff>469900</xdr:colOff>
      <xdr:row>0</xdr:row>
      <xdr:rowOff>622300</xdr:rowOff>
    </xdr:to>
    <xdr:sp macro="" textlink="">
      <xdr:nvSpPr>
        <xdr:cNvPr id="592464" name="Right Arrow 1">
          <a:hlinkClick xmlns:r="http://schemas.openxmlformats.org/officeDocument/2006/relationships" r:id="rId1"/>
        </xdr:cNvPr>
        <xdr:cNvSpPr>
          <a:spLocks noChangeArrowheads="1"/>
        </xdr:cNvSpPr>
      </xdr:nvSpPr>
      <xdr:spPr bwMode="auto">
        <a:xfrm>
          <a:off x="10261600" y="114300"/>
          <a:ext cx="2654300" cy="508000"/>
        </a:xfrm>
        <a:prstGeom prst="rightArrow">
          <a:avLst>
            <a:gd name="adj1" fmla="val 50000"/>
            <a:gd name="adj2" fmla="val 58056"/>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ER Report (med/high risk)</a:t>
          </a:r>
        </a:p>
      </xdr:txBody>
    </xdr:sp>
    <xdr:clientData/>
  </xdr:twoCellAnchor>
  <xdr:twoCellAnchor>
    <xdr:from>
      <xdr:col>5</xdr:col>
      <xdr:colOff>2311400</xdr:colOff>
      <xdr:row>0</xdr:row>
      <xdr:rowOff>114300</xdr:rowOff>
    </xdr:from>
    <xdr:to>
      <xdr:col>5</xdr:col>
      <xdr:colOff>4914900</xdr:colOff>
      <xdr:row>0</xdr:row>
      <xdr:rowOff>622300</xdr:rowOff>
    </xdr:to>
    <xdr:sp macro="" textlink="">
      <xdr:nvSpPr>
        <xdr:cNvPr id="592465" name="Right Arrow 2">
          <a:hlinkClick xmlns:r="http://schemas.openxmlformats.org/officeDocument/2006/relationships" r:id="rId2"/>
        </xdr:cNvPr>
        <xdr:cNvSpPr>
          <a:spLocks noChangeArrowheads="1"/>
        </xdr:cNvSpPr>
      </xdr:nvSpPr>
      <xdr:spPr bwMode="auto">
        <a:xfrm>
          <a:off x="8255000" y="114300"/>
          <a:ext cx="2603500" cy="508000"/>
        </a:xfrm>
        <a:prstGeom prst="rightArrow">
          <a:avLst>
            <a:gd name="adj1" fmla="val 50000"/>
            <a:gd name="adj2" fmla="val 57894"/>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Natural Resources Projects</a:t>
          </a:r>
        </a:p>
      </xdr:txBody>
    </xdr:sp>
    <xdr:clientData/>
  </xdr:twoCellAnchor>
  <xdr:twoCellAnchor>
    <xdr:from>
      <xdr:col>5</xdr:col>
      <xdr:colOff>88900</xdr:colOff>
      <xdr:row>0</xdr:row>
      <xdr:rowOff>114300</xdr:rowOff>
    </xdr:from>
    <xdr:to>
      <xdr:col>5</xdr:col>
      <xdr:colOff>2730500</xdr:colOff>
      <xdr:row>0</xdr:row>
      <xdr:rowOff>622300</xdr:rowOff>
    </xdr:to>
    <xdr:sp macro="" textlink="">
      <xdr:nvSpPr>
        <xdr:cNvPr id="592466" name="Right Arrow 3">
          <a:hlinkClick xmlns:r="http://schemas.openxmlformats.org/officeDocument/2006/relationships" r:id="rId3"/>
        </xdr:cNvPr>
        <xdr:cNvSpPr>
          <a:spLocks noChangeArrowheads="1"/>
        </xdr:cNvSpPr>
      </xdr:nvSpPr>
      <xdr:spPr bwMode="auto">
        <a:xfrm>
          <a:off x="6032500" y="114300"/>
          <a:ext cx="2641600" cy="508000"/>
        </a:xfrm>
        <a:prstGeom prst="rightArrow">
          <a:avLst>
            <a:gd name="adj1" fmla="val 50000"/>
            <a:gd name="adj2" fmla="val 57778"/>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Environmental  Review</a:t>
          </a:r>
        </a:p>
      </xdr:txBody>
    </xdr:sp>
    <xdr:clientData/>
  </xdr:twoCellAnchor>
  <xdr:twoCellAnchor>
    <xdr:from>
      <xdr:col>3</xdr:col>
      <xdr:colOff>1562100</xdr:colOff>
      <xdr:row>0</xdr:row>
      <xdr:rowOff>114300</xdr:rowOff>
    </xdr:from>
    <xdr:to>
      <xdr:col>5</xdr:col>
      <xdr:colOff>838200</xdr:colOff>
      <xdr:row>0</xdr:row>
      <xdr:rowOff>622300</xdr:rowOff>
    </xdr:to>
    <xdr:sp macro="" textlink="">
      <xdr:nvSpPr>
        <xdr:cNvPr id="592467" name="Right Arrow 4">
          <a:hlinkClick xmlns:r="http://schemas.openxmlformats.org/officeDocument/2006/relationships" r:id="rId4"/>
        </xdr:cNvPr>
        <xdr:cNvSpPr>
          <a:spLocks noChangeArrowheads="1"/>
        </xdr:cNvSpPr>
      </xdr:nvSpPr>
      <xdr:spPr bwMode="auto">
        <a:xfrm>
          <a:off x="4787900" y="114300"/>
          <a:ext cx="1993900" cy="508000"/>
        </a:xfrm>
        <a:prstGeom prst="rightArrow">
          <a:avLst>
            <a:gd name="adj1" fmla="val 50000"/>
            <a:gd name="adj2" fmla="val 57603"/>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WAFSPP Indicators</a:t>
          </a:r>
        </a:p>
      </xdr:txBody>
    </xdr:sp>
    <xdr:clientData/>
  </xdr:twoCellAnchor>
  <xdr:twoCellAnchor>
    <xdr:from>
      <xdr:col>2</xdr:col>
      <xdr:colOff>520700</xdr:colOff>
      <xdr:row>0</xdr:row>
      <xdr:rowOff>114300</xdr:rowOff>
    </xdr:from>
    <xdr:to>
      <xdr:col>3</xdr:col>
      <xdr:colOff>1879600</xdr:colOff>
      <xdr:row>0</xdr:row>
      <xdr:rowOff>622300</xdr:rowOff>
    </xdr:to>
    <xdr:sp macro="" textlink="">
      <xdr:nvSpPr>
        <xdr:cNvPr id="592468" name="Right Arrow 5">
          <a:hlinkClick xmlns:r="http://schemas.openxmlformats.org/officeDocument/2006/relationships" r:id="rId5"/>
        </xdr:cNvPr>
        <xdr:cNvSpPr>
          <a:spLocks noChangeArrowheads="1"/>
        </xdr:cNvSpPr>
      </xdr:nvSpPr>
      <xdr:spPr bwMode="auto">
        <a:xfrm>
          <a:off x="2832100" y="114300"/>
          <a:ext cx="2273300" cy="508000"/>
        </a:xfrm>
        <a:prstGeom prst="rightArrow">
          <a:avLst>
            <a:gd name="adj1" fmla="val 50000"/>
            <a:gd name="adj2" fmla="val 57802"/>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CC00"/>
              </a:solidFill>
              <a:latin typeface="Arial Narrow"/>
              <a:ea typeface="Arial Narrow"/>
              <a:cs typeface="Arial Narrow"/>
            </a:rPr>
            <a:t>       FTF Indicators</a:t>
          </a:r>
        </a:p>
      </xdr:txBody>
    </xdr:sp>
    <xdr:clientData/>
  </xdr:twoCellAnchor>
  <xdr:twoCellAnchor>
    <xdr:from>
      <xdr:col>0</xdr:col>
      <xdr:colOff>2540000</xdr:colOff>
      <xdr:row>0</xdr:row>
      <xdr:rowOff>114300</xdr:rowOff>
    </xdr:from>
    <xdr:to>
      <xdr:col>3</xdr:col>
      <xdr:colOff>546100</xdr:colOff>
      <xdr:row>0</xdr:row>
      <xdr:rowOff>622300</xdr:rowOff>
    </xdr:to>
    <xdr:sp macro="" textlink="">
      <xdr:nvSpPr>
        <xdr:cNvPr id="592469" name="Right Arrow 6">
          <a:hlinkClick xmlns:r="http://schemas.openxmlformats.org/officeDocument/2006/relationships" r:id="rId6"/>
        </xdr:cNvPr>
        <xdr:cNvSpPr>
          <a:spLocks noChangeArrowheads="1"/>
        </xdr:cNvSpPr>
      </xdr:nvSpPr>
      <xdr:spPr bwMode="auto">
        <a:xfrm>
          <a:off x="2120900" y="114300"/>
          <a:ext cx="1651000" cy="508000"/>
        </a:xfrm>
        <a:prstGeom prst="rightArrow">
          <a:avLst>
            <a:gd name="adj1" fmla="val 50000"/>
            <a:gd name="adj2" fmla="val 57356"/>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WAFSP Menu</a:t>
          </a:r>
        </a:p>
      </xdr:txBody>
    </xdr:sp>
    <xdr:clientData/>
  </xdr:twoCellAnchor>
  <xdr:twoCellAnchor>
    <xdr:from>
      <xdr:col>0</xdr:col>
      <xdr:colOff>25400</xdr:colOff>
      <xdr:row>0</xdr:row>
      <xdr:rowOff>203200</xdr:rowOff>
    </xdr:from>
    <xdr:to>
      <xdr:col>0</xdr:col>
      <xdr:colOff>2044700</xdr:colOff>
      <xdr:row>21</xdr:row>
      <xdr:rowOff>355600</xdr:rowOff>
    </xdr:to>
    <xdr:grpSp>
      <xdr:nvGrpSpPr>
        <xdr:cNvPr id="592470" name="Group 7"/>
        <xdr:cNvGrpSpPr>
          <a:grpSpLocks/>
        </xdr:cNvGrpSpPr>
      </xdr:nvGrpSpPr>
      <xdr:grpSpPr bwMode="auto">
        <a:xfrm>
          <a:off x="25400" y="203200"/>
          <a:ext cx="2019300" cy="6921500"/>
          <a:chOff x="11820763" y="288083"/>
          <a:chExt cx="1769694" cy="7878305"/>
        </a:xfrm>
      </xdr:grpSpPr>
      <xdr:sp macro="" textlink="">
        <xdr:nvSpPr>
          <xdr:cNvPr id="592471" name="Horizontal Scroll 8">
            <a:hlinkClick xmlns:r="http://schemas.openxmlformats.org/officeDocument/2006/relationships" r:id="rId7"/>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92472" name="Rectangle 9">
            <a:hlinkClick xmlns:r="http://schemas.openxmlformats.org/officeDocument/2006/relationships" r:id="rId8"/>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92473" name="Rectangle 10">
            <a:hlinkClick xmlns:r="http://schemas.openxmlformats.org/officeDocument/2006/relationships" r:id="rId9"/>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92474" name="Rectangle 11">
            <a:hlinkClick xmlns:r="http://schemas.openxmlformats.org/officeDocument/2006/relationships" r:id="rId10"/>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92475" name="Rectangle 12">
            <a:hlinkClick xmlns:r="http://schemas.openxmlformats.org/officeDocument/2006/relationships" r:id="rId11"/>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92476" name="Rectangle 13">
            <a:hlinkClick xmlns:r="http://schemas.openxmlformats.org/officeDocument/2006/relationships" r:id="rId12"/>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92477" name="Rectangle 14">
            <a:hlinkClick xmlns:r="http://schemas.openxmlformats.org/officeDocument/2006/relationships" r:id="rId13"/>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92478" name="Rectangle 15">
            <a:hlinkClick xmlns:r="http://schemas.openxmlformats.org/officeDocument/2006/relationships" r:id="rId14"/>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92479" name="Rectangle 16">
            <a:hlinkClick xmlns:r="http://schemas.openxmlformats.org/officeDocument/2006/relationships" r:id="rId15"/>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92480" name="Rectangle 17">
            <a:hlinkClick xmlns:r="http://schemas.openxmlformats.org/officeDocument/2006/relationships" r:id="rId16"/>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92481" name="Rectangle 18">
            <a:hlinkClick xmlns:r="http://schemas.openxmlformats.org/officeDocument/2006/relationships" r:id="rId17"/>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92482" name="Rectangle 19">
            <a:hlinkClick xmlns:r="http://schemas.openxmlformats.org/officeDocument/2006/relationships" r:id="rId18"/>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92483" name="Rectangle 20">
            <a:hlinkClick xmlns:r="http://schemas.openxmlformats.org/officeDocument/2006/relationships" r:id="rId19"/>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92484" name="Rectangle 21">
            <a:hlinkClick xmlns:r="http://schemas.openxmlformats.org/officeDocument/2006/relationships" r:id="rId20"/>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92485" name="Rectangle 22">
            <a:hlinkClick xmlns:r="http://schemas.openxmlformats.org/officeDocument/2006/relationships" r:id="rId21"/>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92486" name="Rectangle 23">
            <a:hlinkClick xmlns:r="http://schemas.openxmlformats.org/officeDocument/2006/relationships" r:id="rId22"/>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92487" name="Rectangle 24">
            <a:hlinkClick xmlns:r="http://schemas.openxmlformats.org/officeDocument/2006/relationships" r:id="rId23"/>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92488" name="Rectangle 25">
            <a:hlinkClick xmlns:r="http://schemas.openxmlformats.org/officeDocument/2006/relationships" r:id="rId24"/>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92489" name="Rectangle 26">
            <a:hlinkClick xmlns:r="http://schemas.openxmlformats.org/officeDocument/2006/relationships" r:id="rId25"/>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592490" name="Rectangle 27">
            <a:hlinkClick xmlns:r="http://schemas.openxmlformats.org/officeDocument/2006/relationships" r:id="rId26"/>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2349500</xdr:colOff>
      <xdr:row>1</xdr:row>
      <xdr:rowOff>12700</xdr:rowOff>
    </xdr:from>
    <xdr:to>
      <xdr:col>11</xdr:col>
      <xdr:colOff>0</xdr:colOff>
      <xdr:row>3</xdr:row>
      <xdr:rowOff>25400</xdr:rowOff>
    </xdr:to>
    <xdr:grpSp>
      <xdr:nvGrpSpPr>
        <xdr:cNvPr id="583659" name="Group 72"/>
        <xdr:cNvGrpSpPr>
          <a:grpSpLocks/>
        </xdr:cNvGrpSpPr>
      </xdr:nvGrpSpPr>
      <xdr:grpSpPr bwMode="auto">
        <a:xfrm>
          <a:off x="2565400" y="88900"/>
          <a:ext cx="10807700" cy="508000"/>
          <a:chOff x="2314575" y="200025"/>
          <a:chExt cx="9458325" cy="514350"/>
        </a:xfrm>
      </xdr:grpSpPr>
      <xdr:sp macro="" textlink="">
        <xdr:nvSpPr>
          <xdr:cNvPr id="607233" name="Right Arrow 40">
            <a:hlinkClick xmlns:r="http://schemas.openxmlformats.org/officeDocument/2006/relationships" r:id="rId1"/>
          </xdr:cNvPr>
          <xdr:cNvSpPr>
            <a:spLocks noChangeArrowheads="1"/>
          </xdr:cNvSpPr>
        </xdr:nvSpPr>
        <xdr:spPr bwMode="auto">
          <a:xfrm>
            <a:off x="9458325" y="200025"/>
            <a:ext cx="2314575" cy="514350"/>
          </a:xfrm>
          <a:prstGeom prst="rightArrow">
            <a:avLst>
              <a:gd name="adj1" fmla="val 50000"/>
              <a:gd name="adj2" fmla="val 5000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ER Report (med/high risk)</a:t>
            </a:r>
          </a:p>
        </xdr:txBody>
      </xdr:sp>
      <xdr:sp macro="" textlink="">
        <xdr:nvSpPr>
          <xdr:cNvPr id="607234" name="Right Arrow 41">
            <a:hlinkClick xmlns:r="http://schemas.openxmlformats.org/officeDocument/2006/relationships" r:id="rId2"/>
          </xdr:cNvPr>
          <xdr:cNvSpPr>
            <a:spLocks noChangeArrowheads="1"/>
          </xdr:cNvSpPr>
        </xdr:nvSpPr>
        <xdr:spPr bwMode="auto">
          <a:xfrm>
            <a:off x="7696200" y="200025"/>
            <a:ext cx="2276475" cy="514350"/>
          </a:xfrm>
          <a:prstGeom prst="rightArrow">
            <a:avLst>
              <a:gd name="adj1" fmla="val 50000"/>
              <a:gd name="adj2" fmla="val 49997"/>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Natural Resources Projects</a:t>
            </a:r>
          </a:p>
        </xdr:txBody>
      </xdr:sp>
      <xdr:sp macro="" textlink="">
        <xdr:nvSpPr>
          <xdr:cNvPr id="607235" name="Right Arrow 42">
            <a:hlinkClick xmlns:r="http://schemas.openxmlformats.org/officeDocument/2006/relationships" r:id="rId3"/>
          </xdr:cNvPr>
          <xdr:cNvSpPr>
            <a:spLocks noChangeArrowheads="1"/>
          </xdr:cNvSpPr>
        </xdr:nvSpPr>
        <xdr:spPr bwMode="auto">
          <a:xfrm>
            <a:off x="5753100" y="200025"/>
            <a:ext cx="2314575" cy="514350"/>
          </a:xfrm>
          <a:prstGeom prst="rightArrow">
            <a:avLst>
              <a:gd name="adj1" fmla="val 50000"/>
              <a:gd name="adj2" fmla="val 5000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607236" name="Right Arrow 43">
            <a:hlinkClick xmlns:r="http://schemas.openxmlformats.org/officeDocument/2006/relationships" r:id="rId4"/>
          </xdr:cNvPr>
          <xdr:cNvSpPr>
            <a:spLocks noChangeArrowheads="1"/>
          </xdr:cNvSpPr>
        </xdr:nvSpPr>
        <xdr:spPr bwMode="auto">
          <a:xfrm>
            <a:off x="4657725" y="200025"/>
            <a:ext cx="1752600" cy="514350"/>
          </a:xfrm>
          <a:prstGeom prst="rightArrow">
            <a:avLst>
              <a:gd name="adj1" fmla="val 50000"/>
              <a:gd name="adj2" fmla="val 50007"/>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CC00"/>
                </a:solidFill>
                <a:latin typeface="Arial Narrow"/>
                <a:ea typeface="Arial Narrow"/>
                <a:cs typeface="Arial Narrow"/>
              </a:rPr>
              <a:t>       WAFSPP Indicators</a:t>
            </a:r>
          </a:p>
        </xdr:txBody>
      </xdr:sp>
      <xdr:sp macro="" textlink="">
        <xdr:nvSpPr>
          <xdr:cNvPr id="607237" name="Right Arrow 45">
            <a:hlinkClick xmlns:r="http://schemas.openxmlformats.org/officeDocument/2006/relationships" r:id="rId5"/>
          </xdr:cNvPr>
          <xdr:cNvSpPr>
            <a:spLocks noChangeArrowheads="1"/>
          </xdr:cNvSpPr>
        </xdr:nvSpPr>
        <xdr:spPr bwMode="auto">
          <a:xfrm>
            <a:off x="2952750" y="200025"/>
            <a:ext cx="1990725" cy="514350"/>
          </a:xfrm>
          <a:prstGeom prst="rightArrow">
            <a:avLst>
              <a:gd name="adj1" fmla="val 50000"/>
              <a:gd name="adj2" fmla="val 49992"/>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FTF Indicators</a:t>
            </a:r>
          </a:p>
        </xdr:txBody>
      </xdr:sp>
      <xdr:sp macro="" textlink="">
        <xdr:nvSpPr>
          <xdr:cNvPr id="607238" name="Right Arrow 49">
            <a:hlinkClick xmlns:r="http://schemas.openxmlformats.org/officeDocument/2006/relationships" r:id="rId6"/>
          </xdr:cNvPr>
          <xdr:cNvSpPr>
            <a:spLocks noChangeArrowheads="1"/>
          </xdr:cNvSpPr>
        </xdr:nvSpPr>
        <xdr:spPr bwMode="auto">
          <a:xfrm>
            <a:off x="2314575" y="200025"/>
            <a:ext cx="1457325" cy="514350"/>
          </a:xfrm>
          <a:prstGeom prst="rightArrow">
            <a:avLst>
              <a:gd name="adj1" fmla="val 50000"/>
              <a:gd name="adj2" fmla="val 50003"/>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WAFSP Menu</a:t>
            </a:r>
          </a:p>
        </xdr:txBody>
      </xdr:sp>
    </xdr:grpSp>
    <xdr:clientData/>
  </xdr:twoCellAnchor>
  <xdr:twoCellAnchor>
    <xdr:from>
      <xdr:col>1</xdr:col>
      <xdr:colOff>101600</xdr:colOff>
      <xdr:row>2</xdr:row>
      <xdr:rowOff>12700</xdr:rowOff>
    </xdr:from>
    <xdr:to>
      <xdr:col>1</xdr:col>
      <xdr:colOff>2120900</xdr:colOff>
      <xdr:row>28</xdr:row>
      <xdr:rowOff>50800</xdr:rowOff>
    </xdr:to>
    <xdr:grpSp>
      <xdr:nvGrpSpPr>
        <xdr:cNvPr id="583660" name="Group 51"/>
        <xdr:cNvGrpSpPr>
          <a:grpSpLocks/>
        </xdr:cNvGrpSpPr>
      </xdr:nvGrpSpPr>
      <xdr:grpSpPr bwMode="auto">
        <a:xfrm>
          <a:off x="317500" y="165100"/>
          <a:ext cx="2019300" cy="6807200"/>
          <a:chOff x="11820763" y="288083"/>
          <a:chExt cx="1769694" cy="7878305"/>
        </a:xfrm>
      </xdr:grpSpPr>
      <xdr:sp macro="" textlink="">
        <xdr:nvSpPr>
          <xdr:cNvPr id="583661" name="Horizontal Scroll 52">
            <a:hlinkClick xmlns:r="http://schemas.openxmlformats.org/officeDocument/2006/relationships" r:id="rId7"/>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83662" name="Rectangle 53">
            <a:hlinkClick xmlns:r="http://schemas.openxmlformats.org/officeDocument/2006/relationships" r:id="rId8"/>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83663" name="Rectangle 54">
            <a:hlinkClick xmlns:r="http://schemas.openxmlformats.org/officeDocument/2006/relationships" r:id="rId9"/>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83664" name="Rectangle 55">
            <a:hlinkClick xmlns:r="http://schemas.openxmlformats.org/officeDocument/2006/relationships" r:id="rId10"/>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83665" name="Rectangle 56">
            <a:hlinkClick xmlns:r="http://schemas.openxmlformats.org/officeDocument/2006/relationships" r:id="rId11"/>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83666" name="Rectangle 57">
            <a:hlinkClick xmlns:r="http://schemas.openxmlformats.org/officeDocument/2006/relationships" r:id="rId12"/>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83667" name="Rectangle 58">
            <a:hlinkClick xmlns:r="http://schemas.openxmlformats.org/officeDocument/2006/relationships" r:id="rId13"/>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83668" name="Rectangle 59">
            <a:hlinkClick xmlns:r="http://schemas.openxmlformats.org/officeDocument/2006/relationships" r:id="rId14"/>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83669" name="Rectangle 60">
            <a:hlinkClick xmlns:r="http://schemas.openxmlformats.org/officeDocument/2006/relationships" r:id="rId15"/>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83670" name="Rectangle 61">
            <a:hlinkClick xmlns:r="http://schemas.openxmlformats.org/officeDocument/2006/relationships" r:id="rId16"/>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83671" name="Rectangle 62">
            <a:hlinkClick xmlns:r="http://schemas.openxmlformats.org/officeDocument/2006/relationships" r:id="rId17"/>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83672" name="Rectangle 63">
            <a:hlinkClick xmlns:r="http://schemas.openxmlformats.org/officeDocument/2006/relationships" r:id="rId18"/>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83673" name="Rectangle 64">
            <a:hlinkClick xmlns:r="http://schemas.openxmlformats.org/officeDocument/2006/relationships" r:id="rId19"/>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83674" name="Rectangle 65">
            <a:hlinkClick xmlns:r="http://schemas.openxmlformats.org/officeDocument/2006/relationships" r:id="rId20"/>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83675" name="Rectangle 66">
            <a:hlinkClick xmlns:r="http://schemas.openxmlformats.org/officeDocument/2006/relationships" r:id="rId21"/>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83676" name="Rectangle 67">
            <a:hlinkClick xmlns:r="http://schemas.openxmlformats.org/officeDocument/2006/relationships" r:id="rId22"/>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83677" name="Rectangle 68">
            <a:hlinkClick xmlns:r="http://schemas.openxmlformats.org/officeDocument/2006/relationships" r:id="rId23"/>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83678" name="Rectangle 69">
            <a:hlinkClick xmlns:r="http://schemas.openxmlformats.org/officeDocument/2006/relationships" r:id="rId24"/>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83679" name="Rectangle 70">
            <a:hlinkClick xmlns:r="http://schemas.openxmlformats.org/officeDocument/2006/relationships" r:id="rId25"/>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07232" name="Rectangle 71">
            <a:hlinkClick xmlns:r="http://schemas.openxmlformats.org/officeDocument/2006/relationships" r:id="rId26"/>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203200</xdr:colOff>
      <xdr:row>0</xdr:row>
      <xdr:rowOff>63500</xdr:rowOff>
    </xdr:from>
    <xdr:to>
      <xdr:col>13</xdr:col>
      <xdr:colOff>787400</xdr:colOff>
      <xdr:row>3</xdr:row>
      <xdr:rowOff>88900</xdr:rowOff>
    </xdr:to>
    <xdr:sp macro="" textlink="">
      <xdr:nvSpPr>
        <xdr:cNvPr id="585576" name="Right Arrow 28">
          <a:hlinkClick xmlns:r="http://schemas.openxmlformats.org/officeDocument/2006/relationships" r:id="rId1"/>
        </xdr:cNvPr>
        <xdr:cNvSpPr>
          <a:spLocks noChangeArrowheads="1"/>
        </xdr:cNvSpPr>
      </xdr:nvSpPr>
      <xdr:spPr bwMode="auto">
        <a:xfrm>
          <a:off x="10731500" y="63500"/>
          <a:ext cx="2667000" cy="482600"/>
        </a:xfrm>
        <a:prstGeom prst="rightArrow">
          <a:avLst>
            <a:gd name="adj1" fmla="val 50000"/>
            <a:gd name="adj2" fmla="val 61404"/>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ER Report (med/high risk)</a:t>
          </a:r>
        </a:p>
      </xdr:txBody>
    </xdr:sp>
    <xdr:clientData/>
  </xdr:twoCellAnchor>
  <xdr:twoCellAnchor>
    <xdr:from>
      <xdr:col>6</xdr:col>
      <xdr:colOff>622300</xdr:colOff>
      <xdr:row>0</xdr:row>
      <xdr:rowOff>63500</xdr:rowOff>
    </xdr:from>
    <xdr:to>
      <xdr:col>10</xdr:col>
      <xdr:colOff>101600</xdr:colOff>
      <xdr:row>3</xdr:row>
      <xdr:rowOff>88900</xdr:rowOff>
    </xdr:to>
    <xdr:sp macro="" textlink="">
      <xdr:nvSpPr>
        <xdr:cNvPr id="585577" name="Right Arrow 29">
          <a:hlinkClick xmlns:r="http://schemas.openxmlformats.org/officeDocument/2006/relationships" r:id="rId2"/>
        </xdr:cNvPr>
        <xdr:cNvSpPr>
          <a:spLocks noChangeArrowheads="1"/>
        </xdr:cNvSpPr>
      </xdr:nvSpPr>
      <xdr:spPr bwMode="auto">
        <a:xfrm>
          <a:off x="8724900" y="63500"/>
          <a:ext cx="2603500" cy="482600"/>
        </a:xfrm>
        <a:prstGeom prst="rightArrow">
          <a:avLst>
            <a:gd name="adj1" fmla="val 50000"/>
            <a:gd name="adj2" fmla="val 6094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Natural Resources Projects</a:t>
          </a:r>
        </a:p>
      </xdr:txBody>
    </xdr:sp>
    <xdr:clientData/>
  </xdr:twoCellAnchor>
  <xdr:twoCellAnchor>
    <xdr:from>
      <xdr:col>4</xdr:col>
      <xdr:colOff>2654300</xdr:colOff>
      <xdr:row>0</xdr:row>
      <xdr:rowOff>63500</xdr:rowOff>
    </xdr:from>
    <xdr:to>
      <xdr:col>7</xdr:col>
      <xdr:colOff>12700</xdr:colOff>
      <xdr:row>3</xdr:row>
      <xdr:rowOff>88900</xdr:rowOff>
    </xdr:to>
    <xdr:sp macro="" textlink="">
      <xdr:nvSpPr>
        <xdr:cNvPr id="585578" name="Right Arrow 30">
          <a:hlinkClick xmlns:r="http://schemas.openxmlformats.org/officeDocument/2006/relationships" r:id="rId3"/>
        </xdr:cNvPr>
        <xdr:cNvSpPr>
          <a:spLocks noChangeArrowheads="1"/>
        </xdr:cNvSpPr>
      </xdr:nvSpPr>
      <xdr:spPr bwMode="auto">
        <a:xfrm>
          <a:off x="6502400" y="63500"/>
          <a:ext cx="2641600" cy="482600"/>
        </a:xfrm>
        <a:prstGeom prst="rightArrow">
          <a:avLst>
            <a:gd name="adj1" fmla="val 50000"/>
            <a:gd name="adj2" fmla="val 60819"/>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CC00"/>
              </a:solidFill>
              <a:latin typeface="Arial Narrow"/>
              <a:ea typeface="Arial Narrow"/>
              <a:cs typeface="Arial Narrow"/>
            </a:rPr>
            <a:t>Environmental  Review</a:t>
          </a:r>
        </a:p>
      </xdr:txBody>
    </xdr:sp>
    <xdr:clientData/>
  </xdr:twoCellAnchor>
  <xdr:twoCellAnchor>
    <xdr:from>
      <xdr:col>4</xdr:col>
      <xdr:colOff>1397000</xdr:colOff>
      <xdr:row>0</xdr:row>
      <xdr:rowOff>63500</xdr:rowOff>
    </xdr:from>
    <xdr:to>
      <xdr:col>5</xdr:col>
      <xdr:colOff>304800</xdr:colOff>
      <xdr:row>3</xdr:row>
      <xdr:rowOff>88900</xdr:rowOff>
    </xdr:to>
    <xdr:sp macro="" textlink="">
      <xdr:nvSpPr>
        <xdr:cNvPr id="585579" name="Right Arrow 31">
          <a:hlinkClick xmlns:r="http://schemas.openxmlformats.org/officeDocument/2006/relationships" r:id="rId4"/>
        </xdr:cNvPr>
        <xdr:cNvSpPr>
          <a:spLocks noChangeArrowheads="1"/>
        </xdr:cNvSpPr>
      </xdr:nvSpPr>
      <xdr:spPr bwMode="auto">
        <a:xfrm>
          <a:off x="5245100" y="63500"/>
          <a:ext cx="2006600" cy="482600"/>
        </a:xfrm>
        <a:prstGeom prst="rightArrow">
          <a:avLst>
            <a:gd name="adj1" fmla="val 50000"/>
            <a:gd name="adj2" fmla="val 61021"/>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WAFSPP Indicators</a:t>
          </a:r>
        </a:p>
      </xdr:txBody>
    </xdr:sp>
    <xdr:clientData/>
  </xdr:twoCellAnchor>
  <xdr:twoCellAnchor>
    <xdr:from>
      <xdr:col>3</xdr:col>
      <xdr:colOff>431800</xdr:colOff>
      <xdr:row>0</xdr:row>
      <xdr:rowOff>63500</xdr:rowOff>
    </xdr:from>
    <xdr:to>
      <xdr:col>4</xdr:col>
      <xdr:colOff>1727200</xdr:colOff>
      <xdr:row>3</xdr:row>
      <xdr:rowOff>88900</xdr:rowOff>
    </xdr:to>
    <xdr:sp macro="" textlink="">
      <xdr:nvSpPr>
        <xdr:cNvPr id="585580" name="Right Arrow 37">
          <a:hlinkClick xmlns:r="http://schemas.openxmlformats.org/officeDocument/2006/relationships" r:id="rId5"/>
        </xdr:cNvPr>
        <xdr:cNvSpPr>
          <a:spLocks noChangeArrowheads="1"/>
        </xdr:cNvSpPr>
      </xdr:nvSpPr>
      <xdr:spPr bwMode="auto">
        <a:xfrm>
          <a:off x="3302000" y="63500"/>
          <a:ext cx="2273300" cy="482600"/>
        </a:xfrm>
        <a:prstGeom prst="rightArrow">
          <a:avLst>
            <a:gd name="adj1" fmla="val 50000"/>
            <a:gd name="adj2" fmla="val 60844"/>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FTF Indicators</a:t>
          </a:r>
        </a:p>
      </xdr:txBody>
    </xdr:sp>
    <xdr:clientData/>
  </xdr:twoCellAnchor>
  <xdr:twoCellAnchor>
    <xdr:from>
      <xdr:col>2</xdr:col>
      <xdr:colOff>0</xdr:colOff>
      <xdr:row>0</xdr:row>
      <xdr:rowOff>63500</xdr:rowOff>
    </xdr:from>
    <xdr:to>
      <xdr:col>4</xdr:col>
      <xdr:colOff>393700</xdr:colOff>
      <xdr:row>3</xdr:row>
      <xdr:rowOff>88900</xdr:rowOff>
    </xdr:to>
    <xdr:sp macro="" textlink="">
      <xdr:nvSpPr>
        <xdr:cNvPr id="585581" name="Right Arrow 38">
          <a:hlinkClick xmlns:r="http://schemas.openxmlformats.org/officeDocument/2006/relationships" r:id="rId6"/>
        </xdr:cNvPr>
        <xdr:cNvSpPr>
          <a:spLocks noChangeArrowheads="1"/>
        </xdr:cNvSpPr>
      </xdr:nvSpPr>
      <xdr:spPr bwMode="auto">
        <a:xfrm>
          <a:off x="2578100" y="63500"/>
          <a:ext cx="1663700" cy="482600"/>
        </a:xfrm>
        <a:prstGeom prst="rightArrow">
          <a:avLst>
            <a:gd name="adj1" fmla="val 50000"/>
            <a:gd name="adj2" fmla="val 6084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WAFSP Menu</a:t>
          </a:r>
        </a:p>
      </xdr:txBody>
    </xdr:sp>
    <xdr:clientData/>
  </xdr:twoCellAnchor>
  <xdr:twoCellAnchor>
    <xdr:from>
      <xdr:col>1</xdr:col>
      <xdr:colOff>101600</xdr:colOff>
      <xdr:row>1</xdr:row>
      <xdr:rowOff>25400</xdr:rowOff>
    </xdr:from>
    <xdr:to>
      <xdr:col>1</xdr:col>
      <xdr:colOff>2120900</xdr:colOff>
      <xdr:row>21</xdr:row>
      <xdr:rowOff>215900</xdr:rowOff>
    </xdr:to>
    <xdr:grpSp>
      <xdr:nvGrpSpPr>
        <xdr:cNvPr id="585582" name="Group 39"/>
        <xdr:cNvGrpSpPr>
          <a:grpSpLocks/>
        </xdr:cNvGrpSpPr>
      </xdr:nvGrpSpPr>
      <xdr:grpSpPr bwMode="auto">
        <a:xfrm>
          <a:off x="317500" y="177800"/>
          <a:ext cx="2019300" cy="7505700"/>
          <a:chOff x="11820763" y="288083"/>
          <a:chExt cx="1769694" cy="7878305"/>
        </a:xfrm>
      </xdr:grpSpPr>
      <xdr:sp macro="" textlink="">
        <xdr:nvSpPr>
          <xdr:cNvPr id="585583" name="Horizontal Scroll 40">
            <a:hlinkClick xmlns:r="http://schemas.openxmlformats.org/officeDocument/2006/relationships" r:id="rId7"/>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85584" name="Rectangle 41">
            <a:hlinkClick xmlns:r="http://schemas.openxmlformats.org/officeDocument/2006/relationships" r:id="rId8"/>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85585" name="Rectangle 42">
            <a:hlinkClick xmlns:r="http://schemas.openxmlformats.org/officeDocument/2006/relationships" r:id="rId9"/>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85586" name="Rectangle 43">
            <a:hlinkClick xmlns:r="http://schemas.openxmlformats.org/officeDocument/2006/relationships" r:id="rId10"/>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85587" name="Rectangle 44">
            <a:hlinkClick xmlns:r="http://schemas.openxmlformats.org/officeDocument/2006/relationships" r:id="rId11"/>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85588" name="Rectangle 45">
            <a:hlinkClick xmlns:r="http://schemas.openxmlformats.org/officeDocument/2006/relationships" r:id="rId12"/>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85589" name="Rectangle 46">
            <a:hlinkClick xmlns:r="http://schemas.openxmlformats.org/officeDocument/2006/relationships" r:id="rId13"/>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85590" name="Rectangle 47">
            <a:hlinkClick xmlns:r="http://schemas.openxmlformats.org/officeDocument/2006/relationships" r:id="rId14"/>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85591" name="Rectangle 48">
            <a:hlinkClick xmlns:r="http://schemas.openxmlformats.org/officeDocument/2006/relationships" r:id="rId15"/>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85592" name="Rectangle 49">
            <a:hlinkClick xmlns:r="http://schemas.openxmlformats.org/officeDocument/2006/relationships" r:id="rId16"/>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85593" name="Rectangle 50">
            <a:hlinkClick xmlns:r="http://schemas.openxmlformats.org/officeDocument/2006/relationships" r:id="rId17"/>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85594" name="Rectangle 51">
            <a:hlinkClick xmlns:r="http://schemas.openxmlformats.org/officeDocument/2006/relationships" r:id="rId18"/>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85595" name="Rectangle 52">
            <a:hlinkClick xmlns:r="http://schemas.openxmlformats.org/officeDocument/2006/relationships" r:id="rId19"/>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85596" name="Rectangle 53">
            <a:hlinkClick xmlns:r="http://schemas.openxmlformats.org/officeDocument/2006/relationships" r:id="rId20"/>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85597" name="Rectangle 54">
            <a:hlinkClick xmlns:r="http://schemas.openxmlformats.org/officeDocument/2006/relationships" r:id="rId21"/>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85598" name="Rectangle 55">
            <a:hlinkClick xmlns:r="http://schemas.openxmlformats.org/officeDocument/2006/relationships" r:id="rId22"/>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85599" name="Rectangle 56">
            <a:hlinkClick xmlns:r="http://schemas.openxmlformats.org/officeDocument/2006/relationships" r:id="rId23"/>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85600" name="Rectangle 57">
            <a:hlinkClick xmlns:r="http://schemas.openxmlformats.org/officeDocument/2006/relationships" r:id="rId24"/>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85601" name="Rectangle 58">
            <a:hlinkClick xmlns:r="http://schemas.openxmlformats.org/officeDocument/2006/relationships" r:id="rId25"/>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585602" name="Rectangle 59">
            <a:hlinkClick xmlns:r="http://schemas.openxmlformats.org/officeDocument/2006/relationships" r:id="rId26"/>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177800</xdr:colOff>
      <xdr:row>0</xdr:row>
      <xdr:rowOff>139700</xdr:rowOff>
    </xdr:from>
    <xdr:to>
      <xdr:col>14</xdr:col>
      <xdr:colOff>381000</xdr:colOff>
      <xdr:row>4</xdr:row>
      <xdr:rowOff>12700</xdr:rowOff>
    </xdr:to>
    <xdr:sp macro="" textlink="">
      <xdr:nvSpPr>
        <xdr:cNvPr id="586601" name="Right Arrow 28">
          <a:hlinkClick xmlns:r="http://schemas.openxmlformats.org/officeDocument/2006/relationships" r:id="rId1"/>
        </xdr:cNvPr>
        <xdr:cNvSpPr>
          <a:spLocks noChangeArrowheads="1"/>
        </xdr:cNvSpPr>
      </xdr:nvSpPr>
      <xdr:spPr bwMode="auto">
        <a:xfrm>
          <a:off x="10680700" y="139700"/>
          <a:ext cx="2628900" cy="482600"/>
        </a:xfrm>
        <a:prstGeom prst="rightArrow">
          <a:avLst>
            <a:gd name="adj1" fmla="val 50000"/>
            <a:gd name="adj2" fmla="val 60526"/>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ER Report (med/high risk)</a:t>
          </a:r>
        </a:p>
      </xdr:txBody>
    </xdr:sp>
    <xdr:clientData/>
  </xdr:twoCellAnchor>
  <xdr:twoCellAnchor>
    <xdr:from>
      <xdr:col>8</xdr:col>
      <xdr:colOff>558800</xdr:colOff>
      <xdr:row>0</xdr:row>
      <xdr:rowOff>139700</xdr:rowOff>
    </xdr:from>
    <xdr:to>
      <xdr:col>11</xdr:col>
      <xdr:colOff>762000</xdr:colOff>
      <xdr:row>4</xdr:row>
      <xdr:rowOff>12700</xdr:rowOff>
    </xdr:to>
    <xdr:sp macro="" textlink="">
      <xdr:nvSpPr>
        <xdr:cNvPr id="586602" name="Right Arrow 29">
          <a:hlinkClick xmlns:r="http://schemas.openxmlformats.org/officeDocument/2006/relationships" r:id="rId2"/>
        </xdr:cNvPr>
        <xdr:cNvSpPr>
          <a:spLocks noChangeArrowheads="1"/>
        </xdr:cNvSpPr>
      </xdr:nvSpPr>
      <xdr:spPr bwMode="auto">
        <a:xfrm>
          <a:off x="8648700" y="139700"/>
          <a:ext cx="2616200" cy="482600"/>
        </a:xfrm>
        <a:prstGeom prst="rightArrow">
          <a:avLst>
            <a:gd name="adj1" fmla="val 50000"/>
            <a:gd name="adj2" fmla="val 61238"/>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CC00"/>
              </a:solidFill>
              <a:latin typeface="Arial Narrow"/>
              <a:ea typeface="Arial Narrow"/>
              <a:cs typeface="Arial Narrow"/>
            </a:rPr>
            <a:t>Natural Resources Projects</a:t>
          </a:r>
        </a:p>
      </xdr:txBody>
    </xdr:sp>
    <xdr:clientData/>
  </xdr:twoCellAnchor>
  <xdr:twoCellAnchor>
    <xdr:from>
      <xdr:col>6</xdr:col>
      <xdr:colOff>38100</xdr:colOff>
      <xdr:row>0</xdr:row>
      <xdr:rowOff>139700</xdr:rowOff>
    </xdr:from>
    <xdr:to>
      <xdr:col>9</xdr:col>
      <xdr:colOff>177800</xdr:colOff>
      <xdr:row>4</xdr:row>
      <xdr:rowOff>12700</xdr:rowOff>
    </xdr:to>
    <xdr:sp macro="" textlink="">
      <xdr:nvSpPr>
        <xdr:cNvPr id="586603" name="Right Arrow 30">
          <a:hlinkClick xmlns:r="http://schemas.openxmlformats.org/officeDocument/2006/relationships" r:id="rId3"/>
        </xdr:cNvPr>
        <xdr:cNvSpPr>
          <a:spLocks noChangeArrowheads="1"/>
        </xdr:cNvSpPr>
      </xdr:nvSpPr>
      <xdr:spPr bwMode="auto">
        <a:xfrm>
          <a:off x="6438900" y="139700"/>
          <a:ext cx="2641600" cy="482600"/>
        </a:xfrm>
        <a:prstGeom prst="rightArrow">
          <a:avLst>
            <a:gd name="adj1" fmla="val 50000"/>
            <a:gd name="adj2" fmla="val 60819"/>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Environmental  Review</a:t>
          </a:r>
        </a:p>
      </xdr:txBody>
    </xdr:sp>
    <xdr:clientData/>
  </xdr:twoCellAnchor>
  <xdr:twoCellAnchor>
    <xdr:from>
      <xdr:col>4</xdr:col>
      <xdr:colOff>558800</xdr:colOff>
      <xdr:row>0</xdr:row>
      <xdr:rowOff>139700</xdr:rowOff>
    </xdr:from>
    <xdr:to>
      <xdr:col>6</xdr:col>
      <xdr:colOff>774700</xdr:colOff>
      <xdr:row>4</xdr:row>
      <xdr:rowOff>12700</xdr:rowOff>
    </xdr:to>
    <xdr:sp macro="" textlink="">
      <xdr:nvSpPr>
        <xdr:cNvPr id="586604" name="Right Arrow 31">
          <a:hlinkClick xmlns:r="http://schemas.openxmlformats.org/officeDocument/2006/relationships" r:id="rId4"/>
        </xdr:cNvPr>
        <xdr:cNvSpPr>
          <a:spLocks noChangeArrowheads="1"/>
        </xdr:cNvSpPr>
      </xdr:nvSpPr>
      <xdr:spPr bwMode="auto">
        <a:xfrm>
          <a:off x="5194300" y="139700"/>
          <a:ext cx="1981200" cy="482600"/>
        </a:xfrm>
        <a:prstGeom prst="rightArrow">
          <a:avLst>
            <a:gd name="adj1" fmla="val 50000"/>
            <a:gd name="adj2" fmla="val 60249"/>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WAFSPP Indicators</a:t>
          </a:r>
        </a:p>
      </xdr:txBody>
    </xdr:sp>
    <xdr:clientData/>
  </xdr:twoCellAnchor>
  <xdr:twoCellAnchor>
    <xdr:from>
      <xdr:col>2</xdr:col>
      <xdr:colOff>723900</xdr:colOff>
      <xdr:row>0</xdr:row>
      <xdr:rowOff>139700</xdr:rowOff>
    </xdr:from>
    <xdr:to>
      <xdr:col>4</xdr:col>
      <xdr:colOff>876300</xdr:colOff>
      <xdr:row>4</xdr:row>
      <xdr:rowOff>12700</xdr:rowOff>
    </xdr:to>
    <xdr:sp macro="" textlink="">
      <xdr:nvSpPr>
        <xdr:cNvPr id="586605" name="Right Arrow 32">
          <a:hlinkClick xmlns:r="http://schemas.openxmlformats.org/officeDocument/2006/relationships" r:id="rId5"/>
        </xdr:cNvPr>
        <xdr:cNvSpPr>
          <a:spLocks noChangeArrowheads="1"/>
        </xdr:cNvSpPr>
      </xdr:nvSpPr>
      <xdr:spPr bwMode="auto">
        <a:xfrm>
          <a:off x="3238500" y="139700"/>
          <a:ext cx="2273300" cy="482600"/>
        </a:xfrm>
        <a:prstGeom prst="rightArrow">
          <a:avLst>
            <a:gd name="adj1" fmla="val 50000"/>
            <a:gd name="adj2" fmla="val 60844"/>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FTF Indicators</a:t>
          </a:r>
        </a:p>
      </xdr:txBody>
    </xdr:sp>
    <xdr:clientData/>
  </xdr:twoCellAnchor>
  <xdr:twoCellAnchor>
    <xdr:from>
      <xdr:col>1</xdr:col>
      <xdr:colOff>2857500</xdr:colOff>
      <xdr:row>0</xdr:row>
      <xdr:rowOff>139700</xdr:rowOff>
    </xdr:from>
    <xdr:to>
      <xdr:col>3</xdr:col>
      <xdr:colOff>787400</xdr:colOff>
      <xdr:row>4</xdr:row>
      <xdr:rowOff>12700</xdr:rowOff>
    </xdr:to>
    <xdr:sp macro="" textlink="">
      <xdr:nvSpPr>
        <xdr:cNvPr id="586606" name="Right Arrow 33">
          <a:hlinkClick xmlns:r="http://schemas.openxmlformats.org/officeDocument/2006/relationships" r:id="rId6"/>
        </xdr:cNvPr>
        <xdr:cNvSpPr>
          <a:spLocks noChangeArrowheads="1"/>
        </xdr:cNvSpPr>
      </xdr:nvSpPr>
      <xdr:spPr bwMode="auto">
        <a:xfrm>
          <a:off x="2514600" y="139700"/>
          <a:ext cx="1663700" cy="482600"/>
        </a:xfrm>
        <a:prstGeom prst="rightArrow">
          <a:avLst>
            <a:gd name="adj1" fmla="val 50000"/>
            <a:gd name="adj2" fmla="val 6084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WAFSP Menu</a:t>
          </a:r>
        </a:p>
      </xdr:txBody>
    </xdr:sp>
    <xdr:clientData/>
  </xdr:twoCellAnchor>
  <xdr:twoCellAnchor>
    <xdr:from>
      <xdr:col>1</xdr:col>
      <xdr:colOff>25400</xdr:colOff>
      <xdr:row>1</xdr:row>
      <xdr:rowOff>76200</xdr:rowOff>
    </xdr:from>
    <xdr:to>
      <xdr:col>1</xdr:col>
      <xdr:colOff>2044700</xdr:colOff>
      <xdr:row>28</xdr:row>
      <xdr:rowOff>101600</xdr:rowOff>
    </xdr:to>
    <xdr:grpSp>
      <xdr:nvGrpSpPr>
        <xdr:cNvPr id="586607" name="Group 34"/>
        <xdr:cNvGrpSpPr>
          <a:grpSpLocks/>
        </xdr:cNvGrpSpPr>
      </xdr:nvGrpSpPr>
      <xdr:grpSpPr bwMode="auto">
        <a:xfrm>
          <a:off x="241300" y="228600"/>
          <a:ext cx="2019300" cy="7035800"/>
          <a:chOff x="11820763" y="288083"/>
          <a:chExt cx="1769694" cy="7878305"/>
        </a:xfrm>
      </xdr:grpSpPr>
      <xdr:sp macro="" textlink="">
        <xdr:nvSpPr>
          <xdr:cNvPr id="586608" name="Horizontal Scroll 35">
            <a:hlinkClick xmlns:r="http://schemas.openxmlformats.org/officeDocument/2006/relationships" r:id="rId7"/>
          </xdr:cNvPr>
          <xdr:cNvSpPr>
            <a:spLocks noChangeArrowheads="1"/>
          </xdr:cNvSpPr>
        </xdr:nvSpPr>
        <xdr:spPr bwMode="auto">
          <a:xfrm>
            <a:off x="11820763" y="288083"/>
            <a:ext cx="1741151" cy="36244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86609" name="Rectangle 36">
            <a:hlinkClick xmlns:r="http://schemas.openxmlformats.org/officeDocument/2006/relationships" r:id="rId8"/>
          </xdr:cNvPr>
          <xdr:cNvSpPr>
            <a:spLocks noChangeArrowheads="1"/>
          </xdr:cNvSpPr>
        </xdr:nvSpPr>
        <xdr:spPr bwMode="auto">
          <a:xfrm>
            <a:off x="11849306" y="1117880"/>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86610" name="Rectangle 37">
            <a:hlinkClick xmlns:r="http://schemas.openxmlformats.org/officeDocument/2006/relationships" r:id="rId9"/>
          </xdr:cNvPr>
          <xdr:cNvSpPr>
            <a:spLocks noChangeArrowheads="1"/>
          </xdr:cNvSpPr>
        </xdr:nvSpPr>
        <xdr:spPr bwMode="auto">
          <a:xfrm>
            <a:off x="11849306" y="15184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86611" name="Rectangle 38">
            <a:hlinkClick xmlns:r="http://schemas.openxmlformats.org/officeDocument/2006/relationships" r:id="rId10"/>
          </xdr:cNvPr>
          <xdr:cNvSpPr>
            <a:spLocks noChangeArrowheads="1"/>
          </xdr:cNvSpPr>
        </xdr:nvSpPr>
        <xdr:spPr bwMode="auto">
          <a:xfrm>
            <a:off x="11839792" y="231011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86612" name="Rectangle 39">
            <a:hlinkClick xmlns:r="http://schemas.openxmlformats.org/officeDocument/2006/relationships" r:id="rId11"/>
          </xdr:cNvPr>
          <xdr:cNvSpPr>
            <a:spLocks noChangeArrowheads="1"/>
          </xdr:cNvSpPr>
        </xdr:nvSpPr>
        <xdr:spPr bwMode="auto">
          <a:xfrm>
            <a:off x="11839792" y="27011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86613" name="Rectangle 40">
            <a:hlinkClick xmlns:r="http://schemas.openxmlformats.org/officeDocument/2006/relationships" r:id="rId12"/>
          </xdr:cNvPr>
          <xdr:cNvSpPr>
            <a:spLocks noChangeArrowheads="1"/>
          </xdr:cNvSpPr>
        </xdr:nvSpPr>
        <xdr:spPr bwMode="auto">
          <a:xfrm>
            <a:off x="11839792" y="3473741"/>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86614" name="Rectangle 41">
            <a:hlinkClick xmlns:r="http://schemas.openxmlformats.org/officeDocument/2006/relationships" r:id="rId13"/>
          </xdr:cNvPr>
          <xdr:cNvSpPr>
            <a:spLocks noChangeArrowheads="1"/>
          </xdr:cNvSpPr>
        </xdr:nvSpPr>
        <xdr:spPr bwMode="auto">
          <a:xfrm>
            <a:off x="11839792" y="3855257"/>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86615" name="Rectangle 42">
            <a:hlinkClick xmlns:r="http://schemas.openxmlformats.org/officeDocument/2006/relationships" r:id="rId14"/>
          </xdr:cNvPr>
          <xdr:cNvSpPr>
            <a:spLocks noChangeArrowheads="1"/>
          </xdr:cNvSpPr>
        </xdr:nvSpPr>
        <xdr:spPr bwMode="auto">
          <a:xfrm>
            <a:off x="11830277" y="6211119"/>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86616" name="Rectangle 43">
            <a:hlinkClick xmlns:r="http://schemas.openxmlformats.org/officeDocument/2006/relationships" r:id="rId15"/>
          </xdr:cNvPr>
          <xdr:cNvSpPr>
            <a:spLocks noChangeArrowheads="1"/>
          </xdr:cNvSpPr>
        </xdr:nvSpPr>
        <xdr:spPr bwMode="auto">
          <a:xfrm>
            <a:off x="12020567" y="4227236"/>
            <a:ext cx="1560375" cy="36244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86617" name="Rectangle 44">
            <a:hlinkClick xmlns:r="http://schemas.openxmlformats.org/officeDocument/2006/relationships" r:id="rId16"/>
          </xdr:cNvPr>
          <xdr:cNvSpPr>
            <a:spLocks noChangeArrowheads="1"/>
          </xdr:cNvSpPr>
        </xdr:nvSpPr>
        <xdr:spPr bwMode="auto">
          <a:xfrm>
            <a:off x="12020567" y="4637365"/>
            <a:ext cx="1560375" cy="352902"/>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86618" name="Rectangle 45">
            <a:hlinkClick xmlns:r="http://schemas.openxmlformats.org/officeDocument/2006/relationships" r:id="rId17"/>
          </xdr:cNvPr>
          <xdr:cNvSpPr>
            <a:spLocks noChangeArrowheads="1"/>
          </xdr:cNvSpPr>
        </xdr:nvSpPr>
        <xdr:spPr bwMode="auto">
          <a:xfrm>
            <a:off x="12020567" y="5037957"/>
            <a:ext cx="1560375" cy="352902"/>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86619" name="Rectangle 46">
            <a:hlinkClick xmlns:r="http://schemas.openxmlformats.org/officeDocument/2006/relationships" r:id="rId18"/>
          </xdr:cNvPr>
          <xdr:cNvSpPr>
            <a:spLocks noChangeArrowheads="1"/>
          </xdr:cNvSpPr>
        </xdr:nvSpPr>
        <xdr:spPr bwMode="auto">
          <a:xfrm>
            <a:off x="12020567" y="5419473"/>
            <a:ext cx="1560375" cy="36244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86620" name="Rectangle 47">
            <a:hlinkClick xmlns:r="http://schemas.openxmlformats.org/officeDocument/2006/relationships" r:id="rId19"/>
          </xdr:cNvPr>
          <xdr:cNvSpPr>
            <a:spLocks noChangeArrowheads="1"/>
          </xdr:cNvSpPr>
        </xdr:nvSpPr>
        <xdr:spPr bwMode="auto">
          <a:xfrm>
            <a:off x="12001538" y="6611710"/>
            <a:ext cx="1560375" cy="37197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86621" name="Rectangle 48">
            <a:hlinkClick xmlns:r="http://schemas.openxmlformats.org/officeDocument/2006/relationships" r:id="rId20"/>
          </xdr:cNvPr>
          <xdr:cNvSpPr>
            <a:spLocks noChangeArrowheads="1"/>
          </xdr:cNvSpPr>
        </xdr:nvSpPr>
        <xdr:spPr bwMode="auto">
          <a:xfrm>
            <a:off x="12001538" y="7021840"/>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86622" name="Rectangle 49">
            <a:hlinkClick xmlns:r="http://schemas.openxmlformats.org/officeDocument/2006/relationships" r:id="rId21"/>
          </xdr:cNvPr>
          <xdr:cNvSpPr>
            <a:spLocks noChangeArrowheads="1"/>
          </xdr:cNvSpPr>
        </xdr:nvSpPr>
        <xdr:spPr bwMode="auto">
          <a:xfrm>
            <a:off x="12001538" y="7412894"/>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86623" name="Rectangle 50">
            <a:hlinkClick xmlns:r="http://schemas.openxmlformats.org/officeDocument/2006/relationships" r:id="rId22"/>
          </xdr:cNvPr>
          <xdr:cNvSpPr>
            <a:spLocks noChangeArrowheads="1"/>
          </xdr:cNvSpPr>
        </xdr:nvSpPr>
        <xdr:spPr bwMode="auto">
          <a:xfrm>
            <a:off x="11849306" y="698213"/>
            <a:ext cx="1741151" cy="3719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86624" name="Rectangle 51">
            <a:hlinkClick xmlns:r="http://schemas.openxmlformats.org/officeDocument/2006/relationships" r:id="rId23"/>
          </xdr:cNvPr>
          <xdr:cNvSpPr>
            <a:spLocks noChangeArrowheads="1"/>
          </xdr:cNvSpPr>
        </xdr:nvSpPr>
        <xdr:spPr bwMode="auto">
          <a:xfrm>
            <a:off x="11849306" y="1919064"/>
            <a:ext cx="1741151" cy="3529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86625" name="Rectangle 52">
            <a:hlinkClick xmlns:r="http://schemas.openxmlformats.org/officeDocument/2006/relationships" r:id="rId24"/>
          </xdr:cNvPr>
          <xdr:cNvSpPr>
            <a:spLocks noChangeArrowheads="1"/>
          </xdr:cNvSpPr>
        </xdr:nvSpPr>
        <xdr:spPr bwMode="auto">
          <a:xfrm>
            <a:off x="11839792" y="308268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86626" name="Rectangle 53">
            <a:hlinkClick xmlns:r="http://schemas.openxmlformats.org/officeDocument/2006/relationships" r:id="rId25"/>
          </xdr:cNvPr>
          <xdr:cNvSpPr>
            <a:spLocks noChangeArrowheads="1"/>
          </xdr:cNvSpPr>
        </xdr:nvSpPr>
        <xdr:spPr bwMode="auto">
          <a:xfrm>
            <a:off x="11830277" y="7803948"/>
            <a:ext cx="175066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586627" name="Rectangle 54">
            <a:hlinkClick xmlns:r="http://schemas.openxmlformats.org/officeDocument/2006/relationships" r:id="rId26"/>
          </xdr:cNvPr>
          <xdr:cNvSpPr>
            <a:spLocks noChangeArrowheads="1"/>
          </xdr:cNvSpPr>
        </xdr:nvSpPr>
        <xdr:spPr bwMode="auto">
          <a:xfrm>
            <a:off x="12011053" y="5800989"/>
            <a:ext cx="1560375" cy="362440"/>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38100</xdr:colOff>
      <xdr:row>0</xdr:row>
      <xdr:rowOff>63500</xdr:rowOff>
    </xdr:from>
    <xdr:to>
      <xdr:col>17</xdr:col>
      <xdr:colOff>431800</xdr:colOff>
      <xdr:row>3</xdr:row>
      <xdr:rowOff>139700</xdr:rowOff>
    </xdr:to>
    <xdr:grpSp>
      <xdr:nvGrpSpPr>
        <xdr:cNvPr id="584683" name="Group 34"/>
        <xdr:cNvGrpSpPr>
          <a:grpSpLocks/>
        </xdr:cNvGrpSpPr>
      </xdr:nvGrpSpPr>
      <xdr:grpSpPr bwMode="auto">
        <a:xfrm>
          <a:off x="2451100" y="63500"/>
          <a:ext cx="10871200" cy="457200"/>
          <a:chOff x="2171700" y="0"/>
          <a:chExt cx="9496425" cy="507206"/>
        </a:xfrm>
      </xdr:grpSpPr>
      <xdr:sp macro="" textlink="">
        <xdr:nvSpPr>
          <xdr:cNvPr id="608257" name="Right Arrow 28">
            <a:hlinkClick xmlns:r="http://schemas.openxmlformats.org/officeDocument/2006/relationships" r:id="rId1"/>
          </xdr:cNvPr>
          <xdr:cNvSpPr>
            <a:spLocks noChangeArrowheads="1"/>
          </xdr:cNvSpPr>
        </xdr:nvSpPr>
        <xdr:spPr bwMode="auto">
          <a:xfrm>
            <a:off x="9344025" y="0"/>
            <a:ext cx="2324100" cy="507206"/>
          </a:xfrm>
          <a:prstGeom prst="rightArrow">
            <a:avLst>
              <a:gd name="adj1" fmla="val 50000"/>
              <a:gd name="adj2" fmla="val 50001"/>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CC00"/>
                </a:solidFill>
                <a:latin typeface="Arial Narrow"/>
                <a:ea typeface="Arial Narrow"/>
                <a:cs typeface="Arial Narrow"/>
              </a:rPr>
              <a:t>       ER Report (med/high risk)</a:t>
            </a:r>
          </a:p>
        </xdr:txBody>
      </xdr:sp>
      <xdr:sp macro="" textlink="">
        <xdr:nvSpPr>
          <xdr:cNvPr id="608258" name="Right Arrow 29">
            <a:hlinkClick xmlns:r="http://schemas.openxmlformats.org/officeDocument/2006/relationships" r:id="rId2"/>
          </xdr:cNvPr>
          <xdr:cNvSpPr>
            <a:spLocks noChangeArrowheads="1"/>
          </xdr:cNvSpPr>
        </xdr:nvSpPr>
        <xdr:spPr bwMode="auto">
          <a:xfrm>
            <a:off x="7572375" y="0"/>
            <a:ext cx="2286000" cy="507206"/>
          </a:xfrm>
          <a:prstGeom prst="rightArrow">
            <a:avLst>
              <a:gd name="adj1" fmla="val 50000"/>
              <a:gd name="adj2" fmla="val 49995"/>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Natural Resources Projects</a:t>
            </a:r>
          </a:p>
        </xdr:txBody>
      </xdr:sp>
      <xdr:sp macro="" textlink="">
        <xdr:nvSpPr>
          <xdr:cNvPr id="608259" name="Right Arrow 30">
            <a:hlinkClick xmlns:r="http://schemas.openxmlformats.org/officeDocument/2006/relationships" r:id="rId3"/>
          </xdr:cNvPr>
          <xdr:cNvSpPr>
            <a:spLocks noChangeArrowheads="1"/>
          </xdr:cNvSpPr>
        </xdr:nvSpPr>
        <xdr:spPr bwMode="auto">
          <a:xfrm>
            <a:off x="5619750" y="0"/>
            <a:ext cx="2324100" cy="507206"/>
          </a:xfrm>
          <a:prstGeom prst="rightArrow">
            <a:avLst>
              <a:gd name="adj1" fmla="val 50000"/>
              <a:gd name="adj2" fmla="val 5000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608260" name="Right Arrow 31">
            <a:hlinkClick xmlns:r="http://schemas.openxmlformats.org/officeDocument/2006/relationships" r:id="rId4"/>
          </xdr:cNvPr>
          <xdr:cNvSpPr>
            <a:spLocks noChangeArrowheads="1"/>
          </xdr:cNvSpPr>
        </xdr:nvSpPr>
        <xdr:spPr bwMode="auto">
          <a:xfrm>
            <a:off x="4524375" y="0"/>
            <a:ext cx="1762125" cy="507206"/>
          </a:xfrm>
          <a:prstGeom prst="rightArrow">
            <a:avLst>
              <a:gd name="adj1" fmla="val 50000"/>
              <a:gd name="adj2" fmla="val 50006"/>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WAFSPP Indicators</a:t>
            </a:r>
          </a:p>
        </xdr:txBody>
      </xdr:sp>
      <xdr:sp macro="" textlink="">
        <xdr:nvSpPr>
          <xdr:cNvPr id="608261" name="Right Arrow 32">
            <a:hlinkClick xmlns:r="http://schemas.openxmlformats.org/officeDocument/2006/relationships" r:id="rId5"/>
          </xdr:cNvPr>
          <xdr:cNvSpPr>
            <a:spLocks noChangeArrowheads="1"/>
          </xdr:cNvSpPr>
        </xdr:nvSpPr>
        <xdr:spPr bwMode="auto">
          <a:xfrm>
            <a:off x="2809875" y="0"/>
            <a:ext cx="2000250" cy="507206"/>
          </a:xfrm>
          <a:prstGeom prst="rightArrow">
            <a:avLst>
              <a:gd name="adj1" fmla="val 50000"/>
              <a:gd name="adj2" fmla="val 50008"/>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       FTF Indicators</a:t>
            </a:r>
          </a:p>
        </xdr:txBody>
      </xdr:sp>
      <xdr:sp macro="" textlink="">
        <xdr:nvSpPr>
          <xdr:cNvPr id="608262" name="Right Arrow 33">
            <a:hlinkClick xmlns:r="http://schemas.openxmlformats.org/officeDocument/2006/relationships" r:id="rId6"/>
          </xdr:cNvPr>
          <xdr:cNvSpPr>
            <a:spLocks noChangeArrowheads="1"/>
          </xdr:cNvSpPr>
        </xdr:nvSpPr>
        <xdr:spPr bwMode="auto">
          <a:xfrm>
            <a:off x="2171700" y="0"/>
            <a:ext cx="1466850" cy="507206"/>
          </a:xfrm>
          <a:prstGeom prst="rightArrow">
            <a:avLst>
              <a:gd name="adj1" fmla="val 50000"/>
              <a:gd name="adj2" fmla="val 49994"/>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WAFSP Menu</a:t>
            </a:r>
          </a:p>
        </xdr:txBody>
      </xdr:sp>
    </xdr:grpSp>
    <xdr:clientData/>
  </xdr:twoCellAnchor>
  <xdr:twoCellAnchor>
    <xdr:from>
      <xdr:col>1</xdr:col>
      <xdr:colOff>0</xdr:colOff>
      <xdr:row>1</xdr:row>
      <xdr:rowOff>50800</xdr:rowOff>
    </xdr:from>
    <xdr:to>
      <xdr:col>1</xdr:col>
      <xdr:colOff>2019300</xdr:colOff>
      <xdr:row>38</xdr:row>
      <xdr:rowOff>88900</xdr:rowOff>
    </xdr:to>
    <xdr:grpSp>
      <xdr:nvGrpSpPr>
        <xdr:cNvPr id="584684" name="Group 35"/>
        <xdr:cNvGrpSpPr>
          <a:grpSpLocks/>
        </xdr:cNvGrpSpPr>
      </xdr:nvGrpSpPr>
      <xdr:grpSpPr bwMode="auto">
        <a:xfrm>
          <a:off x="215900" y="127000"/>
          <a:ext cx="2019300" cy="7289800"/>
          <a:chOff x="11820763" y="288083"/>
          <a:chExt cx="1769694" cy="7878305"/>
        </a:xfrm>
      </xdr:grpSpPr>
      <xdr:sp macro="" textlink="">
        <xdr:nvSpPr>
          <xdr:cNvPr id="584685" name="Horizontal Scroll 36">
            <a:hlinkClick xmlns:r="http://schemas.openxmlformats.org/officeDocument/2006/relationships" r:id="rId7"/>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84686" name="Rectangle 37">
            <a:hlinkClick xmlns:r="http://schemas.openxmlformats.org/officeDocument/2006/relationships" r:id="rId8"/>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84687" name="Rectangle 38">
            <a:hlinkClick xmlns:r="http://schemas.openxmlformats.org/officeDocument/2006/relationships" r:id="rId9"/>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84688" name="Rectangle 39">
            <a:hlinkClick xmlns:r="http://schemas.openxmlformats.org/officeDocument/2006/relationships" r:id="rId10"/>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84689" name="Rectangle 40">
            <a:hlinkClick xmlns:r="http://schemas.openxmlformats.org/officeDocument/2006/relationships" r:id="rId11"/>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84690" name="Rectangle 41">
            <a:hlinkClick xmlns:r="http://schemas.openxmlformats.org/officeDocument/2006/relationships" r:id="rId12"/>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84691" name="Rectangle 42">
            <a:hlinkClick xmlns:r="http://schemas.openxmlformats.org/officeDocument/2006/relationships" r:id="rId13"/>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84692" name="Rectangle 43">
            <a:hlinkClick xmlns:r="http://schemas.openxmlformats.org/officeDocument/2006/relationships" r:id="rId14"/>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84693" name="Rectangle 44">
            <a:hlinkClick xmlns:r="http://schemas.openxmlformats.org/officeDocument/2006/relationships" r:id="rId15"/>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84694" name="Rectangle 45">
            <a:hlinkClick xmlns:r="http://schemas.openxmlformats.org/officeDocument/2006/relationships" r:id="rId16"/>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84695" name="Rectangle 46">
            <a:hlinkClick xmlns:r="http://schemas.openxmlformats.org/officeDocument/2006/relationships" r:id="rId17"/>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84696" name="Rectangle 47">
            <a:hlinkClick xmlns:r="http://schemas.openxmlformats.org/officeDocument/2006/relationships" r:id="rId18"/>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84697" name="Rectangle 48">
            <a:hlinkClick xmlns:r="http://schemas.openxmlformats.org/officeDocument/2006/relationships" r:id="rId19"/>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84698" name="Rectangle 49">
            <a:hlinkClick xmlns:r="http://schemas.openxmlformats.org/officeDocument/2006/relationships" r:id="rId20"/>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84699" name="Rectangle 50">
            <a:hlinkClick xmlns:r="http://schemas.openxmlformats.org/officeDocument/2006/relationships" r:id="rId21"/>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84700" name="Rectangle 51">
            <a:hlinkClick xmlns:r="http://schemas.openxmlformats.org/officeDocument/2006/relationships" r:id="rId22"/>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84701" name="Rectangle 52">
            <a:hlinkClick xmlns:r="http://schemas.openxmlformats.org/officeDocument/2006/relationships" r:id="rId23"/>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84702" name="Rectangle 53">
            <a:hlinkClick xmlns:r="http://schemas.openxmlformats.org/officeDocument/2006/relationships" r:id="rId24"/>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84703" name="Rectangle 54">
            <a:hlinkClick xmlns:r="http://schemas.openxmlformats.org/officeDocument/2006/relationships" r:id="rId25"/>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08256" name="Rectangle 55">
            <a:hlinkClick xmlns:r="http://schemas.openxmlformats.org/officeDocument/2006/relationships" r:id="rId26"/>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215900</xdr:colOff>
      <xdr:row>12</xdr:row>
      <xdr:rowOff>12700</xdr:rowOff>
    </xdr:from>
    <xdr:to>
      <xdr:col>6</xdr:col>
      <xdr:colOff>241300</xdr:colOff>
      <xdr:row>14</xdr:row>
      <xdr:rowOff>76200</xdr:rowOff>
    </xdr:to>
    <xdr:sp macro="" textlink="">
      <xdr:nvSpPr>
        <xdr:cNvPr id="587622" name="Rectangle 17">
          <a:hlinkClick xmlns:r="http://schemas.openxmlformats.org/officeDocument/2006/relationships" r:id="rId1"/>
        </xdr:cNvPr>
        <xdr:cNvSpPr>
          <a:spLocks noChangeArrowheads="1"/>
        </xdr:cNvSpPr>
      </xdr:nvSpPr>
      <xdr:spPr bwMode="auto">
        <a:xfrm>
          <a:off x="3594100" y="2235200"/>
          <a:ext cx="2527300" cy="457200"/>
        </a:xfrm>
        <a:prstGeom prst="rect">
          <a:avLst/>
        </a:prstGeom>
        <a:solidFill>
          <a:srgbClr val="1F497D"/>
        </a:solidFill>
        <a:ln w="9525">
          <a:solidFill>
            <a:srgbClr val="1F497D"/>
          </a:solidFill>
          <a:miter lim="800000"/>
          <a:headEnd/>
          <a:tailEnd/>
        </a:ln>
        <a:effectLst>
          <a:outerShdw blurRad="63500" dist="23000" dir="5400000" rotWithShape="0">
            <a:srgbClr val="000000">
              <a:alpha val="34999"/>
            </a:srgbClr>
          </a:outerShdw>
        </a:effectLst>
      </xdr:spPr>
      <xdr:txBody>
        <a:bodyPr vertOverflow="clip" wrap="square" lIns="27432" tIns="22860" rIns="0" bIns="22860" anchor="ctr" upright="1"/>
        <a:lstStyle/>
        <a:p>
          <a:pPr algn="l" rtl="0">
            <a:defRPr sz="1000"/>
          </a:pPr>
          <a:r>
            <a:rPr lang="en-US" sz="1600" b="1" i="0" strike="noStrike">
              <a:solidFill>
                <a:srgbClr val="FFFFFF"/>
              </a:solidFill>
              <a:latin typeface="Arial Narrow"/>
              <a:ea typeface="Arial Narrow"/>
              <a:cs typeface="Arial Narrow"/>
            </a:rPr>
            <a:t>2. Project Agreement</a:t>
          </a:r>
        </a:p>
      </xdr:txBody>
    </xdr:sp>
    <xdr:clientData/>
  </xdr:twoCellAnchor>
  <xdr:twoCellAnchor>
    <xdr:from>
      <xdr:col>3</xdr:col>
      <xdr:colOff>215900</xdr:colOff>
      <xdr:row>8</xdr:row>
      <xdr:rowOff>12700</xdr:rowOff>
    </xdr:from>
    <xdr:to>
      <xdr:col>6</xdr:col>
      <xdr:colOff>241300</xdr:colOff>
      <xdr:row>11</xdr:row>
      <xdr:rowOff>12700</xdr:rowOff>
    </xdr:to>
    <xdr:sp macro="" textlink="">
      <xdr:nvSpPr>
        <xdr:cNvPr id="587623" name="Rectangle 18">
          <a:hlinkClick xmlns:r="http://schemas.openxmlformats.org/officeDocument/2006/relationships" r:id="rId2"/>
        </xdr:cNvPr>
        <xdr:cNvSpPr>
          <a:spLocks noChangeArrowheads="1"/>
        </xdr:cNvSpPr>
      </xdr:nvSpPr>
      <xdr:spPr bwMode="auto">
        <a:xfrm>
          <a:off x="3594100" y="1625600"/>
          <a:ext cx="2527300" cy="457200"/>
        </a:xfrm>
        <a:prstGeom prst="rect">
          <a:avLst/>
        </a:prstGeom>
        <a:solidFill>
          <a:srgbClr val="1F497D"/>
        </a:solidFill>
        <a:ln w="9525">
          <a:solidFill>
            <a:srgbClr val="1F497D"/>
          </a:solidFill>
          <a:miter lim="800000"/>
          <a:headEnd/>
          <a:tailEnd/>
        </a:ln>
        <a:effectLst>
          <a:outerShdw blurRad="63500" dist="23000" dir="5400000" rotWithShape="0">
            <a:srgbClr val="000000">
              <a:alpha val="34999"/>
            </a:srgbClr>
          </a:outerShdw>
        </a:effectLst>
      </xdr:spPr>
      <xdr:txBody>
        <a:bodyPr vertOverflow="clip" wrap="square" lIns="27432" tIns="22860" rIns="0" bIns="22860" anchor="ctr" upright="1"/>
        <a:lstStyle/>
        <a:p>
          <a:pPr algn="l" rtl="0">
            <a:defRPr sz="1000"/>
          </a:pPr>
          <a:r>
            <a:rPr lang="en-US" sz="1600" b="1" i="0" strike="noStrike">
              <a:solidFill>
                <a:srgbClr val="FFFFFF"/>
              </a:solidFill>
              <a:latin typeface="Arial Narrow"/>
              <a:ea typeface="Arial Narrow"/>
              <a:cs typeface="Arial Narrow"/>
            </a:rPr>
            <a:t>1. Liability Form</a:t>
          </a:r>
        </a:p>
      </xdr:txBody>
    </xdr:sp>
    <xdr:clientData/>
  </xdr:twoCellAnchor>
  <xdr:twoCellAnchor>
    <xdr:from>
      <xdr:col>3</xdr:col>
      <xdr:colOff>215900</xdr:colOff>
      <xdr:row>15</xdr:row>
      <xdr:rowOff>63500</xdr:rowOff>
    </xdr:from>
    <xdr:to>
      <xdr:col>6</xdr:col>
      <xdr:colOff>241300</xdr:colOff>
      <xdr:row>18</xdr:row>
      <xdr:rowOff>101600</xdr:rowOff>
    </xdr:to>
    <xdr:sp macro="" textlink="">
      <xdr:nvSpPr>
        <xdr:cNvPr id="587624" name="Rectangle 21">
          <a:hlinkClick xmlns:r="http://schemas.openxmlformats.org/officeDocument/2006/relationships" r:id="rId3"/>
        </xdr:cNvPr>
        <xdr:cNvSpPr>
          <a:spLocks noChangeArrowheads="1"/>
        </xdr:cNvSpPr>
      </xdr:nvSpPr>
      <xdr:spPr bwMode="auto">
        <a:xfrm>
          <a:off x="3594100" y="2832100"/>
          <a:ext cx="2527300" cy="495300"/>
        </a:xfrm>
        <a:prstGeom prst="rect">
          <a:avLst/>
        </a:prstGeom>
        <a:solidFill>
          <a:srgbClr val="1F497D"/>
        </a:solidFill>
        <a:ln w="9525">
          <a:solidFill>
            <a:srgbClr val="1F497D"/>
          </a:solidFill>
          <a:miter lim="800000"/>
          <a:headEnd/>
          <a:tailEnd/>
        </a:ln>
        <a:effectLst>
          <a:outerShdw blurRad="63500" dist="23000" dir="5400000" rotWithShape="0">
            <a:srgbClr val="000000">
              <a:alpha val="34999"/>
            </a:srgbClr>
          </a:outerShdw>
        </a:effectLst>
      </xdr:spPr>
      <xdr:txBody>
        <a:bodyPr vertOverflow="clip" wrap="square" lIns="27432" tIns="22860" rIns="0" bIns="22860" anchor="ctr" upright="1"/>
        <a:lstStyle/>
        <a:p>
          <a:pPr algn="l" rtl="0">
            <a:defRPr sz="1000"/>
          </a:pPr>
          <a:r>
            <a:rPr lang="en-US" sz="1600" b="1" i="0" strike="noStrike">
              <a:solidFill>
                <a:srgbClr val="FFFFFF"/>
              </a:solidFill>
              <a:latin typeface="Arial Narrow"/>
              <a:ea typeface="Arial Narrow"/>
              <a:cs typeface="Arial Narrow"/>
            </a:rPr>
            <a:t>3. Press Authorization </a:t>
          </a:r>
        </a:p>
      </xdr:txBody>
    </xdr:sp>
    <xdr:clientData/>
  </xdr:twoCellAnchor>
  <xdr:twoCellAnchor>
    <xdr:from>
      <xdr:col>6</xdr:col>
      <xdr:colOff>350043</xdr:colOff>
      <xdr:row>7</xdr:row>
      <xdr:rowOff>223044</xdr:rowOff>
    </xdr:from>
    <xdr:to>
      <xdr:col>14</xdr:col>
      <xdr:colOff>270675</xdr:colOff>
      <xdr:row>11</xdr:row>
      <xdr:rowOff>45244</xdr:rowOff>
    </xdr:to>
    <xdr:sp macro="" textlink="">
      <xdr:nvSpPr>
        <xdr:cNvPr id="23" name="TextBox 22"/>
        <xdr:cNvSpPr txBox="1"/>
      </xdr:nvSpPr>
      <xdr:spPr>
        <a:xfrm>
          <a:off x="6431756" y="1652588"/>
          <a:ext cx="479107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rtl="0">
            <a:defRPr sz="1000"/>
          </a:pPr>
          <a:r>
            <a:rPr lang="en-US" sz="1200" b="1" i="0" strike="noStrike">
              <a:solidFill>
                <a:srgbClr val="FFFFFF"/>
              </a:solidFill>
              <a:latin typeface="Arial Narrow"/>
              <a:ea typeface="Arial Narrow"/>
              <a:cs typeface="Arial Narrow"/>
            </a:rPr>
            <a:t>Fill out the form according to who will be responsible for the project funds: the Peace Corps Volunteer or the Community.  Once complete, print the form. </a:t>
          </a:r>
        </a:p>
      </xdr:txBody>
    </xdr:sp>
    <xdr:clientData/>
  </xdr:twoCellAnchor>
  <xdr:twoCellAnchor>
    <xdr:from>
      <xdr:col>6</xdr:col>
      <xdr:colOff>359568</xdr:colOff>
      <xdr:row>11</xdr:row>
      <xdr:rowOff>118269</xdr:rowOff>
    </xdr:from>
    <xdr:to>
      <xdr:col>14</xdr:col>
      <xdr:colOff>292893</xdr:colOff>
      <xdr:row>14</xdr:row>
      <xdr:rowOff>102631</xdr:rowOff>
    </xdr:to>
    <xdr:sp macro="" textlink="">
      <xdr:nvSpPr>
        <xdr:cNvPr id="24" name="TextBox 23"/>
        <xdr:cNvSpPr txBox="1"/>
      </xdr:nvSpPr>
      <xdr:spPr>
        <a:xfrm>
          <a:off x="6441281" y="2309813"/>
          <a:ext cx="4791075" cy="566736"/>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rtl="0">
            <a:defRPr sz="1000"/>
          </a:pPr>
          <a:r>
            <a:rPr lang="en-US" sz="1200" b="1" i="0" strike="noStrike">
              <a:solidFill>
                <a:srgbClr val="FFFFFF"/>
              </a:solidFill>
              <a:latin typeface="Arial Narrow"/>
              <a:ea typeface="Arial Narrow"/>
              <a:cs typeface="Arial Narrow"/>
            </a:rPr>
            <a:t>Must be printed for all projects.</a:t>
          </a:r>
        </a:p>
      </xdr:txBody>
    </xdr:sp>
    <xdr:clientData/>
  </xdr:twoCellAnchor>
  <xdr:twoCellAnchor>
    <xdr:from>
      <xdr:col>6</xdr:col>
      <xdr:colOff>381793</xdr:colOff>
      <xdr:row>15</xdr:row>
      <xdr:rowOff>35719</xdr:rowOff>
    </xdr:from>
    <xdr:to>
      <xdr:col>14</xdr:col>
      <xdr:colOff>302425</xdr:colOff>
      <xdr:row>18</xdr:row>
      <xdr:rowOff>108818</xdr:rowOff>
    </xdr:to>
    <xdr:sp macro="" textlink="">
      <xdr:nvSpPr>
        <xdr:cNvPr id="25" name="TextBox 24"/>
        <xdr:cNvSpPr txBox="1"/>
      </xdr:nvSpPr>
      <xdr:spPr>
        <a:xfrm>
          <a:off x="6450806" y="2976563"/>
          <a:ext cx="4791075" cy="585787"/>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rtl="0">
            <a:defRPr sz="1000"/>
          </a:pPr>
          <a:r>
            <a:rPr lang="en-US" sz="1200" b="1" i="0" strike="noStrike">
              <a:solidFill>
                <a:srgbClr val="FFFFFF"/>
              </a:solidFill>
              <a:latin typeface="Arial Narrow"/>
              <a:ea typeface="Arial Narrow"/>
              <a:cs typeface="Arial Narrow"/>
            </a:rPr>
            <a:t>Must be printed for all projects.</a:t>
          </a:r>
        </a:p>
      </xdr:txBody>
    </xdr:sp>
    <xdr:clientData/>
  </xdr:twoCellAnchor>
  <xdr:twoCellAnchor>
    <xdr:from>
      <xdr:col>1</xdr:col>
      <xdr:colOff>88900</xdr:colOff>
      <xdr:row>0</xdr:row>
      <xdr:rowOff>139700</xdr:rowOff>
    </xdr:from>
    <xdr:to>
      <xdr:col>1</xdr:col>
      <xdr:colOff>2108200</xdr:colOff>
      <xdr:row>46</xdr:row>
      <xdr:rowOff>38100</xdr:rowOff>
    </xdr:to>
    <xdr:grpSp>
      <xdr:nvGrpSpPr>
        <xdr:cNvPr id="587628" name="Group 28"/>
        <xdr:cNvGrpSpPr>
          <a:grpSpLocks/>
        </xdr:cNvGrpSpPr>
      </xdr:nvGrpSpPr>
      <xdr:grpSpPr bwMode="auto">
        <a:xfrm>
          <a:off x="304800" y="139700"/>
          <a:ext cx="2019300" cy="7442200"/>
          <a:chOff x="11820763" y="288083"/>
          <a:chExt cx="1769694" cy="7878305"/>
        </a:xfrm>
      </xdr:grpSpPr>
      <xdr:sp macro="" textlink="">
        <xdr:nvSpPr>
          <xdr:cNvPr id="587629" name="Horizontal Scroll 29">
            <a:hlinkClick xmlns:r="http://schemas.openxmlformats.org/officeDocument/2006/relationships" r:id="rId4"/>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87630" name="Rectangle 30">
            <a:hlinkClick xmlns:r="http://schemas.openxmlformats.org/officeDocument/2006/relationships" r:id="rId5"/>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87631" name="Rectangle 31">
            <a:hlinkClick xmlns:r="http://schemas.openxmlformats.org/officeDocument/2006/relationships" r:id="rId6"/>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87632" name="Rectangle 32">
            <a:hlinkClick xmlns:r="http://schemas.openxmlformats.org/officeDocument/2006/relationships" r:id="rId7"/>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87633" name="Rectangle 33">
            <a:hlinkClick xmlns:r="http://schemas.openxmlformats.org/officeDocument/2006/relationships" r:id="rId8"/>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87634" name="Rectangle 34">
            <a:hlinkClick xmlns:r="http://schemas.openxmlformats.org/officeDocument/2006/relationships" r:id="rId9"/>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87635" name="Rectangle 35">
            <a:hlinkClick xmlns:r="http://schemas.openxmlformats.org/officeDocument/2006/relationships" r:id="rId10"/>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87636" name="Rectangle 36">
            <a:hlinkClick xmlns:r="http://schemas.openxmlformats.org/officeDocument/2006/relationships" r:id="rId11"/>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87637" name="Rectangle 37">
            <a:hlinkClick xmlns:r="http://schemas.openxmlformats.org/officeDocument/2006/relationships" r:id="rId12"/>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87638" name="Rectangle 38">
            <a:hlinkClick xmlns:r="http://schemas.openxmlformats.org/officeDocument/2006/relationships" r:id="rId13"/>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87639" name="Rectangle 39">
            <a:hlinkClick xmlns:r="http://schemas.openxmlformats.org/officeDocument/2006/relationships" r:id="rId14"/>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87640" name="Rectangle 40">
            <a:hlinkClick xmlns:r="http://schemas.openxmlformats.org/officeDocument/2006/relationships" r:id="rId15"/>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87641" name="Rectangle 41">
            <a:hlinkClick xmlns:r="http://schemas.openxmlformats.org/officeDocument/2006/relationships" r:id="rId16"/>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87642" name="Rectangle 42">
            <a:hlinkClick xmlns:r="http://schemas.openxmlformats.org/officeDocument/2006/relationships" r:id="rId17"/>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87643" name="Rectangle 60">
            <a:hlinkClick xmlns:r="http://schemas.openxmlformats.org/officeDocument/2006/relationships" r:id="rId18"/>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87644" name="Rectangle 61">
            <a:hlinkClick xmlns:r="http://schemas.openxmlformats.org/officeDocument/2006/relationships" r:id="rId19"/>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87645" name="Rectangle 62">
            <a:hlinkClick xmlns:r="http://schemas.openxmlformats.org/officeDocument/2006/relationships" r:id="rId20"/>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87646" name="Rectangle 63">
            <a:hlinkClick xmlns:r="http://schemas.openxmlformats.org/officeDocument/2006/relationships" r:id="rId21"/>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87647" name="Rectangle 67">
            <a:hlinkClick xmlns:r="http://schemas.openxmlformats.org/officeDocument/2006/relationships" r:id="rId22"/>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587648" name="Rectangle 68">
            <a:hlinkClick xmlns:r="http://schemas.openxmlformats.org/officeDocument/2006/relationships" r:id="rId23"/>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127000</xdr:colOff>
      <xdr:row>0</xdr:row>
      <xdr:rowOff>139700</xdr:rowOff>
    </xdr:from>
    <xdr:to>
      <xdr:col>1</xdr:col>
      <xdr:colOff>1943100</xdr:colOff>
      <xdr:row>32</xdr:row>
      <xdr:rowOff>76200</xdr:rowOff>
    </xdr:to>
    <xdr:grpSp>
      <xdr:nvGrpSpPr>
        <xdr:cNvPr id="597096" name="Group 61"/>
        <xdr:cNvGrpSpPr>
          <a:grpSpLocks/>
        </xdr:cNvGrpSpPr>
      </xdr:nvGrpSpPr>
      <xdr:grpSpPr bwMode="auto">
        <a:xfrm>
          <a:off x="127000" y="139700"/>
          <a:ext cx="2032000" cy="7696200"/>
          <a:chOff x="11820763" y="288083"/>
          <a:chExt cx="1769694" cy="7878305"/>
        </a:xfrm>
      </xdr:grpSpPr>
      <xdr:sp macro="" textlink="">
        <xdr:nvSpPr>
          <xdr:cNvPr id="597097" name="Horizontal Scroll 62">
            <a:hlinkClick xmlns:r="http://schemas.openxmlformats.org/officeDocument/2006/relationships" r:id="rId1"/>
          </xdr:cNvPr>
          <xdr:cNvSpPr>
            <a:spLocks noChangeArrowheads="1"/>
          </xdr:cNvSpPr>
        </xdr:nvSpPr>
        <xdr:spPr bwMode="auto">
          <a:xfrm>
            <a:off x="11820763" y="288083"/>
            <a:ext cx="1741151" cy="36288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97098" name="Rectangle 63">
            <a:hlinkClick xmlns:r="http://schemas.openxmlformats.org/officeDocument/2006/relationships" r:id="rId2"/>
          </xdr:cNvPr>
          <xdr:cNvSpPr>
            <a:spLocks noChangeArrowheads="1"/>
          </xdr:cNvSpPr>
        </xdr:nvSpPr>
        <xdr:spPr bwMode="auto">
          <a:xfrm>
            <a:off x="11849306" y="1118886"/>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97099" name="Rectangle 64">
            <a:hlinkClick xmlns:r="http://schemas.openxmlformats.org/officeDocument/2006/relationships" r:id="rId3"/>
          </xdr:cNvPr>
          <xdr:cNvSpPr>
            <a:spLocks noChangeArrowheads="1"/>
          </xdr:cNvSpPr>
        </xdr:nvSpPr>
        <xdr:spPr bwMode="auto">
          <a:xfrm>
            <a:off x="11849306" y="1519963"/>
            <a:ext cx="1741151" cy="35333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97100" name="Rectangle 65">
            <a:hlinkClick xmlns:r="http://schemas.openxmlformats.org/officeDocument/2006/relationships" r:id="rId4"/>
          </xdr:cNvPr>
          <xdr:cNvSpPr>
            <a:spLocks noChangeArrowheads="1"/>
          </xdr:cNvSpPr>
        </xdr:nvSpPr>
        <xdr:spPr bwMode="auto">
          <a:xfrm>
            <a:off x="11839792" y="2312569"/>
            <a:ext cx="1741151" cy="35333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97101" name="Rectangle 66">
            <a:hlinkClick xmlns:r="http://schemas.openxmlformats.org/officeDocument/2006/relationships" r:id="rId5"/>
          </xdr:cNvPr>
          <xdr:cNvSpPr>
            <a:spLocks noChangeArrowheads="1"/>
          </xdr:cNvSpPr>
        </xdr:nvSpPr>
        <xdr:spPr bwMode="auto">
          <a:xfrm>
            <a:off x="11839792" y="2694547"/>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597102" name="Rectangle 67">
            <a:hlinkClick xmlns:r="http://schemas.openxmlformats.org/officeDocument/2006/relationships" r:id="rId6"/>
          </xdr:cNvPr>
          <xdr:cNvSpPr>
            <a:spLocks noChangeArrowheads="1"/>
          </xdr:cNvSpPr>
        </xdr:nvSpPr>
        <xdr:spPr bwMode="auto">
          <a:xfrm>
            <a:off x="11839792" y="3468053"/>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597103" name="Rectangle 68">
            <a:hlinkClick xmlns:r="http://schemas.openxmlformats.org/officeDocument/2006/relationships" r:id="rId7"/>
          </xdr:cNvPr>
          <xdr:cNvSpPr>
            <a:spLocks noChangeArrowheads="1"/>
          </xdr:cNvSpPr>
        </xdr:nvSpPr>
        <xdr:spPr bwMode="auto">
          <a:xfrm>
            <a:off x="11839792" y="3850032"/>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597104" name="Rectangle 69">
            <a:hlinkClick xmlns:r="http://schemas.openxmlformats.org/officeDocument/2006/relationships" r:id="rId8"/>
          </xdr:cNvPr>
          <xdr:cNvSpPr>
            <a:spLocks noChangeArrowheads="1"/>
          </xdr:cNvSpPr>
        </xdr:nvSpPr>
        <xdr:spPr bwMode="auto">
          <a:xfrm>
            <a:off x="11830277" y="6218298"/>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597105" name="Rectangle 70">
            <a:hlinkClick xmlns:r="http://schemas.openxmlformats.org/officeDocument/2006/relationships" r:id="rId9"/>
          </xdr:cNvPr>
          <xdr:cNvSpPr>
            <a:spLocks noChangeArrowheads="1"/>
          </xdr:cNvSpPr>
        </xdr:nvSpPr>
        <xdr:spPr bwMode="auto">
          <a:xfrm>
            <a:off x="12020567" y="4232010"/>
            <a:ext cx="1560375" cy="36288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597106" name="Rectangle 71">
            <a:hlinkClick xmlns:r="http://schemas.openxmlformats.org/officeDocument/2006/relationships" r:id="rId10"/>
          </xdr:cNvPr>
          <xdr:cNvSpPr>
            <a:spLocks noChangeArrowheads="1"/>
          </xdr:cNvSpPr>
        </xdr:nvSpPr>
        <xdr:spPr bwMode="auto">
          <a:xfrm>
            <a:off x="12020567" y="4642637"/>
            <a:ext cx="1560375" cy="353330"/>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597107" name="Rectangle 72">
            <a:hlinkClick xmlns:r="http://schemas.openxmlformats.org/officeDocument/2006/relationships" r:id="rId11"/>
          </xdr:cNvPr>
          <xdr:cNvSpPr>
            <a:spLocks noChangeArrowheads="1"/>
          </xdr:cNvSpPr>
        </xdr:nvSpPr>
        <xdr:spPr bwMode="auto">
          <a:xfrm>
            <a:off x="12020567" y="5034165"/>
            <a:ext cx="1560375" cy="362880"/>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597108" name="Rectangle 73">
            <a:hlinkClick xmlns:r="http://schemas.openxmlformats.org/officeDocument/2006/relationships" r:id="rId12"/>
          </xdr:cNvPr>
          <xdr:cNvSpPr>
            <a:spLocks noChangeArrowheads="1"/>
          </xdr:cNvSpPr>
        </xdr:nvSpPr>
        <xdr:spPr bwMode="auto">
          <a:xfrm>
            <a:off x="12020567" y="5425693"/>
            <a:ext cx="1560375" cy="35333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597109" name="Rectangle 74">
            <a:hlinkClick xmlns:r="http://schemas.openxmlformats.org/officeDocument/2006/relationships" r:id="rId13"/>
          </xdr:cNvPr>
          <xdr:cNvSpPr>
            <a:spLocks noChangeArrowheads="1"/>
          </xdr:cNvSpPr>
        </xdr:nvSpPr>
        <xdr:spPr bwMode="auto">
          <a:xfrm>
            <a:off x="12001538" y="6619375"/>
            <a:ext cx="1560375" cy="36288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597110" name="Rectangle 75">
            <a:hlinkClick xmlns:r="http://schemas.openxmlformats.org/officeDocument/2006/relationships" r:id="rId14"/>
          </xdr:cNvPr>
          <xdr:cNvSpPr>
            <a:spLocks noChangeArrowheads="1"/>
          </xdr:cNvSpPr>
        </xdr:nvSpPr>
        <xdr:spPr bwMode="auto">
          <a:xfrm>
            <a:off x="12001538" y="7020453"/>
            <a:ext cx="1560375"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597111" name="Rectangle 76">
            <a:hlinkClick xmlns:r="http://schemas.openxmlformats.org/officeDocument/2006/relationships" r:id="rId15"/>
          </xdr:cNvPr>
          <xdr:cNvSpPr>
            <a:spLocks noChangeArrowheads="1"/>
          </xdr:cNvSpPr>
        </xdr:nvSpPr>
        <xdr:spPr bwMode="auto">
          <a:xfrm>
            <a:off x="12001538" y="7411981"/>
            <a:ext cx="1560375"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597112" name="Rectangle 77">
            <a:hlinkClick xmlns:r="http://schemas.openxmlformats.org/officeDocument/2006/relationships" r:id="rId16"/>
          </xdr:cNvPr>
          <xdr:cNvSpPr>
            <a:spLocks noChangeArrowheads="1"/>
          </xdr:cNvSpPr>
        </xdr:nvSpPr>
        <xdr:spPr bwMode="auto">
          <a:xfrm>
            <a:off x="11849306" y="698710"/>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597113" name="Rectangle 78">
            <a:hlinkClick xmlns:r="http://schemas.openxmlformats.org/officeDocument/2006/relationships" r:id="rId17"/>
          </xdr:cNvPr>
          <xdr:cNvSpPr>
            <a:spLocks noChangeArrowheads="1"/>
          </xdr:cNvSpPr>
        </xdr:nvSpPr>
        <xdr:spPr bwMode="auto">
          <a:xfrm>
            <a:off x="11849306" y="1911491"/>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597114" name="Rectangle 79">
            <a:hlinkClick xmlns:r="http://schemas.openxmlformats.org/officeDocument/2006/relationships" r:id="rId18"/>
          </xdr:cNvPr>
          <xdr:cNvSpPr>
            <a:spLocks noChangeArrowheads="1"/>
          </xdr:cNvSpPr>
        </xdr:nvSpPr>
        <xdr:spPr bwMode="auto">
          <a:xfrm>
            <a:off x="11839792" y="3086075"/>
            <a:ext cx="1741151" cy="35333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597115" name="Rectangle 80">
            <a:hlinkClick xmlns:r="http://schemas.openxmlformats.org/officeDocument/2006/relationships" r:id="rId19"/>
          </xdr:cNvPr>
          <xdr:cNvSpPr>
            <a:spLocks noChangeArrowheads="1"/>
          </xdr:cNvSpPr>
        </xdr:nvSpPr>
        <xdr:spPr bwMode="auto">
          <a:xfrm>
            <a:off x="11830277" y="7803508"/>
            <a:ext cx="1750665"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597116" name="Rectangle 81">
            <a:hlinkClick xmlns:r="http://schemas.openxmlformats.org/officeDocument/2006/relationships" r:id="rId20"/>
          </xdr:cNvPr>
          <xdr:cNvSpPr>
            <a:spLocks noChangeArrowheads="1"/>
          </xdr:cNvSpPr>
        </xdr:nvSpPr>
        <xdr:spPr bwMode="auto">
          <a:xfrm>
            <a:off x="12011053" y="5798122"/>
            <a:ext cx="1560375" cy="372429"/>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25400</xdr:colOff>
      <xdr:row>0</xdr:row>
      <xdr:rowOff>127000</xdr:rowOff>
    </xdr:from>
    <xdr:to>
      <xdr:col>1</xdr:col>
      <xdr:colOff>2057400</xdr:colOff>
      <xdr:row>29</xdr:row>
      <xdr:rowOff>101600</xdr:rowOff>
    </xdr:to>
    <xdr:grpSp>
      <xdr:nvGrpSpPr>
        <xdr:cNvPr id="579578" name="Group 22"/>
        <xdr:cNvGrpSpPr>
          <a:grpSpLocks/>
        </xdr:cNvGrpSpPr>
      </xdr:nvGrpSpPr>
      <xdr:grpSpPr bwMode="auto">
        <a:xfrm>
          <a:off x="241300" y="127000"/>
          <a:ext cx="2032000" cy="7023100"/>
          <a:chOff x="11820763" y="288083"/>
          <a:chExt cx="1769694" cy="7878305"/>
        </a:xfrm>
      </xdr:grpSpPr>
      <xdr:sp macro="" textlink="">
        <xdr:nvSpPr>
          <xdr:cNvPr id="579579" name="Horizontal Scroll 23">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79580" name="Rectangle 24">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79581" name="Rectangle 25">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79582" name="Rectangle 26">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79583" name="Rectangle 27">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09280" name="Rectangle 44">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09281" name="Rectangle 45">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09282" name="Rectangle 46">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09283" name="Rectangle 47">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09284" name="Rectangle 48">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09285" name="Rectangle 49">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09286" name="Rectangle 50">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09287" name="Rectangle 51">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09288" name="Rectangle 52">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09289" name="Rectangle 53">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09290" name="Rectangle 54">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09291" name="Rectangle 55">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09292" name="Rectangle 56">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09293" name="Rectangle 61">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09294" name="Rectangle 62">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1</xdr:col>
      <xdr:colOff>1955800</xdr:colOff>
      <xdr:row>24</xdr:row>
      <xdr:rowOff>38100</xdr:rowOff>
    </xdr:to>
    <xdr:grpSp>
      <xdr:nvGrpSpPr>
        <xdr:cNvPr id="580602" name="Group 22"/>
        <xdr:cNvGrpSpPr>
          <a:grpSpLocks/>
        </xdr:cNvGrpSpPr>
      </xdr:nvGrpSpPr>
      <xdr:grpSpPr bwMode="auto">
        <a:xfrm>
          <a:off x="152400" y="152400"/>
          <a:ext cx="2019300" cy="7772400"/>
          <a:chOff x="11820763" y="288083"/>
          <a:chExt cx="1769694" cy="7878305"/>
        </a:xfrm>
      </xdr:grpSpPr>
      <xdr:sp macro="" textlink="">
        <xdr:nvSpPr>
          <xdr:cNvPr id="580603" name="Horizontal Scroll 23">
            <a:hlinkClick xmlns:r="http://schemas.openxmlformats.org/officeDocument/2006/relationships" r:id="rId1"/>
          </xdr:cNvPr>
          <xdr:cNvSpPr>
            <a:spLocks noChangeArrowheads="1"/>
          </xdr:cNvSpPr>
        </xdr:nvSpPr>
        <xdr:spPr bwMode="auto">
          <a:xfrm>
            <a:off x="11820763" y="288083"/>
            <a:ext cx="1741151" cy="363184"/>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580604" name="Rectangle 24">
            <a:hlinkClick xmlns:r="http://schemas.openxmlformats.org/officeDocument/2006/relationships" r:id="rId2"/>
          </xdr:cNvPr>
          <xdr:cNvSpPr>
            <a:spLocks noChangeArrowheads="1"/>
          </xdr:cNvSpPr>
        </xdr:nvSpPr>
        <xdr:spPr bwMode="auto">
          <a:xfrm>
            <a:off x="11849306" y="1116888"/>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580605" name="Rectangle 25">
            <a:hlinkClick xmlns:r="http://schemas.openxmlformats.org/officeDocument/2006/relationships" r:id="rId3"/>
          </xdr:cNvPr>
          <xdr:cNvSpPr>
            <a:spLocks noChangeArrowheads="1"/>
          </xdr:cNvSpPr>
        </xdr:nvSpPr>
        <xdr:spPr bwMode="auto">
          <a:xfrm>
            <a:off x="11849306" y="1517322"/>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580606" name="Rectangle 26">
            <a:hlinkClick xmlns:r="http://schemas.openxmlformats.org/officeDocument/2006/relationships" r:id="rId4"/>
          </xdr:cNvPr>
          <xdr:cNvSpPr>
            <a:spLocks noChangeArrowheads="1"/>
          </xdr:cNvSpPr>
        </xdr:nvSpPr>
        <xdr:spPr bwMode="auto">
          <a:xfrm>
            <a:off x="11839792" y="2308878"/>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580607" name="Rectangle 27">
            <a:hlinkClick xmlns:r="http://schemas.openxmlformats.org/officeDocument/2006/relationships" r:id="rId5"/>
          </xdr:cNvPr>
          <xdr:cNvSpPr>
            <a:spLocks noChangeArrowheads="1"/>
          </xdr:cNvSpPr>
        </xdr:nvSpPr>
        <xdr:spPr bwMode="auto">
          <a:xfrm>
            <a:off x="11839792" y="2699999"/>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10304" name="Rectangle 28">
            <a:hlinkClick xmlns:r="http://schemas.openxmlformats.org/officeDocument/2006/relationships" r:id="rId6"/>
          </xdr:cNvPr>
          <xdr:cNvSpPr>
            <a:spLocks noChangeArrowheads="1"/>
          </xdr:cNvSpPr>
        </xdr:nvSpPr>
        <xdr:spPr bwMode="auto">
          <a:xfrm>
            <a:off x="11839792" y="3472930"/>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10305" name="Rectangle 29">
            <a:hlinkClick xmlns:r="http://schemas.openxmlformats.org/officeDocument/2006/relationships" r:id="rId7"/>
          </xdr:cNvPr>
          <xdr:cNvSpPr>
            <a:spLocks noChangeArrowheads="1"/>
          </xdr:cNvSpPr>
        </xdr:nvSpPr>
        <xdr:spPr bwMode="auto">
          <a:xfrm>
            <a:off x="11839792" y="3854739"/>
            <a:ext cx="1741151" cy="35387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10306" name="Rectangle 30">
            <a:hlinkClick xmlns:r="http://schemas.openxmlformats.org/officeDocument/2006/relationships" r:id="rId8"/>
          </xdr:cNvPr>
          <xdr:cNvSpPr>
            <a:spLocks noChangeArrowheads="1"/>
          </xdr:cNvSpPr>
        </xdr:nvSpPr>
        <xdr:spPr bwMode="auto">
          <a:xfrm>
            <a:off x="11830277" y="6210780"/>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10307" name="Rectangle 31">
            <a:hlinkClick xmlns:r="http://schemas.openxmlformats.org/officeDocument/2006/relationships" r:id="rId9"/>
          </xdr:cNvPr>
          <xdr:cNvSpPr>
            <a:spLocks noChangeArrowheads="1"/>
          </xdr:cNvSpPr>
        </xdr:nvSpPr>
        <xdr:spPr bwMode="auto">
          <a:xfrm>
            <a:off x="12020567" y="4236548"/>
            <a:ext cx="1560375" cy="35387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10308" name="Rectangle 48">
            <a:hlinkClick xmlns:r="http://schemas.openxmlformats.org/officeDocument/2006/relationships" r:id="rId10"/>
          </xdr:cNvPr>
          <xdr:cNvSpPr>
            <a:spLocks noChangeArrowheads="1"/>
          </xdr:cNvSpPr>
        </xdr:nvSpPr>
        <xdr:spPr bwMode="auto">
          <a:xfrm>
            <a:off x="12020567" y="4636982"/>
            <a:ext cx="1560375" cy="353872"/>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10309" name="Rectangle 49">
            <a:hlinkClick xmlns:r="http://schemas.openxmlformats.org/officeDocument/2006/relationships" r:id="rId11"/>
          </xdr:cNvPr>
          <xdr:cNvSpPr>
            <a:spLocks noChangeArrowheads="1"/>
          </xdr:cNvSpPr>
        </xdr:nvSpPr>
        <xdr:spPr bwMode="auto">
          <a:xfrm>
            <a:off x="12020567" y="5037416"/>
            <a:ext cx="1560375" cy="353872"/>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10310" name="Rectangle 50">
            <a:hlinkClick xmlns:r="http://schemas.openxmlformats.org/officeDocument/2006/relationships" r:id="rId12"/>
          </xdr:cNvPr>
          <xdr:cNvSpPr>
            <a:spLocks noChangeArrowheads="1"/>
          </xdr:cNvSpPr>
        </xdr:nvSpPr>
        <xdr:spPr bwMode="auto">
          <a:xfrm>
            <a:off x="12020567" y="5419225"/>
            <a:ext cx="1560375" cy="363184"/>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10311" name="Rectangle 51">
            <a:hlinkClick xmlns:r="http://schemas.openxmlformats.org/officeDocument/2006/relationships" r:id="rId13"/>
          </xdr:cNvPr>
          <xdr:cNvSpPr>
            <a:spLocks noChangeArrowheads="1"/>
          </xdr:cNvSpPr>
        </xdr:nvSpPr>
        <xdr:spPr bwMode="auto">
          <a:xfrm>
            <a:off x="12001538" y="6611214"/>
            <a:ext cx="1560375" cy="37249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10312" name="Rectangle 52">
            <a:hlinkClick xmlns:r="http://schemas.openxmlformats.org/officeDocument/2006/relationships" r:id="rId14"/>
          </xdr:cNvPr>
          <xdr:cNvSpPr>
            <a:spLocks noChangeArrowheads="1"/>
          </xdr:cNvSpPr>
        </xdr:nvSpPr>
        <xdr:spPr bwMode="auto">
          <a:xfrm>
            <a:off x="12001538" y="7020961"/>
            <a:ext cx="1560375"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10313" name="Rectangle 53">
            <a:hlinkClick xmlns:r="http://schemas.openxmlformats.org/officeDocument/2006/relationships" r:id="rId15"/>
          </xdr:cNvPr>
          <xdr:cNvSpPr>
            <a:spLocks noChangeArrowheads="1"/>
          </xdr:cNvSpPr>
        </xdr:nvSpPr>
        <xdr:spPr bwMode="auto">
          <a:xfrm>
            <a:off x="12001538" y="7412082"/>
            <a:ext cx="1560375"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10314" name="Rectangle 54">
            <a:hlinkClick xmlns:r="http://schemas.openxmlformats.org/officeDocument/2006/relationships" r:id="rId16"/>
          </xdr:cNvPr>
          <xdr:cNvSpPr>
            <a:spLocks noChangeArrowheads="1"/>
          </xdr:cNvSpPr>
        </xdr:nvSpPr>
        <xdr:spPr bwMode="auto">
          <a:xfrm>
            <a:off x="11849306" y="697829"/>
            <a:ext cx="1741151" cy="37249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10315" name="Rectangle 55">
            <a:hlinkClick xmlns:r="http://schemas.openxmlformats.org/officeDocument/2006/relationships" r:id="rId17"/>
          </xdr:cNvPr>
          <xdr:cNvSpPr>
            <a:spLocks noChangeArrowheads="1"/>
          </xdr:cNvSpPr>
        </xdr:nvSpPr>
        <xdr:spPr bwMode="auto">
          <a:xfrm>
            <a:off x="11849306" y="1917756"/>
            <a:ext cx="1741151" cy="35387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10316" name="Rectangle 56">
            <a:hlinkClick xmlns:r="http://schemas.openxmlformats.org/officeDocument/2006/relationships" r:id="rId18"/>
          </xdr:cNvPr>
          <xdr:cNvSpPr>
            <a:spLocks noChangeArrowheads="1"/>
          </xdr:cNvSpPr>
        </xdr:nvSpPr>
        <xdr:spPr bwMode="auto">
          <a:xfrm>
            <a:off x="11839792" y="3081808"/>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10317" name="Rectangle 61">
            <a:hlinkClick xmlns:r="http://schemas.openxmlformats.org/officeDocument/2006/relationships" r:id="rId19"/>
          </xdr:cNvPr>
          <xdr:cNvSpPr>
            <a:spLocks noChangeArrowheads="1"/>
          </xdr:cNvSpPr>
        </xdr:nvSpPr>
        <xdr:spPr bwMode="auto">
          <a:xfrm>
            <a:off x="11830277" y="7803204"/>
            <a:ext cx="1750665"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10318" name="Rectangle 62">
            <a:hlinkClick xmlns:r="http://schemas.openxmlformats.org/officeDocument/2006/relationships" r:id="rId20"/>
          </xdr:cNvPr>
          <xdr:cNvSpPr>
            <a:spLocks noChangeArrowheads="1"/>
          </xdr:cNvSpPr>
        </xdr:nvSpPr>
        <xdr:spPr bwMode="auto">
          <a:xfrm>
            <a:off x="12011053" y="5801034"/>
            <a:ext cx="1560375" cy="363184"/>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279400</xdr:colOff>
      <xdr:row>7</xdr:row>
      <xdr:rowOff>76200</xdr:rowOff>
    </xdr:from>
    <xdr:to>
      <xdr:col>8</xdr:col>
      <xdr:colOff>215900</xdr:colOff>
      <xdr:row>18</xdr:row>
      <xdr:rowOff>139700</xdr:rowOff>
    </xdr:to>
    <xdr:pic>
      <xdr:nvPicPr>
        <xdr:cNvPr id="115322" name="Picture 3" descr="Peace_Corps_Logo"/>
        <xdr:cNvPicPr>
          <a:picLocks noChangeAspect="1" noChangeArrowheads="1"/>
        </xdr:cNvPicPr>
      </xdr:nvPicPr>
      <xdr:blipFill>
        <a:blip xmlns:r="http://schemas.openxmlformats.org/officeDocument/2006/relationships" r:embed="rId1"/>
        <a:srcRect/>
        <a:stretch>
          <a:fillRect/>
        </a:stretch>
      </xdr:blipFill>
      <xdr:spPr bwMode="auto">
        <a:xfrm>
          <a:off x="3644900" y="1524000"/>
          <a:ext cx="2108200" cy="1739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5.vml"/><Relationship Id="rId3"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vmlDrawing" Target="../drawings/vmlDrawing6.vml"/><Relationship Id="rId3"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 Id="rId2" Type="http://schemas.openxmlformats.org/officeDocument/2006/relationships/vmlDrawing" Target="../drawings/vmlDrawing8.vml"/><Relationship Id="rId3"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9.vml"/><Relationship Id="rId3"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4" Type="http://schemas.openxmlformats.org/officeDocument/2006/relationships/drawing" Target="../drawings/drawing22.xml"/><Relationship Id="rId1" Type="http://schemas.openxmlformats.org/officeDocument/2006/relationships/hyperlink" Target="http://www.encapafrica.org/egssaa.htm" TargetMode="External"/><Relationship Id="rId2" Type="http://schemas.openxmlformats.org/officeDocument/2006/relationships/hyperlink" Target="http://www.encapafrica.org/egssaa.htm"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pageSetUpPr fitToPage="1"/>
  </sheetPr>
  <dimension ref="B1:R71"/>
  <sheetViews>
    <sheetView showGridLines="0" workbookViewId="0">
      <selection activeCell="D18" sqref="D18:I18"/>
    </sheetView>
  </sheetViews>
  <sheetFormatPr baseColWidth="10" defaultColWidth="9.1640625" defaultRowHeight="13"/>
  <cols>
    <col min="1" max="1" width="2.83203125" style="560" customWidth="1"/>
    <col min="2" max="2" width="29.33203125" style="66" customWidth="1"/>
    <col min="3" max="3" width="3" style="560" customWidth="1"/>
    <col min="4" max="13" width="9.1640625" style="560"/>
    <col min="14" max="14" width="3" style="560" customWidth="1"/>
    <col min="15" max="16384" width="9.1640625" style="560"/>
  </cols>
  <sheetData>
    <row r="1" spans="2:18" ht="12.75" customHeight="1" thickBot="1">
      <c r="C1" s="558"/>
      <c r="D1" s="558"/>
      <c r="E1" s="559"/>
      <c r="F1" s="558"/>
      <c r="G1" s="558"/>
    </row>
    <row r="2" spans="2:18" s="565" customFormat="1" ht="56.25" customHeight="1">
      <c r="B2" s="187"/>
      <c r="C2" s="561"/>
      <c r="D2" s="562"/>
      <c r="E2" s="563"/>
      <c r="F2" s="562"/>
      <c r="G2" s="562"/>
      <c r="H2" s="562"/>
      <c r="I2" s="562"/>
      <c r="J2" s="562"/>
      <c r="K2" s="562"/>
      <c r="L2" s="562"/>
      <c r="M2" s="562"/>
      <c r="N2" s="564"/>
    </row>
    <row r="3" spans="2:18" s="565" customFormat="1" ht="8.25" customHeight="1">
      <c r="B3" s="62"/>
      <c r="C3" s="566"/>
      <c r="D3" s="105"/>
      <c r="E3" s="559"/>
      <c r="F3" s="105"/>
      <c r="G3" s="105"/>
      <c r="H3" s="105"/>
      <c r="I3" s="105"/>
      <c r="J3" s="105"/>
      <c r="K3" s="105"/>
      <c r="L3" s="105"/>
      <c r="M3" s="105"/>
      <c r="N3" s="567"/>
    </row>
    <row r="4" spans="2:18" s="565" customFormat="1" ht="49.5" customHeight="1">
      <c r="B4" s="105"/>
      <c r="C4" s="566"/>
      <c r="D4" s="105"/>
      <c r="E4" s="559"/>
      <c r="F4" s="105"/>
      <c r="G4" s="105"/>
      <c r="H4" s="105"/>
      <c r="I4" s="105"/>
      <c r="J4" s="105"/>
      <c r="K4" s="105"/>
      <c r="L4" s="105"/>
      <c r="M4" s="105"/>
      <c r="N4" s="567"/>
    </row>
    <row r="5" spans="2:18" s="565" customFormat="1" ht="27.75" customHeight="1">
      <c r="B5" s="62"/>
      <c r="C5" s="566"/>
      <c r="D5" s="105"/>
      <c r="E5" s="559"/>
      <c r="F5" s="105"/>
      <c r="G5" s="105"/>
      <c r="H5" s="105"/>
      <c r="I5" s="105"/>
      <c r="J5" s="105"/>
      <c r="K5" s="105"/>
      <c r="L5" s="105"/>
      <c r="M5" s="105"/>
      <c r="N5" s="567"/>
    </row>
    <row r="6" spans="2:18" ht="34.5" customHeight="1">
      <c r="B6" s="62"/>
      <c r="C6" s="568"/>
      <c r="D6" s="1182" t="s">
        <v>1539</v>
      </c>
      <c r="E6" s="1182"/>
      <c r="F6" s="1182"/>
      <c r="G6" s="1182"/>
      <c r="H6" s="1182"/>
      <c r="I6" s="1182"/>
      <c r="J6" s="1182"/>
      <c r="K6" s="1182"/>
      <c r="L6" s="1182"/>
      <c r="M6" s="1182"/>
      <c r="N6" s="569"/>
    </row>
    <row r="7" spans="2:18" ht="167.25" customHeight="1">
      <c r="B7" s="129"/>
      <c r="C7" s="1175"/>
      <c r="D7" s="1183" t="s">
        <v>660</v>
      </c>
      <c r="E7" s="1183"/>
      <c r="F7" s="1183"/>
      <c r="G7" s="1183"/>
      <c r="H7" s="1183"/>
      <c r="I7" s="1183"/>
      <c r="J7" s="1183"/>
      <c r="K7" s="1183"/>
      <c r="L7" s="1183"/>
      <c r="M7" s="1183"/>
      <c r="N7" s="569"/>
      <c r="R7" s="56"/>
    </row>
    <row r="8" spans="2:18" ht="14.25" customHeight="1" thickBot="1">
      <c r="B8" s="62"/>
      <c r="C8" s="1175"/>
      <c r="D8" s="570"/>
      <c r="E8" s="571"/>
      <c r="F8" s="558"/>
      <c r="G8" s="558"/>
      <c r="H8" s="558"/>
      <c r="I8" s="558"/>
      <c r="J8" s="558"/>
      <c r="K8" s="558"/>
      <c r="L8" s="558"/>
      <c r="M8" s="558"/>
      <c r="N8" s="569"/>
    </row>
    <row r="9" spans="2:18" ht="26.25" customHeight="1" thickBot="1">
      <c r="B9" s="62"/>
      <c r="C9" s="1175"/>
      <c r="D9" s="1184" t="s">
        <v>229</v>
      </c>
      <c r="E9" s="1185"/>
      <c r="F9" s="1185"/>
      <c r="G9" s="1185"/>
      <c r="H9" s="1185"/>
      <c r="I9" s="1185"/>
      <c r="J9" s="1185"/>
      <c r="K9" s="1185"/>
      <c r="L9" s="1185"/>
      <c r="M9" s="1186"/>
      <c r="N9" s="569"/>
    </row>
    <row r="10" spans="2:18" ht="26.25" customHeight="1">
      <c r="B10" s="62"/>
      <c r="C10" s="1175"/>
      <c r="D10" s="1187" t="s">
        <v>1488</v>
      </c>
      <c r="E10" s="1188"/>
      <c r="F10" s="1188"/>
      <c r="G10" s="1188"/>
      <c r="H10" s="1188"/>
      <c r="I10" s="1188"/>
      <c r="J10" s="1188"/>
      <c r="K10" s="1188"/>
      <c r="L10" s="1188"/>
      <c r="M10" s="1189"/>
      <c r="N10" s="569"/>
    </row>
    <row r="11" spans="2:18" ht="26.25" customHeight="1">
      <c r="B11" s="129"/>
      <c r="C11" s="1175"/>
      <c r="D11" s="1178" t="s">
        <v>428</v>
      </c>
      <c r="E11" s="1179"/>
      <c r="F11" s="1179"/>
      <c r="G11" s="1179"/>
      <c r="H11" s="1179"/>
      <c r="I11" s="1179"/>
      <c r="J11" s="572"/>
      <c r="K11" s="572"/>
      <c r="L11" s="572"/>
      <c r="M11" s="573"/>
      <c r="N11" s="569"/>
    </row>
    <row r="12" spans="2:18" ht="26.25" customHeight="1">
      <c r="B12" s="129"/>
      <c r="C12" s="1175"/>
      <c r="D12" s="1178" t="s">
        <v>671</v>
      </c>
      <c r="E12" s="1179"/>
      <c r="F12" s="1179"/>
      <c r="G12" s="1179"/>
      <c r="H12" s="1179"/>
      <c r="I12" s="1179"/>
      <c r="J12" s="572"/>
      <c r="K12" s="572"/>
      <c r="L12" s="572"/>
      <c r="M12" s="573"/>
      <c r="N12" s="569"/>
    </row>
    <row r="13" spans="2:18" ht="26.25" customHeight="1">
      <c r="B13" s="62"/>
      <c r="C13" s="1175"/>
      <c r="D13" s="1178" t="s">
        <v>1489</v>
      </c>
      <c r="E13" s="1179"/>
      <c r="F13" s="1179"/>
      <c r="G13" s="1179"/>
      <c r="H13" s="1179"/>
      <c r="I13" s="1179"/>
      <c r="J13" s="572"/>
      <c r="K13" s="572"/>
      <c r="L13" s="572"/>
      <c r="M13" s="573"/>
      <c r="N13" s="569"/>
    </row>
    <row r="14" spans="2:18" ht="26.25" customHeight="1">
      <c r="B14" s="129"/>
      <c r="C14" s="1175"/>
      <c r="D14" s="1178" t="s">
        <v>614</v>
      </c>
      <c r="E14" s="1179"/>
      <c r="F14" s="1179"/>
      <c r="G14" s="1179"/>
      <c r="H14" s="1179"/>
      <c r="I14" s="1179"/>
      <c r="J14" s="572"/>
      <c r="K14" s="572"/>
      <c r="L14" s="572"/>
      <c r="M14" s="573"/>
      <c r="N14" s="569"/>
    </row>
    <row r="15" spans="2:18" ht="26.25" customHeight="1">
      <c r="B15" s="129"/>
      <c r="C15" s="1175"/>
      <c r="D15" s="1178" t="s">
        <v>1490</v>
      </c>
      <c r="E15" s="1179"/>
      <c r="F15" s="1179"/>
      <c r="G15" s="1179"/>
      <c r="H15" s="1179"/>
      <c r="I15" s="1179"/>
      <c r="J15" s="572"/>
      <c r="K15" s="572"/>
      <c r="L15" s="572"/>
      <c r="M15" s="573"/>
      <c r="N15" s="569"/>
    </row>
    <row r="16" spans="2:18" ht="26.25" customHeight="1">
      <c r="B16" s="129"/>
      <c r="C16" s="1175"/>
      <c r="D16" s="978" t="s">
        <v>846</v>
      </c>
      <c r="E16" s="979"/>
      <c r="F16" s="979"/>
      <c r="G16" s="979"/>
      <c r="H16" s="979"/>
      <c r="I16" s="979"/>
      <c r="J16" s="572"/>
      <c r="K16" s="572"/>
      <c r="L16" s="572"/>
      <c r="M16" s="573"/>
      <c r="N16" s="569"/>
    </row>
    <row r="17" spans="2:14" ht="26.25" customHeight="1">
      <c r="B17" s="62"/>
      <c r="C17" s="1175"/>
      <c r="D17" s="1178" t="s">
        <v>744</v>
      </c>
      <c r="E17" s="1179"/>
      <c r="F17" s="1179"/>
      <c r="G17" s="1179"/>
      <c r="H17" s="1179"/>
      <c r="I17" s="1179"/>
      <c r="J17" s="572"/>
      <c r="K17" s="572"/>
      <c r="L17" s="572"/>
      <c r="M17" s="573"/>
      <c r="N17" s="569"/>
    </row>
    <row r="18" spans="2:14" ht="26.25" customHeight="1">
      <c r="B18" s="62"/>
      <c r="C18" s="1175"/>
      <c r="D18" s="1178" t="s">
        <v>746</v>
      </c>
      <c r="E18" s="1179"/>
      <c r="F18" s="1179"/>
      <c r="G18" s="1179"/>
      <c r="H18" s="1179"/>
      <c r="I18" s="1179"/>
      <c r="J18" s="572"/>
      <c r="K18" s="572"/>
      <c r="L18" s="572"/>
      <c r="M18" s="573"/>
      <c r="N18" s="569"/>
    </row>
    <row r="19" spans="2:14" ht="26.25" customHeight="1" thickBot="1">
      <c r="B19" s="62"/>
      <c r="C19" s="1175"/>
      <c r="D19" s="1180" t="s">
        <v>747</v>
      </c>
      <c r="E19" s="1181"/>
      <c r="F19" s="1181"/>
      <c r="G19" s="1181"/>
      <c r="H19" s="1181"/>
      <c r="I19" s="1181"/>
      <c r="J19" s="574"/>
      <c r="K19" s="574"/>
      <c r="L19" s="574"/>
      <c r="M19" s="575"/>
      <c r="N19" s="569"/>
    </row>
    <row r="20" spans="2:14" ht="14.25" customHeight="1">
      <c r="B20" s="62"/>
      <c r="C20" s="1175"/>
      <c r="D20" s="570"/>
      <c r="E20" s="571"/>
      <c r="F20" s="558"/>
      <c r="G20" s="558"/>
      <c r="H20" s="558"/>
      <c r="I20" s="558"/>
      <c r="J20" s="558"/>
      <c r="K20" s="558"/>
      <c r="L20" s="558"/>
      <c r="M20" s="558"/>
      <c r="N20" s="569"/>
    </row>
    <row r="21" spans="2:14" ht="49.5" customHeight="1">
      <c r="B21" s="62"/>
      <c r="C21" s="1175"/>
      <c r="D21" s="558"/>
      <c r="E21" s="558"/>
      <c r="F21" s="558"/>
      <c r="G21" s="558"/>
      <c r="H21" s="558"/>
      <c r="I21" s="558"/>
      <c r="J21" s="558"/>
      <c r="K21" s="558"/>
      <c r="L21" s="558"/>
      <c r="M21" s="558"/>
      <c r="N21" s="569"/>
    </row>
    <row r="22" spans="2:14" ht="17">
      <c r="B22" s="62"/>
      <c r="C22" s="1175"/>
      <c r="D22" s="570"/>
      <c r="E22" s="576"/>
      <c r="F22" s="558"/>
      <c r="G22" s="558"/>
      <c r="H22" s="558"/>
      <c r="I22" s="558"/>
      <c r="J22" s="558"/>
      <c r="K22" s="558"/>
      <c r="L22" s="558"/>
      <c r="M22" s="558"/>
      <c r="N22" s="569"/>
    </row>
    <row r="23" spans="2:14" ht="21.75" customHeight="1" thickBot="1">
      <c r="B23" s="62"/>
      <c r="C23" s="1176"/>
      <c r="D23" s="577"/>
      <c r="E23" s="578"/>
      <c r="F23" s="579"/>
      <c r="G23" s="579"/>
      <c r="H23" s="579"/>
      <c r="I23" s="579"/>
      <c r="J23" s="579"/>
      <c r="K23" s="579"/>
      <c r="L23" s="579"/>
      <c r="M23" s="579"/>
      <c r="N23" s="580"/>
    </row>
    <row r="24" spans="2:14" ht="14.25" customHeight="1">
      <c r="B24" s="129"/>
      <c r="C24" s="558"/>
      <c r="D24" s="558"/>
      <c r="E24" s="558"/>
      <c r="F24" s="558"/>
    </row>
    <row r="25" spans="2:14" ht="14.25" customHeight="1">
      <c r="B25" s="62"/>
      <c r="C25" s="558"/>
      <c r="D25" s="558"/>
      <c r="E25" s="558"/>
      <c r="F25" s="558"/>
    </row>
    <row r="26" spans="2:14" ht="14.25" customHeight="1">
      <c r="B26" s="62"/>
      <c r="C26" s="558"/>
      <c r="D26" s="558"/>
      <c r="E26" s="558"/>
      <c r="F26" s="558"/>
    </row>
    <row r="27" spans="2:14" ht="14.25" customHeight="1">
      <c r="B27" s="62"/>
      <c r="C27" s="558"/>
      <c r="D27" s="558"/>
      <c r="E27" s="558"/>
      <c r="F27" s="558"/>
    </row>
    <row r="28" spans="2:14" ht="14.25" customHeight="1">
      <c r="B28" s="62"/>
      <c r="C28" s="558"/>
      <c r="D28" s="558"/>
      <c r="E28" s="558"/>
      <c r="F28" s="558"/>
    </row>
    <row r="29" spans="2:14" ht="14.25" customHeight="1">
      <c r="B29" s="105"/>
      <c r="C29" s="558"/>
      <c r="D29" s="558"/>
      <c r="E29" s="558"/>
      <c r="F29" s="558"/>
    </row>
    <row r="30" spans="2:14" ht="14.25" customHeight="1">
      <c r="B30" s="62"/>
      <c r="C30" s="558"/>
      <c r="D30" s="558"/>
      <c r="E30" s="558"/>
      <c r="F30" s="558"/>
    </row>
    <row r="31" spans="2:14" ht="14.25" customHeight="1">
      <c r="B31" s="62"/>
      <c r="C31" s="558"/>
      <c r="D31" s="558"/>
      <c r="E31" s="558"/>
      <c r="F31" s="558"/>
    </row>
    <row r="32" spans="2:14" ht="14.25" customHeight="1">
      <c r="B32" s="62"/>
      <c r="C32" s="558"/>
      <c r="D32" s="558"/>
      <c r="E32" s="558"/>
      <c r="F32" s="558"/>
    </row>
    <row r="33" spans="2:6" ht="14.25" customHeight="1">
      <c r="B33" s="62"/>
      <c r="C33" s="558"/>
      <c r="D33" s="558"/>
      <c r="E33" s="558"/>
      <c r="F33" s="558"/>
    </row>
    <row r="34" spans="2:6" ht="14.25" customHeight="1">
      <c r="B34" s="62"/>
      <c r="C34" s="558"/>
      <c r="D34" s="558"/>
      <c r="E34" s="558"/>
      <c r="F34" s="558"/>
    </row>
    <row r="35" spans="2:6" ht="14.25" customHeight="1">
      <c r="B35" s="62"/>
      <c r="C35" s="1177"/>
      <c r="D35" s="581"/>
      <c r="E35" s="105"/>
      <c r="F35" s="558"/>
    </row>
    <row r="36" spans="2:6" ht="19.5" customHeight="1">
      <c r="B36" s="62"/>
      <c r="C36" s="1177"/>
      <c r="D36" s="581"/>
      <c r="E36" s="582"/>
      <c r="F36" s="558"/>
    </row>
    <row r="37" spans="2:6" ht="14.25" customHeight="1">
      <c r="B37" s="62"/>
      <c r="C37" s="1177"/>
      <c r="D37" s="581"/>
      <c r="E37" s="582"/>
      <c r="F37" s="558"/>
    </row>
    <row r="38" spans="2:6" ht="12" customHeight="1">
      <c r="B38" s="62"/>
      <c r="C38" s="1177"/>
      <c r="D38" s="581"/>
      <c r="E38" s="583"/>
      <c r="F38" s="558"/>
    </row>
    <row r="39" spans="2:6" ht="0.75" hidden="1" customHeight="1">
      <c r="B39" s="62"/>
      <c r="C39" s="1177"/>
      <c r="D39" s="581"/>
      <c r="E39" s="583"/>
      <c r="F39" s="558"/>
    </row>
    <row r="40" spans="2:6" ht="14.25" hidden="1" customHeight="1">
      <c r="B40" s="62"/>
      <c r="C40" s="1177"/>
      <c r="D40" s="581"/>
      <c r="E40" s="583"/>
      <c r="F40" s="558"/>
    </row>
    <row r="41" spans="2:6" ht="14.25" customHeight="1">
      <c r="B41" s="62"/>
      <c r="C41" s="1177"/>
      <c r="D41" s="581"/>
      <c r="E41" s="583"/>
      <c r="F41" s="558"/>
    </row>
    <row r="42" spans="2:6">
      <c r="B42" s="62"/>
      <c r="E42" s="558"/>
    </row>
    <row r="43" spans="2:6">
      <c r="B43" s="62"/>
      <c r="E43" s="558"/>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mergeCells count="14">
    <mergeCell ref="D6:M6"/>
    <mergeCell ref="D7:M7"/>
    <mergeCell ref="D9:M9"/>
    <mergeCell ref="D10:M10"/>
    <mergeCell ref="D11:I11"/>
    <mergeCell ref="C7:C23"/>
    <mergeCell ref="C35:C41"/>
    <mergeCell ref="D14:I14"/>
    <mergeCell ref="D15:I15"/>
    <mergeCell ref="D12:I12"/>
    <mergeCell ref="D17:I17"/>
    <mergeCell ref="D18:I18"/>
    <mergeCell ref="D19:I19"/>
    <mergeCell ref="D13:I13"/>
  </mergeCells>
  <phoneticPr fontId="3" type="noConversion"/>
  <hyperlinks>
    <hyperlink ref="D11" location="'1.%20Classification%20&amp;%20Budget'!A1" display="1. Project Classification"/>
    <hyperlink ref="D12" location="'2.%20Questionnaire'!A1" display="2. Project Description"/>
    <hyperlink ref="D14" location="'3.%20Timeline'!A1" display="4. Timeline"/>
    <hyperlink ref="D15" location="'4.%20Monitoring%20&amp;%20Evaluation'!A1" display="5. Monitoring and Evaluation"/>
    <hyperlink ref="D17" location="'5.%20Detailed%20Budget'!A1" display="7. Detailed Budget"/>
    <hyperlink ref="D18" location="'Grant%20Selection%20Menu'!A1" display="8. Grant Type Selection Menu"/>
    <hyperlink ref="D10" location="Instructions!A1" display="Application Instructions"/>
    <hyperlink ref="D19" location="Print!A1" display="9. Signature Forms"/>
    <hyperlink ref="D11:I11" location="'1.%20Classification%20&amp;%20Budget'!A1" display="1. Project Classification"/>
    <hyperlink ref="D12:I12" location="'2.%20Questionnaire'!A1" display="2. Project Description"/>
    <hyperlink ref="D13:I13" location="'3.%20Goals%20&amp;%20Objectives'!A1" display="3. Goals and Objectives"/>
    <hyperlink ref="D14:I14" location="'4.%20Timeline'!A1" display="4. Timeline"/>
    <hyperlink ref="D15:I15" location="'5.%20Evaluation%20Planning'!A1" display="5. Monitoring and Evaluation"/>
    <hyperlink ref="D17:I17" location="'6.%20Detailed%20Budget'!A1" display="7. Detailed Budget"/>
    <hyperlink ref="D18:I18" location="'Grant%20Selection%20Menu'!A1" display="8. Grant Type Selection Menu"/>
    <hyperlink ref="D19:I19" location="Print!A1" display="9. Signature Forms"/>
    <hyperlink ref="D16:F16" location="'DO%20NO%20HARM'!A1" display="6. Do No Harm"/>
  </hyperlinks>
  <printOptions horizontalCentered="1" verticalCentered="1"/>
  <pageMargins left="0.75" right="0.75" top="0.73" bottom="0.79" header="0.5" footer="0.5"/>
  <drawing r:id="rId1"/>
  <legacy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dimension ref="C1:N30"/>
  <sheetViews>
    <sheetView zoomScaleSheetLayoutView="93" workbookViewId="0"/>
  </sheetViews>
  <sheetFormatPr baseColWidth="10" defaultColWidth="9.1640625" defaultRowHeight="12"/>
  <cols>
    <col min="1" max="1" width="2.83203125" style="20" customWidth="1"/>
    <col min="2" max="2" width="31.1640625" style="20" customWidth="1"/>
    <col min="3" max="14" width="7" style="20" customWidth="1"/>
    <col min="15" max="18" width="8.6640625" style="20" customWidth="1"/>
    <col min="19" max="16384" width="9.1640625" style="20"/>
  </cols>
  <sheetData>
    <row r="1" spans="3:14" ht="10.5" customHeight="1" thickBot="1"/>
    <row r="2" spans="3:14" ht="28.5" customHeight="1" thickBot="1">
      <c r="C2" s="1184" t="s">
        <v>1540</v>
      </c>
      <c r="D2" s="1185"/>
      <c r="E2" s="1185"/>
      <c r="F2" s="1185"/>
      <c r="G2" s="1185"/>
      <c r="H2" s="1185"/>
      <c r="I2" s="1185"/>
      <c r="J2" s="1185"/>
      <c r="K2" s="1185"/>
      <c r="L2" s="1185"/>
      <c r="M2" s="1185"/>
      <c r="N2" s="1186"/>
    </row>
    <row r="3" spans="3:14" ht="13" thickBot="1">
      <c r="C3" s="346"/>
      <c r="D3" s="90"/>
      <c r="E3" s="90"/>
      <c r="F3" s="90"/>
      <c r="G3" s="90"/>
      <c r="H3" s="90"/>
      <c r="I3" s="90"/>
      <c r="J3" s="90"/>
      <c r="K3" s="90"/>
      <c r="L3" s="90"/>
      <c r="M3" s="90"/>
      <c r="N3" s="96"/>
    </row>
    <row r="4" spans="3:14" ht="17.25" customHeight="1">
      <c r="C4" s="1139"/>
      <c r="D4" s="1140"/>
      <c r="E4" s="1141"/>
      <c r="F4" s="1141"/>
      <c r="G4" s="1220" t="s">
        <v>457</v>
      </c>
      <c r="H4" s="1220"/>
      <c r="I4" s="1220"/>
      <c r="J4" s="1220"/>
      <c r="K4" s="1220"/>
      <c r="L4" s="1220"/>
      <c r="M4" s="1221"/>
      <c r="N4" s="1142"/>
    </row>
    <row r="5" spans="3:14" ht="50.25" customHeight="1">
      <c r="C5" s="346"/>
      <c r="D5" s="1143"/>
      <c r="E5" s="1215" t="s">
        <v>459</v>
      </c>
      <c r="F5" s="1216"/>
      <c r="G5" s="1217" t="s">
        <v>1957</v>
      </c>
      <c r="H5" s="1218"/>
      <c r="I5" s="1218"/>
      <c r="J5" s="1218"/>
      <c r="K5" s="1218"/>
      <c r="L5" s="1218"/>
      <c r="M5" s="1219"/>
      <c r="N5" s="96"/>
    </row>
    <row r="6" spans="3:14" ht="50.25" customHeight="1">
      <c r="C6" s="346"/>
      <c r="D6" s="901"/>
      <c r="E6" s="1200" t="s">
        <v>590</v>
      </c>
      <c r="F6" s="1201"/>
      <c r="G6" s="1204" t="s">
        <v>1491</v>
      </c>
      <c r="H6" s="1205"/>
      <c r="I6" s="1205"/>
      <c r="J6" s="1205"/>
      <c r="K6" s="1205"/>
      <c r="L6" s="1205"/>
      <c r="M6" s="1206"/>
      <c r="N6" s="96"/>
    </row>
    <row r="7" spans="3:14" ht="50.25" customHeight="1">
      <c r="C7" s="346"/>
      <c r="D7" s="901"/>
      <c r="E7" s="1202" t="s">
        <v>458</v>
      </c>
      <c r="F7" s="1203"/>
      <c r="G7" s="1204" t="s">
        <v>1492</v>
      </c>
      <c r="H7" s="1205"/>
      <c r="I7" s="1205"/>
      <c r="J7" s="1205"/>
      <c r="K7" s="1205"/>
      <c r="L7" s="1205"/>
      <c r="M7" s="1206"/>
      <c r="N7" s="96"/>
    </row>
    <row r="8" spans="3:14" ht="14" thickBot="1">
      <c r="C8" s="346"/>
      <c r="D8" s="1144"/>
      <c r="E8" s="61"/>
      <c r="F8" s="61"/>
      <c r="G8" s="61"/>
      <c r="H8" s="61"/>
      <c r="I8" s="61"/>
      <c r="J8" s="61"/>
      <c r="K8" s="61"/>
      <c r="L8" s="61"/>
      <c r="M8" s="1145"/>
      <c r="N8" s="96"/>
    </row>
    <row r="9" spans="3:14" ht="14" thickBot="1">
      <c r="C9" s="346"/>
      <c r="D9" s="59"/>
      <c r="E9" s="59"/>
      <c r="F9" s="59"/>
      <c r="G9" s="59"/>
      <c r="H9" s="59"/>
      <c r="I9" s="59"/>
      <c r="J9" s="59"/>
      <c r="K9" s="59"/>
      <c r="L9" s="59"/>
      <c r="M9" s="59"/>
      <c r="N9" s="96"/>
    </row>
    <row r="10" spans="3:14" ht="15.75" customHeight="1">
      <c r="C10" s="346"/>
      <c r="D10" s="1199" t="s">
        <v>840</v>
      </c>
      <c r="E10" s="1207"/>
      <c r="F10" s="1207"/>
      <c r="G10" s="1207"/>
      <c r="H10" s="1207"/>
      <c r="I10" s="1207"/>
      <c r="J10" s="1207"/>
      <c r="K10" s="1207"/>
      <c r="L10" s="1207"/>
      <c r="M10" s="1208"/>
      <c r="N10" s="96"/>
    </row>
    <row r="11" spans="3:14" ht="15" customHeight="1">
      <c r="C11" s="346"/>
      <c r="D11" s="1209"/>
      <c r="E11" s="1210"/>
      <c r="F11" s="1210"/>
      <c r="G11" s="1210"/>
      <c r="H11" s="1210"/>
      <c r="I11" s="1210"/>
      <c r="J11" s="1210"/>
      <c r="K11" s="1210"/>
      <c r="L11" s="1210"/>
      <c r="M11" s="1211"/>
      <c r="N11" s="96"/>
    </row>
    <row r="12" spans="3:14" ht="41.25" customHeight="1" thickBot="1">
      <c r="C12" s="346"/>
      <c r="D12" s="1212"/>
      <c r="E12" s="1213"/>
      <c r="F12" s="1213"/>
      <c r="G12" s="1213"/>
      <c r="H12" s="1213"/>
      <c r="I12" s="1213"/>
      <c r="J12" s="1213"/>
      <c r="K12" s="1213"/>
      <c r="L12" s="1213"/>
      <c r="M12" s="1214"/>
      <c r="N12" s="96"/>
    </row>
    <row r="13" spans="3:14" ht="14" thickBot="1">
      <c r="C13" s="346"/>
      <c r="D13" s="59"/>
      <c r="E13" s="59"/>
      <c r="F13" s="59"/>
      <c r="G13" s="59"/>
      <c r="H13" s="59"/>
      <c r="I13" s="59"/>
      <c r="J13" s="59"/>
      <c r="K13" s="59"/>
      <c r="L13" s="59"/>
      <c r="M13" s="59"/>
      <c r="N13" s="96"/>
    </row>
    <row r="14" spans="3:14" ht="9" customHeight="1">
      <c r="C14" s="346"/>
      <c r="D14" s="1199" t="s">
        <v>845</v>
      </c>
      <c r="E14" s="1191"/>
      <c r="F14" s="1191"/>
      <c r="G14" s="1191"/>
      <c r="H14" s="1191"/>
      <c r="I14" s="1191"/>
      <c r="J14" s="1191"/>
      <c r="K14" s="1191"/>
      <c r="L14" s="1191"/>
      <c r="M14" s="1192"/>
      <c r="N14" s="96"/>
    </row>
    <row r="15" spans="3:14" ht="15" customHeight="1">
      <c r="C15" s="346"/>
      <c r="D15" s="1193"/>
      <c r="E15" s="1194"/>
      <c r="F15" s="1194"/>
      <c r="G15" s="1194"/>
      <c r="H15" s="1194"/>
      <c r="I15" s="1194"/>
      <c r="J15" s="1194"/>
      <c r="K15" s="1194"/>
      <c r="L15" s="1194"/>
      <c r="M15" s="1195"/>
      <c r="N15" s="96"/>
    </row>
    <row r="16" spans="3:14" ht="15" customHeight="1">
      <c r="C16" s="346"/>
      <c r="D16" s="1193"/>
      <c r="E16" s="1194"/>
      <c r="F16" s="1194"/>
      <c r="G16" s="1194"/>
      <c r="H16" s="1194"/>
      <c r="I16" s="1194"/>
      <c r="J16" s="1194"/>
      <c r="K16" s="1194"/>
      <c r="L16" s="1194"/>
      <c r="M16" s="1195"/>
      <c r="N16" s="96"/>
    </row>
    <row r="17" spans="3:14" ht="15" customHeight="1">
      <c r="C17" s="346"/>
      <c r="D17" s="1193"/>
      <c r="E17" s="1194"/>
      <c r="F17" s="1194"/>
      <c r="G17" s="1194"/>
      <c r="H17" s="1194"/>
      <c r="I17" s="1194"/>
      <c r="J17" s="1194"/>
      <c r="K17" s="1194"/>
      <c r="L17" s="1194"/>
      <c r="M17" s="1195"/>
      <c r="N17" s="96"/>
    </row>
    <row r="18" spans="3:14" ht="5.25" customHeight="1" thickBot="1">
      <c r="C18" s="346"/>
      <c r="D18" s="1196"/>
      <c r="E18" s="1197"/>
      <c r="F18" s="1197"/>
      <c r="G18" s="1197"/>
      <c r="H18" s="1197"/>
      <c r="I18" s="1197"/>
      <c r="J18" s="1197"/>
      <c r="K18" s="1197"/>
      <c r="L18" s="1197"/>
      <c r="M18" s="1198"/>
      <c r="N18" s="96"/>
    </row>
    <row r="19" spans="3:14" ht="14" thickBot="1">
      <c r="C19" s="346"/>
      <c r="D19" s="59"/>
      <c r="E19" s="59"/>
      <c r="F19" s="59"/>
      <c r="G19" s="59"/>
      <c r="H19" s="59"/>
      <c r="I19" s="59"/>
      <c r="J19" s="59"/>
      <c r="K19" s="59"/>
      <c r="L19" s="59"/>
      <c r="M19" s="59"/>
      <c r="N19" s="96"/>
    </row>
    <row r="20" spans="3:14" ht="15" customHeight="1">
      <c r="C20" s="346"/>
      <c r="D20" s="1190" t="s">
        <v>1565</v>
      </c>
      <c r="E20" s="1191"/>
      <c r="F20" s="1191"/>
      <c r="G20" s="1191"/>
      <c r="H20" s="1191"/>
      <c r="I20" s="1191"/>
      <c r="J20" s="1191"/>
      <c r="K20" s="1191"/>
      <c r="L20" s="1191"/>
      <c r="M20" s="1192"/>
      <c r="N20" s="96"/>
    </row>
    <row r="21" spans="3:14" ht="15" customHeight="1">
      <c r="C21" s="346"/>
      <c r="D21" s="1193"/>
      <c r="E21" s="1194"/>
      <c r="F21" s="1194"/>
      <c r="G21" s="1194"/>
      <c r="H21" s="1194"/>
      <c r="I21" s="1194"/>
      <c r="J21" s="1194"/>
      <c r="K21" s="1194"/>
      <c r="L21" s="1194"/>
      <c r="M21" s="1195"/>
      <c r="N21" s="96"/>
    </row>
    <row r="22" spans="3:14" ht="15" customHeight="1">
      <c r="C22" s="346"/>
      <c r="D22" s="1193"/>
      <c r="E22" s="1194"/>
      <c r="F22" s="1194"/>
      <c r="G22" s="1194"/>
      <c r="H22" s="1194"/>
      <c r="I22" s="1194"/>
      <c r="J22" s="1194"/>
      <c r="K22" s="1194"/>
      <c r="L22" s="1194"/>
      <c r="M22" s="1195"/>
      <c r="N22" s="96"/>
    </row>
    <row r="23" spans="3:14" ht="40.5" customHeight="1" thickBot="1">
      <c r="C23" s="346"/>
      <c r="D23" s="1196"/>
      <c r="E23" s="1197"/>
      <c r="F23" s="1197"/>
      <c r="G23" s="1197"/>
      <c r="H23" s="1197"/>
      <c r="I23" s="1197"/>
      <c r="J23" s="1197"/>
      <c r="K23" s="1197"/>
      <c r="L23" s="1197"/>
      <c r="M23" s="1198"/>
      <c r="N23" s="96"/>
    </row>
    <row r="24" spans="3:14" ht="14" thickBot="1">
      <c r="C24" s="346"/>
      <c r="D24" s="59"/>
      <c r="E24" s="59"/>
      <c r="F24" s="59"/>
      <c r="G24" s="59"/>
      <c r="H24" s="59"/>
      <c r="I24" s="59"/>
      <c r="J24" s="59"/>
      <c r="K24" s="59"/>
      <c r="L24" s="59"/>
      <c r="M24" s="59"/>
      <c r="N24" s="96"/>
    </row>
    <row r="25" spans="3:14" ht="15" customHeight="1">
      <c r="C25" s="346"/>
      <c r="D25" s="1199" t="s">
        <v>1566</v>
      </c>
      <c r="E25" s="1191"/>
      <c r="F25" s="1191"/>
      <c r="G25" s="1191"/>
      <c r="H25" s="1191"/>
      <c r="I25" s="1191"/>
      <c r="J25" s="1191"/>
      <c r="K25" s="1191"/>
      <c r="L25" s="1191"/>
      <c r="M25" s="1192"/>
      <c r="N25" s="96"/>
    </row>
    <row r="26" spans="3:14" ht="15" customHeight="1">
      <c r="C26" s="346"/>
      <c r="D26" s="1193"/>
      <c r="E26" s="1194"/>
      <c r="F26" s="1194"/>
      <c r="G26" s="1194"/>
      <c r="H26" s="1194"/>
      <c r="I26" s="1194"/>
      <c r="J26" s="1194"/>
      <c r="K26" s="1194"/>
      <c r="L26" s="1194"/>
      <c r="M26" s="1195"/>
      <c r="N26" s="96"/>
    </row>
    <row r="27" spans="3:14" ht="15" customHeight="1">
      <c r="C27" s="346"/>
      <c r="D27" s="1193"/>
      <c r="E27" s="1194"/>
      <c r="F27" s="1194"/>
      <c r="G27" s="1194"/>
      <c r="H27" s="1194"/>
      <c r="I27" s="1194"/>
      <c r="J27" s="1194"/>
      <c r="K27" s="1194"/>
      <c r="L27" s="1194"/>
      <c r="M27" s="1195"/>
      <c r="N27" s="96"/>
    </row>
    <row r="28" spans="3:14" ht="42.75" customHeight="1" thickBot="1">
      <c r="C28" s="346"/>
      <c r="D28" s="1196"/>
      <c r="E28" s="1197"/>
      <c r="F28" s="1197"/>
      <c r="G28" s="1197"/>
      <c r="H28" s="1197"/>
      <c r="I28" s="1197"/>
      <c r="J28" s="1197"/>
      <c r="K28" s="1197"/>
      <c r="L28" s="1197"/>
      <c r="M28" s="1198"/>
      <c r="N28" s="96"/>
    </row>
    <row r="29" spans="3:14" ht="15">
      <c r="C29" s="346"/>
      <c r="D29" s="1146"/>
      <c r="E29" s="1146"/>
      <c r="F29" s="1146"/>
      <c r="G29" s="1146"/>
      <c r="H29" s="1146"/>
      <c r="I29" s="1146"/>
      <c r="J29" s="1146"/>
      <c r="K29" s="1146"/>
      <c r="L29" s="1146"/>
      <c r="M29" s="1146"/>
      <c r="N29" s="96"/>
    </row>
    <row r="30" spans="3:14" ht="16" thickBot="1">
      <c r="C30" s="345"/>
      <c r="D30" s="1147"/>
      <c r="E30" s="1147"/>
      <c r="F30" s="1147"/>
      <c r="G30" s="1147"/>
      <c r="H30" s="1147"/>
      <c r="I30" s="1147"/>
      <c r="J30" s="1147"/>
      <c r="K30" s="1147"/>
      <c r="L30" s="1147"/>
      <c r="M30" s="1147"/>
      <c r="N30" s="343"/>
    </row>
  </sheetData>
  <sheetProtection password="D69D" sheet="1"/>
  <mergeCells count="12">
    <mergeCell ref="C2:N2"/>
    <mergeCell ref="E5:F5"/>
    <mergeCell ref="D14:M18"/>
    <mergeCell ref="G5:M5"/>
    <mergeCell ref="G4:M4"/>
    <mergeCell ref="D20:M23"/>
    <mergeCell ref="D25:M28"/>
    <mergeCell ref="E6:F6"/>
    <mergeCell ref="E7:F7"/>
    <mergeCell ref="G7:M7"/>
    <mergeCell ref="G6:M6"/>
    <mergeCell ref="D10:M12"/>
  </mergeCells>
  <phoneticPr fontId="180" type="noConversion"/>
  <printOptions horizontalCentered="1" verticalCentered="1"/>
  <pageMargins left="0.7" right="0.7" top="0.75" bottom="0.75" header="0.3" footer="0.3"/>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B1:AQ222"/>
  <sheetViews>
    <sheetView showGridLines="0" tabSelected="1" zoomScaleSheetLayoutView="100" workbookViewId="0"/>
  </sheetViews>
  <sheetFormatPr baseColWidth="10" defaultColWidth="9.1640625" defaultRowHeight="12"/>
  <cols>
    <col min="1" max="1" width="2.83203125" style="66" customWidth="1"/>
    <col min="2" max="2" width="29.1640625" style="66" customWidth="1"/>
    <col min="3" max="3" width="2.83203125" style="74" customWidth="1"/>
    <col min="4" max="4" width="4.5" style="74" customWidth="1"/>
    <col min="5" max="5" width="8.6640625" style="74" customWidth="1"/>
    <col min="6" max="6" width="12.33203125" style="74" customWidth="1"/>
    <col min="7" max="7" width="8.5" style="74" customWidth="1"/>
    <col min="8" max="9" width="8.6640625" style="74" customWidth="1"/>
    <col min="10" max="10" width="5.5" style="74" customWidth="1"/>
    <col min="11" max="11" width="7.33203125" style="74" customWidth="1"/>
    <col min="12" max="12" width="5.33203125" style="74" customWidth="1"/>
    <col min="13" max="13" width="8" style="74" customWidth="1"/>
    <col min="14" max="14" width="6.6640625" style="74" customWidth="1"/>
    <col min="15" max="15" width="7.5" style="74" customWidth="1"/>
    <col min="16" max="16" width="3.83203125" style="74" customWidth="1"/>
    <col min="17" max="18" width="7.5" style="74" customWidth="1"/>
    <col min="19" max="19" width="7" style="74" customWidth="1"/>
    <col min="20" max="20" width="6.5" style="65" customWidth="1"/>
    <col min="21" max="21" width="9.33203125" style="65" customWidth="1"/>
    <col min="22" max="22" width="7.5" style="65" customWidth="1"/>
    <col min="23" max="23" width="2.5" style="65" customWidth="1"/>
    <col min="24" max="24" width="21" style="65" customWidth="1"/>
    <col min="25" max="26" width="9.1640625" style="65"/>
    <col min="27" max="27" width="9.1640625" style="66"/>
    <col min="28" max="28" width="10.5" style="66" customWidth="1"/>
    <col min="29" max="34" width="9.1640625" style="66"/>
    <col min="35" max="35" width="10.1640625" style="66" customWidth="1"/>
    <col min="36" max="36" width="6.6640625" style="66" customWidth="1"/>
    <col min="37" max="16384" width="9.1640625" style="66"/>
  </cols>
  <sheetData>
    <row r="1" spans="2:40" ht="13" thickBot="1">
      <c r="C1" s="66"/>
      <c r="D1" s="66"/>
      <c r="E1" s="66"/>
      <c r="F1" s="66"/>
      <c r="G1" s="66"/>
      <c r="H1" s="66"/>
      <c r="I1" s="66"/>
      <c r="J1" s="63"/>
      <c r="K1" s="63"/>
      <c r="L1" s="63"/>
      <c r="M1" s="63"/>
      <c r="N1" s="63"/>
      <c r="O1" s="63"/>
      <c r="P1" s="63"/>
      <c r="Q1" s="63"/>
      <c r="R1" s="63"/>
      <c r="S1" s="63"/>
      <c r="T1" s="64"/>
      <c r="U1" s="64"/>
      <c r="V1" s="64"/>
    </row>
    <row r="2" spans="2:40" s="174" customFormat="1" ht="20" thickBot="1">
      <c r="B2" s="187"/>
      <c r="C2" s="1225" t="s">
        <v>1539</v>
      </c>
      <c r="D2" s="1226"/>
      <c r="E2" s="1226"/>
      <c r="F2" s="1226"/>
      <c r="G2" s="1226"/>
      <c r="H2" s="1226"/>
      <c r="I2" s="1226"/>
      <c r="J2" s="1226"/>
      <c r="K2" s="1226"/>
      <c r="L2" s="1226"/>
      <c r="M2" s="1226"/>
      <c r="N2" s="1226"/>
      <c r="O2" s="1226"/>
      <c r="P2" s="1226"/>
      <c r="Q2" s="1226"/>
      <c r="R2" s="1226"/>
      <c r="S2" s="1226"/>
      <c r="T2" s="1226"/>
      <c r="U2" s="1226"/>
      <c r="V2" s="1226"/>
      <c r="W2" s="1227"/>
      <c r="X2" s="188"/>
      <c r="Y2" s="188"/>
      <c r="Z2" s="188"/>
    </row>
    <row r="3" spans="2:40" ht="18" thickBot="1">
      <c r="B3" s="62"/>
      <c r="C3" s="1230" t="s">
        <v>1567</v>
      </c>
      <c r="D3" s="1231"/>
      <c r="E3" s="1231"/>
      <c r="F3" s="1231"/>
      <c r="G3" s="1231"/>
      <c r="H3" s="1231"/>
      <c r="I3" s="1231"/>
      <c r="J3" s="1231"/>
      <c r="K3" s="1231"/>
      <c r="L3" s="1231"/>
      <c r="M3" s="1231"/>
      <c r="N3" s="1231"/>
      <c r="O3" s="1231"/>
      <c r="P3" s="1231"/>
      <c r="Q3" s="1231"/>
      <c r="R3" s="1231"/>
      <c r="S3" s="1231"/>
      <c r="T3" s="1231"/>
      <c r="U3" s="1231"/>
      <c r="V3" s="1231"/>
      <c r="W3" s="1232"/>
      <c r="Z3" s="262"/>
    </row>
    <row r="4" spans="2:40" ht="23.25" customHeight="1">
      <c r="B4" s="105"/>
      <c r="C4" s="561"/>
      <c r="D4" s="609"/>
      <c r="E4" s="609"/>
      <c r="F4" s="609"/>
      <c r="G4" s="609"/>
      <c r="H4" s="609"/>
      <c r="I4" s="609"/>
      <c r="J4" s="609"/>
      <c r="K4" s="609"/>
      <c r="L4" s="609"/>
      <c r="M4" s="609"/>
      <c r="N4" s="609"/>
      <c r="O4" s="609"/>
      <c r="P4" s="609"/>
      <c r="Q4" s="609"/>
      <c r="R4" s="609"/>
      <c r="S4" s="609"/>
      <c r="T4" s="609"/>
      <c r="U4" s="609"/>
      <c r="V4" s="609"/>
      <c r="W4" s="616"/>
      <c r="X4" s="188"/>
      <c r="Y4" s="188"/>
      <c r="Z4" s="188"/>
      <c r="AA4" s="174"/>
    </row>
    <row r="5" spans="2:40" ht="19.5" customHeight="1">
      <c r="B5" s="62"/>
      <c r="C5" s="617"/>
      <c r="D5" s="1228" t="s">
        <v>288</v>
      </c>
      <c r="E5" s="1228"/>
      <c r="F5" s="1228"/>
      <c r="G5" s="425"/>
      <c r="H5" s="1234" t="s">
        <v>131</v>
      </c>
      <c r="I5" s="1235"/>
      <c r="J5" s="1235"/>
      <c r="K5" s="1235"/>
      <c r="L5" s="1235"/>
      <c r="M5" s="1236"/>
      <c r="N5" s="62"/>
      <c r="O5" s="62"/>
      <c r="P5" s="62"/>
      <c r="Q5" s="62"/>
      <c r="R5" s="62"/>
      <c r="S5" s="72"/>
      <c r="T5" s="68"/>
      <c r="U5" s="68"/>
      <c r="V5" s="68"/>
      <c r="W5" s="612"/>
      <c r="X5" s="177"/>
      <c r="Y5" s="177"/>
      <c r="Z5" s="177"/>
      <c r="AA5" s="129"/>
      <c r="AB5" s="129"/>
      <c r="AC5" s="62"/>
      <c r="AD5" s="62"/>
      <c r="AE5" s="62"/>
      <c r="AF5" s="62"/>
      <c r="AG5" s="62"/>
      <c r="AH5" s="62"/>
      <c r="AI5" s="62"/>
      <c r="AJ5" s="62"/>
      <c r="AK5" s="62"/>
      <c r="AL5" s="62"/>
      <c r="AM5" s="62"/>
      <c r="AN5" s="62"/>
    </row>
    <row r="6" spans="2:40" ht="18" customHeight="1">
      <c r="B6" s="62"/>
      <c r="C6" s="618"/>
      <c r="D6" s="1233" t="s">
        <v>245</v>
      </c>
      <c r="E6" s="1233"/>
      <c r="F6" s="1233"/>
      <c r="G6" s="426"/>
      <c r="H6" s="1248" t="s">
        <v>212</v>
      </c>
      <c r="I6" s="1249"/>
      <c r="J6" s="1249"/>
      <c r="K6" s="1249"/>
      <c r="L6" s="1249"/>
      <c r="M6" s="1250"/>
      <c r="N6" s="129"/>
      <c r="O6" s="59"/>
      <c r="P6" s="67" t="s">
        <v>143</v>
      </c>
      <c r="Q6" s="415"/>
      <c r="R6" s="168"/>
      <c r="S6" s="63"/>
      <c r="T6" s="169"/>
      <c r="U6" s="169"/>
      <c r="V6" s="169"/>
      <c r="W6" s="619"/>
      <c r="X6" s="177"/>
      <c r="Y6" s="177"/>
      <c r="Z6" s="177"/>
      <c r="AA6" s="129"/>
      <c r="AB6" s="129"/>
      <c r="AC6" s="62"/>
      <c r="AD6" s="62"/>
      <c r="AE6" s="62"/>
      <c r="AF6" s="62"/>
      <c r="AG6" s="62"/>
      <c r="AH6" s="62"/>
      <c r="AI6" s="62"/>
      <c r="AJ6" s="62"/>
      <c r="AK6" s="62"/>
      <c r="AL6" s="62"/>
      <c r="AM6" s="62"/>
      <c r="AN6" s="62"/>
    </row>
    <row r="7" spans="2:40" s="129" customFormat="1" ht="18" customHeight="1">
      <c r="C7" s="620"/>
      <c r="D7" s="427"/>
      <c r="E7" s="427"/>
      <c r="F7" s="427"/>
      <c r="G7" s="426"/>
      <c r="H7" s="1251"/>
      <c r="I7" s="1252"/>
      <c r="J7" s="1252"/>
      <c r="K7" s="1252"/>
      <c r="L7" s="1252"/>
      <c r="M7" s="1253"/>
      <c r="N7" s="62"/>
      <c r="O7" s="193"/>
      <c r="P7" s="67" t="s">
        <v>464</v>
      </c>
      <c r="Q7" s="416" t="str">
        <f>IF(ISBLANK(H6),"",INDEX(Lookup!L1:M5,MATCH(H6,Lookup!L1:L5,0),2))</f>
        <v>PP</v>
      </c>
      <c r="R7" s="1028" t="str">
        <f>IF(ISBLANK(Q6),"",RIGHT(Q6,2))</f>
        <v/>
      </c>
      <c r="S7" s="774">
        <f>IF(ISBLANK(H5),"",INDEX(Lookup!D1:E71,MATCH(H5,Lookup!D1:D75,0),2))</f>
        <v>378</v>
      </c>
      <c r="T7" s="1166"/>
      <c r="U7" s="176"/>
      <c r="V7" s="176"/>
      <c r="W7" s="612"/>
      <c r="X7" s="177"/>
      <c r="Y7" s="177"/>
      <c r="Z7" s="177"/>
    </row>
    <row r="8" spans="2:40" ht="18.75" customHeight="1">
      <c r="B8" s="62"/>
      <c r="C8" s="620"/>
      <c r="D8" s="621"/>
      <c r="E8" s="621"/>
      <c r="F8" s="621"/>
      <c r="G8" s="621"/>
      <c r="H8" s="63"/>
      <c r="I8" s="63"/>
      <c r="J8" s="63"/>
      <c r="K8" s="63"/>
      <c r="L8" s="63"/>
      <c r="M8" s="63"/>
      <c r="N8" s="62"/>
      <c r="O8" s="62"/>
      <c r="P8" s="62"/>
      <c r="Q8" s="62"/>
      <c r="R8" s="62"/>
      <c r="S8" s="69"/>
      <c r="T8" s="70"/>
      <c r="U8" s="70"/>
      <c r="V8" s="70"/>
      <c r="W8" s="612"/>
      <c r="X8" s="1270"/>
      <c r="Y8" s="192"/>
      <c r="Z8" s="192"/>
      <c r="AA8" s="192"/>
      <c r="AB8" s="192"/>
      <c r="AC8" s="4"/>
      <c r="AD8" s="4"/>
      <c r="AE8" s="4"/>
      <c r="AF8" s="4"/>
      <c r="AG8" s="4"/>
      <c r="AH8" s="4"/>
      <c r="AI8" s="4"/>
      <c r="AJ8" s="4"/>
      <c r="AK8" s="4"/>
      <c r="AL8" s="4"/>
      <c r="AM8" s="4"/>
      <c r="AN8" s="4"/>
    </row>
    <row r="9" spans="2:40" ht="17.25" customHeight="1">
      <c r="B9" s="62"/>
      <c r="C9" s="622"/>
      <c r="D9" s="1228" t="s">
        <v>211</v>
      </c>
      <c r="E9" s="1228"/>
      <c r="F9" s="1228"/>
      <c r="G9" s="428"/>
      <c r="H9" s="1234" t="s">
        <v>204</v>
      </c>
      <c r="I9" s="1235"/>
      <c r="J9" s="1235"/>
      <c r="K9" s="1235"/>
      <c r="L9" s="1235"/>
      <c r="M9" s="1235"/>
      <c r="N9" s="1235"/>
      <c r="O9" s="1235"/>
      <c r="P9" s="1236"/>
      <c r="Q9" s="129"/>
      <c r="R9" s="129"/>
      <c r="S9" s="170"/>
      <c r="T9" s="176"/>
      <c r="U9" s="176"/>
      <c r="V9" s="176"/>
      <c r="W9" s="619"/>
      <c r="X9" s="1270"/>
      <c r="Y9" s="171"/>
      <c r="Z9" s="171"/>
      <c r="AA9" s="174"/>
      <c r="AB9" s="174"/>
    </row>
    <row r="10" spans="2:40" ht="17.25" customHeight="1">
      <c r="B10" s="62"/>
      <c r="C10" s="622"/>
      <c r="D10" s="429"/>
      <c r="E10" s="429"/>
      <c r="F10" s="429"/>
      <c r="G10" s="428"/>
      <c r="H10" s="406"/>
      <c r="I10" s="406"/>
      <c r="J10" s="406"/>
      <c r="K10" s="406"/>
      <c r="L10" s="406"/>
      <c r="M10" s="406"/>
      <c r="N10" s="406"/>
      <c r="O10" s="406"/>
      <c r="P10" s="406"/>
      <c r="Q10" s="129"/>
      <c r="R10" s="129"/>
      <c r="S10" s="170"/>
      <c r="T10" s="176"/>
      <c r="U10" s="176"/>
      <c r="V10" s="176"/>
      <c r="W10" s="619"/>
      <c r="X10" s="400"/>
      <c r="Y10" s="171"/>
      <c r="Z10" s="171"/>
      <c r="AA10" s="174"/>
      <c r="AB10" s="174"/>
    </row>
    <row r="11" spans="2:40" s="174" customFormat="1" ht="23.25" customHeight="1">
      <c r="B11" s="129"/>
      <c r="C11" s="620"/>
      <c r="D11" s="623" t="s">
        <v>793</v>
      </c>
      <c r="E11" s="623"/>
      <c r="F11" s="623"/>
      <c r="G11" s="623"/>
      <c r="H11" s="1237" t="s">
        <v>100</v>
      </c>
      <c r="I11" s="1238"/>
      <c r="J11" s="1238"/>
      <c r="K11" s="1238"/>
      <c r="L11" s="1238"/>
      <c r="M11" s="1238"/>
      <c r="N11" s="1238"/>
      <c r="O11" s="1238"/>
      <c r="P11" s="1239"/>
      <c r="Q11" s="72"/>
      <c r="R11" s="68"/>
      <c r="S11" s="69"/>
      <c r="T11" s="71"/>
      <c r="U11" s="71"/>
      <c r="V11" s="71"/>
      <c r="W11" s="624"/>
    </row>
    <row r="12" spans="2:40" s="174" customFormat="1" ht="23.25" customHeight="1">
      <c r="B12" s="129"/>
      <c r="C12" s="620"/>
      <c r="D12" s="623" t="s">
        <v>794</v>
      </c>
      <c r="E12" s="623"/>
      <c r="F12" s="623"/>
      <c r="G12" s="623"/>
      <c r="H12" s="1222" t="s">
        <v>101</v>
      </c>
      <c r="I12" s="1222"/>
      <c r="J12" s="1222"/>
      <c r="K12" s="1222"/>
      <c r="L12" s="1222"/>
      <c r="M12" s="1222"/>
      <c r="N12" s="1222"/>
      <c r="O12" s="1222"/>
      <c r="P12" s="1222"/>
      <c r="Q12" s="72"/>
      <c r="R12" s="68"/>
      <c r="S12" s="69"/>
      <c r="T12" s="71"/>
      <c r="U12" s="71"/>
      <c r="V12" s="71"/>
      <c r="W12" s="624"/>
    </row>
    <row r="13" spans="2:40" ht="13">
      <c r="B13" s="62"/>
      <c r="C13" s="622"/>
      <c r="D13" s="430"/>
      <c r="E13" s="430"/>
      <c r="F13" s="430"/>
      <c r="G13" s="431"/>
      <c r="H13" s="167"/>
      <c r="I13" s="167"/>
      <c r="J13" s="167"/>
      <c r="K13" s="167"/>
      <c r="L13" s="167"/>
      <c r="M13" s="167"/>
      <c r="N13" s="167"/>
      <c r="O13" s="167"/>
      <c r="P13" s="167"/>
      <c r="Q13" s="168"/>
      <c r="R13" s="169"/>
      <c r="S13" s="170"/>
      <c r="T13" s="171"/>
      <c r="U13" s="171"/>
      <c r="V13" s="171"/>
      <c r="W13" s="625"/>
    </row>
    <row r="14" spans="2:40" s="174" customFormat="1" ht="25.5" customHeight="1">
      <c r="B14" s="129"/>
      <c r="C14" s="620"/>
      <c r="D14" s="1228" t="s">
        <v>795</v>
      </c>
      <c r="E14" s="1228"/>
      <c r="F14" s="1228"/>
      <c r="G14" s="428"/>
      <c r="H14" s="1248" t="s">
        <v>102</v>
      </c>
      <c r="I14" s="1249"/>
      <c r="J14" s="1249"/>
      <c r="K14" s="1249"/>
      <c r="L14" s="1249"/>
      <c r="M14" s="1249"/>
      <c r="N14" s="1249"/>
      <c r="O14" s="1249"/>
      <c r="P14" s="1250"/>
      <c r="Q14" s="72"/>
      <c r="R14" s="68"/>
      <c r="S14" s="69"/>
      <c r="T14" s="71"/>
      <c r="U14" s="71"/>
      <c r="V14" s="71"/>
      <c r="W14" s="624"/>
      <c r="X14" s="171"/>
      <c r="Y14" s="176"/>
      <c r="Z14" s="173"/>
    </row>
    <row r="15" spans="2:40" s="174" customFormat="1" ht="25.5" customHeight="1">
      <c r="B15" s="129"/>
      <c r="C15" s="620"/>
      <c r="D15" s="429" t="s">
        <v>796</v>
      </c>
      <c r="E15" s="429"/>
      <c r="F15" s="429"/>
      <c r="G15" s="428"/>
      <c r="H15" s="1241" t="s">
        <v>103</v>
      </c>
      <c r="I15" s="1242"/>
      <c r="J15" s="1242"/>
      <c r="K15" s="1242"/>
      <c r="L15" s="1242"/>
      <c r="M15" s="1242"/>
      <c r="N15" s="1242"/>
      <c r="O15" s="1242"/>
      <c r="P15" s="1243"/>
      <c r="Q15" s="72"/>
      <c r="R15" s="68"/>
      <c r="S15" s="380"/>
      <c r="T15" s="71"/>
      <c r="U15" s="71"/>
      <c r="V15" s="71"/>
      <c r="W15" s="624"/>
      <c r="X15" s="171"/>
      <c r="Y15" s="176"/>
      <c r="Z15" s="173"/>
    </row>
    <row r="16" spans="2:40" s="174" customFormat="1" ht="35.25" customHeight="1">
      <c r="B16" s="129"/>
      <c r="C16" s="620"/>
      <c r="D16" s="1233" t="s">
        <v>1570</v>
      </c>
      <c r="E16" s="1233"/>
      <c r="F16" s="1233"/>
      <c r="G16" s="1254"/>
      <c r="H16" s="1262" t="s">
        <v>106</v>
      </c>
      <c r="I16" s="1262"/>
      <c r="J16" s="1262"/>
      <c r="K16" s="1262"/>
      <c r="L16" s="1262"/>
      <c r="M16" s="1262"/>
      <c r="N16" s="1262"/>
      <c r="O16" s="1262"/>
      <c r="P16" s="1262"/>
      <c r="Q16" s="72"/>
      <c r="R16" s="68"/>
      <c r="S16" s="380"/>
      <c r="T16" s="71"/>
      <c r="U16" s="71"/>
      <c r="V16" s="71"/>
      <c r="W16" s="624"/>
    </row>
    <row r="17" spans="2:29" ht="48">
      <c r="B17" s="62"/>
      <c r="C17" s="620"/>
      <c r="D17" s="430"/>
      <c r="E17" s="430"/>
      <c r="F17" s="430"/>
      <c r="G17" s="431"/>
      <c r="H17" s="405"/>
      <c r="I17" s="405"/>
      <c r="J17" s="405"/>
      <c r="K17" s="405"/>
      <c r="L17" s="405"/>
      <c r="M17" s="405"/>
      <c r="N17" s="405"/>
      <c r="O17" s="405"/>
      <c r="P17" s="405"/>
      <c r="Q17" s="422"/>
      <c r="R17" s="606" t="s">
        <v>721</v>
      </c>
      <c r="S17" s="606"/>
      <c r="T17" s="606"/>
      <c r="U17" s="606" t="s">
        <v>467</v>
      </c>
      <c r="V17" s="606" t="s">
        <v>466</v>
      </c>
      <c r="W17" s="626" t="s">
        <v>465</v>
      </c>
      <c r="X17" s="171"/>
      <c r="Y17" s="176"/>
      <c r="Z17" s="173"/>
      <c r="AA17" s="174"/>
      <c r="AB17" s="174"/>
    </row>
    <row r="18" spans="2:29" ht="16.5" customHeight="1">
      <c r="B18" s="62"/>
      <c r="C18" s="620"/>
      <c r="D18" s="1228" t="s">
        <v>159</v>
      </c>
      <c r="E18" s="1228"/>
      <c r="F18" s="1228"/>
      <c r="G18" s="419"/>
      <c r="H18" s="1257">
        <v>41440</v>
      </c>
      <c r="I18" s="1257"/>
      <c r="J18" s="63"/>
      <c r="K18" s="1229" t="s">
        <v>160</v>
      </c>
      <c r="L18" s="1229"/>
      <c r="M18" s="1229"/>
      <c r="N18" s="1257">
        <v>41440</v>
      </c>
      <c r="O18" s="1257"/>
      <c r="P18" s="1257"/>
      <c r="Q18" s="1258">
        <f>DAYS360(H18,N18)+1</f>
        <v>1</v>
      </c>
      <c r="R18" s="1259"/>
      <c r="S18" s="1223">
        <f>Q18/30</f>
        <v>3.3333333333333333E-2</v>
      </c>
      <c r="T18" s="1223"/>
      <c r="U18" s="423" t="str">
        <f>IF(S18&gt;=1,ROUNDDOWN(S18,0),"0")</f>
        <v>0</v>
      </c>
      <c r="V18" s="423" t="str">
        <f>IF(U18="0",IF(Q18/7&gt;=1,ROUNDDOWN(Q18/7,0),"0"),IF(ROUNDDOWN(Q18-(U18*30),0)&gt;=7,ROUNDDOWN((Q18-(U18*30))/7,0),"0"))</f>
        <v>0</v>
      </c>
      <c r="W18" s="626">
        <f>IF(0&lt;Q18&lt;7,Q18,IF(Q18&lt;30,Q18-(V18*7),Q18-(U18*30)-(V18*7)))</f>
        <v>1</v>
      </c>
      <c r="X18" s="775"/>
      <c r="Y18" s="171"/>
      <c r="Z18" s="171"/>
      <c r="AA18" s="176"/>
      <c r="AB18" s="176"/>
      <c r="AC18" s="73"/>
    </row>
    <row r="19" spans="2:29" ht="16.5" customHeight="1">
      <c r="B19" s="62"/>
      <c r="C19" s="620"/>
      <c r="D19" s="429"/>
      <c r="E19" s="429"/>
      <c r="F19" s="429"/>
      <c r="G19" s="419"/>
      <c r="H19" s="1245" t="str">
        <f>IF(N18="","",IF(Q18&lt;0,"ERROR: You've entered an end date that comes before the project's start date. Please make sure you have the correct dates!",""))</f>
        <v/>
      </c>
      <c r="I19" s="1245"/>
      <c r="J19" s="1245"/>
      <c r="K19" s="1245"/>
      <c r="L19" s="1245"/>
      <c r="M19" s="1245"/>
      <c r="N19" s="1245"/>
      <c r="O19" s="1245"/>
      <c r="P19" s="1245"/>
      <c r="Q19" s="1245"/>
      <c r="R19" s="1245"/>
      <c r="S19" s="607"/>
      <c r="T19" s="607"/>
      <c r="U19" s="423"/>
      <c r="V19" s="423"/>
      <c r="W19" s="626"/>
      <c r="X19" s="172"/>
      <c r="Y19" s="171"/>
      <c r="Z19" s="171"/>
      <c r="AA19" s="176"/>
      <c r="AB19" s="176"/>
      <c r="AC19" s="73"/>
    </row>
    <row r="20" spans="2:29" ht="19.5" customHeight="1">
      <c r="B20" s="62"/>
      <c r="C20" s="620"/>
      <c r="D20" s="1224" t="s">
        <v>722</v>
      </c>
      <c r="E20" s="1224"/>
      <c r="F20" s="1224"/>
      <c r="G20" s="627"/>
      <c r="H20" s="1276">
        <v>1</v>
      </c>
      <c r="I20" s="1276"/>
      <c r="J20" s="424"/>
      <c r="K20" s="62"/>
      <c r="L20" s="62"/>
      <c r="M20" s="62"/>
      <c r="N20" s="62"/>
      <c r="O20" s="62"/>
      <c r="P20" s="62"/>
      <c r="Q20" s="62"/>
      <c r="R20" s="62"/>
      <c r="S20" s="178"/>
      <c r="T20" s="178"/>
      <c r="U20" s="71"/>
      <c r="V20" s="71"/>
      <c r="W20" s="612"/>
      <c r="X20" s="172"/>
      <c r="Y20" s="171"/>
      <c r="Z20" s="171"/>
      <c r="AA20" s="176"/>
      <c r="AB20" s="176"/>
      <c r="AC20" s="73"/>
    </row>
    <row r="21" spans="2:29" ht="24" customHeight="1" thickBot="1">
      <c r="B21" s="62"/>
      <c r="C21" s="620"/>
      <c r="D21" s="1228" t="s">
        <v>797</v>
      </c>
      <c r="E21" s="1228"/>
      <c r="F21" s="1228"/>
      <c r="G21" s="432"/>
      <c r="H21" s="407"/>
      <c r="I21" s="407"/>
      <c r="J21" s="408"/>
      <c r="K21" s="605"/>
      <c r="L21" s="605"/>
      <c r="M21" s="605"/>
      <c r="N21" s="407"/>
      <c r="O21" s="407"/>
      <c r="P21" s="407"/>
      <c r="Q21" s="409"/>
      <c r="R21" s="409"/>
      <c r="S21" s="410"/>
      <c r="T21" s="410"/>
      <c r="U21" s="71"/>
      <c r="V21" s="71"/>
      <c r="W21" s="624"/>
      <c r="X21" s="176"/>
      <c r="Y21" s="176"/>
      <c r="Z21" s="173"/>
      <c r="AA21" s="174"/>
      <c r="AB21" s="174"/>
    </row>
    <row r="22" spans="2:29" ht="38.25" customHeight="1" thickBot="1">
      <c r="B22" s="62"/>
      <c r="C22" s="620"/>
      <c r="D22" s="62"/>
      <c r="E22" s="62"/>
      <c r="F22" s="1255" t="s">
        <v>310</v>
      </c>
      <c r="G22" s="1255"/>
      <c r="H22" s="1255"/>
      <c r="I22" s="1256" t="s">
        <v>309</v>
      </c>
      <c r="J22" s="1256"/>
      <c r="K22" s="1256"/>
      <c r="L22" s="1255" t="s">
        <v>799</v>
      </c>
      <c r="M22" s="1255"/>
      <c r="N22" s="1255"/>
      <c r="O22" s="1255"/>
      <c r="P22" s="1277" t="s">
        <v>800</v>
      </c>
      <c r="Q22" s="1278"/>
      <c r="R22" s="1260" t="s">
        <v>801</v>
      </c>
      <c r="S22" s="1260"/>
      <c r="T22" s="1260"/>
      <c r="U22" s="1260"/>
      <c r="V22" s="1260"/>
      <c r="W22" s="624"/>
      <c r="X22" s="176"/>
      <c r="Y22" s="176"/>
      <c r="Z22" s="173"/>
      <c r="AA22" s="174"/>
      <c r="AB22" s="174"/>
    </row>
    <row r="23" spans="2:29" ht="17" thickBot="1">
      <c r="B23" s="62"/>
      <c r="C23" s="620"/>
      <c r="D23" s="1261" t="s">
        <v>802</v>
      </c>
      <c r="E23" s="1261"/>
      <c r="F23" s="1289" t="s">
        <v>104</v>
      </c>
      <c r="G23" s="1246"/>
      <c r="H23" s="1246"/>
      <c r="I23" s="1290" t="s">
        <v>105</v>
      </c>
      <c r="J23" s="1290"/>
      <c r="K23" s="1290"/>
      <c r="L23" s="1246" t="s">
        <v>192</v>
      </c>
      <c r="M23" s="1246"/>
      <c r="N23" s="1246"/>
      <c r="O23" s="1246"/>
      <c r="P23" s="1247">
        <v>41783</v>
      </c>
      <c r="Q23" s="1247"/>
      <c r="R23" s="1280"/>
      <c r="S23" s="1281"/>
      <c r="T23" s="1281"/>
      <c r="U23" s="1281"/>
      <c r="V23" s="1282"/>
      <c r="W23" s="628"/>
      <c r="X23" s="176"/>
      <c r="Y23" s="176"/>
      <c r="Z23" s="173"/>
      <c r="AA23" s="174"/>
      <c r="AB23" s="174"/>
    </row>
    <row r="24" spans="2:29" s="129" customFormat="1" ht="18.75" customHeight="1" thickBot="1">
      <c r="C24" s="620"/>
      <c r="D24" s="1261" t="s">
        <v>803</v>
      </c>
      <c r="E24" s="1261"/>
      <c r="F24" s="1239"/>
      <c r="G24" s="1222"/>
      <c r="H24" s="1222"/>
      <c r="I24" s="1263"/>
      <c r="J24" s="1263"/>
      <c r="K24" s="1263"/>
      <c r="L24" s="1222"/>
      <c r="M24" s="1222"/>
      <c r="N24" s="1222"/>
      <c r="O24" s="1222"/>
      <c r="P24" s="1244"/>
      <c r="Q24" s="1244"/>
      <c r="R24" s="1283"/>
      <c r="S24" s="1284"/>
      <c r="T24" s="1284"/>
      <c r="U24" s="1284"/>
      <c r="V24" s="1285"/>
      <c r="W24" s="628"/>
      <c r="X24" s="173"/>
      <c r="Y24" s="173"/>
      <c r="Z24" s="173"/>
    </row>
    <row r="25" spans="2:29" ht="17" thickBot="1">
      <c r="B25" s="62"/>
      <c r="C25" s="282"/>
      <c r="D25" s="1261" t="s">
        <v>805</v>
      </c>
      <c r="E25" s="1261"/>
      <c r="F25" s="1239"/>
      <c r="G25" s="1222"/>
      <c r="H25" s="1222"/>
      <c r="I25" s="1263"/>
      <c r="J25" s="1263"/>
      <c r="K25" s="1263"/>
      <c r="L25" s="1222"/>
      <c r="M25" s="1222"/>
      <c r="N25" s="1222"/>
      <c r="O25" s="1222"/>
      <c r="P25" s="1244"/>
      <c r="Q25" s="1244"/>
      <c r="R25" s="1286"/>
      <c r="S25" s="1287"/>
      <c r="T25" s="1287"/>
      <c r="U25" s="1287"/>
      <c r="V25" s="1288"/>
      <c r="W25" s="612"/>
      <c r="X25" s="173"/>
      <c r="Y25" s="173"/>
      <c r="Z25" s="173"/>
      <c r="AA25" s="174"/>
      <c r="AB25" s="174"/>
    </row>
    <row r="26" spans="2:29" ht="16">
      <c r="B26" s="62"/>
      <c r="C26" s="282"/>
      <c r="D26" s="411"/>
      <c r="E26" s="411"/>
      <c r="F26" s="412"/>
      <c r="G26" s="412"/>
      <c r="H26" s="412"/>
      <c r="I26" s="413"/>
      <c r="J26" s="413"/>
      <c r="K26" s="413"/>
      <c r="L26" s="412"/>
      <c r="M26" s="412"/>
      <c r="N26" s="412"/>
      <c r="O26" s="412"/>
      <c r="P26" s="414"/>
      <c r="Q26" s="414"/>
      <c r="R26" s="412"/>
      <c r="S26" s="412"/>
      <c r="T26" s="412"/>
      <c r="U26" s="412"/>
      <c r="V26" s="412"/>
      <c r="W26" s="612"/>
      <c r="X26" s="173"/>
      <c r="Y26" s="173"/>
      <c r="Z26" s="173"/>
      <c r="AA26" s="174"/>
      <c r="AB26" s="174"/>
    </row>
    <row r="27" spans="2:29" ht="16">
      <c r="B27" s="62"/>
      <c r="C27" s="282"/>
      <c r="D27" s="1291" t="s">
        <v>804</v>
      </c>
      <c r="E27" s="1291"/>
      <c r="F27" s="1291"/>
      <c r="G27" s="1291"/>
      <c r="H27" s="1291"/>
      <c r="I27" s="1292" t="s">
        <v>15</v>
      </c>
      <c r="J27" s="1293"/>
      <c r="K27" s="1293"/>
      <c r="L27" s="1293"/>
      <c r="M27" s="1293"/>
      <c r="N27" s="1293"/>
      <c r="O27" s="1293"/>
      <c r="P27" s="1294"/>
      <c r="Q27" s="414"/>
      <c r="R27" s="412"/>
      <c r="S27" s="412"/>
      <c r="T27" s="412"/>
      <c r="U27" s="412"/>
      <c r="V27" s="412"/>
      <c r="W27" s="612"/>
      <c r="X27" s="173"/>
      <c r="Y27" s="173"/>
      <c r="Z27" s="173"/>
      <c r="AA27" s="174"/>
      <c r="AB27" s="174"/>
    </row>
    <row r="28" spans="2:29" ht="17" thickBot="1">
      <c r="B28" s="62"/>
      <c r="C28" s="272"/>
      <c r="D28" s="629"/>
      <c r="E28" s="630"/>
      <c r="F28" s="630"/>
      <c r="G28" s="630"/>
      <c r="H28" s="630"/>
      <c r="I28" s="631"/>
      <c r="J28" s="631"/>
      <c r="K28" s="631"/>
      <c r="L28" s="632"/>
      <c r="M28" s="631"/>
      <c r="N28" s="631"/>
      <c r="O28" s="631"/>
      <c r="P28" s="631"/>
      <c r="Q28" s="633"/>
      <c r="R28" s="633"/>
      <c r="S28" s="633"/>
      <c r="T28" s="634"/>
      <c r="U28" s="634"/>
      <c r="V28" s="634"/>
      <c r="W28" s="635"/>
      <c r="X28" s="173"/>
      <c r="Y28" s="173"/>
      <c r="Z28" s="173"/>
      <c r="AA28" s="174"/>
      <c r="AB28" s="174"/>
    </row>
    <row r="29" spans="2:29" ht="45.75" customHeight="1" thickBot="1">
      <c r="B29" s="105"/>
      <c r="C29" s="1271" t="s">
        <v>1571</v>
      </c>
      <c r="D29" s="1272"/>
      <c r="E29" s="1272"/>
      <c r="F29" s="1272"/>
      <c r="G29" s="1272"/>
      <c r="H29" s="1272"/>
      <c r="I29" s="1272"/>
      <c r="J29" s="1272"/>
      <c r="K29" s="1272"/>
      <c r="L29" s="1272"/>
      <c r="M29" s="1272"/>
      <c r="N29" s="1272"/>
      <c r="O29" s="1272"/>
      <c r="P29" s="1272"/>
      <c r="Q29" s="1272"/>
      <c r="R29" s="1272"/>
      <c r="S29" s="1272"/>
      <c r="T29" s="1272"/>
      <c r="U29" s="1272"/>
      <c r="V29" s="1272"/>
      <c r="W29" s="1273"/>
      <c r="X29" s="174"/>
      <c r="Y29" s="174"/>
      <c r="Z29" s="174"/>
      <c r="AA29" s="174"/>
      <c r="AB29" s="174"/>
    </row>
    <row r="30" spans="2:29" s="62" customFormat="1" ht="33.75" customHeight="1" thickBot="1">
      <c r="B30" s="90"/>
      <c r="C30" s="182"/>
      <c r="D30" s="88"/>
      <c r="E30" s="90"/>
      <c r="F30" s="90"/>
      <c r="G30" s="90"/>
      <c r="H30" s="90"/>
      <c r="I30" s="90"/>
      <c r="J30" s="90"/>
      <c r="K30" s="90"/>
      <c r="L30" s="90"/>
      <c r="M30" s="90"/>
      <c r="N30" s="90"/>
      <c r="O30" s="90"/>
      <c r="P30" s="90"/>
      <c r="Q30" s="90"/>
      <c r="R30" s="90"/>
      <c r="S30" s="63"/>
      <c r="T30" s="63"/>
      <c r="U30" s="63"/>
      <c r="V30" s="63"/>
      <c r="W30" s="179"/>
      <c r="X30" s="177"/>
      <c r="Y30" s="177"/>
      <c r="Z30" s="177"/>
      <c r="AA30" s="129"/>
      <c r="AB30" s="129"/>
      <c r="AC30" s="90"/>
    </row>
    <row r="31" spans="2:29" s="62" customFormat="1" ht="17.25" customHeight="1" thickBot="1">
      <c r="B31" s="90"/>
      <c r="C31" s="182"/>
      <c r="D31" s="77"/>
      <c r="E31" s="420"/>
      <c r="F31" s="1274" t="s">
        <v>262</v>
      </c>
      <c r="G31" s="1279"/>
      <c r="H31" s="420"/>
      <c r="I31" s="1274" t="s">
        <v>118</v>
      </c>
      <c r="J31" s="1240"/>
      <c r="K31" s="1240"/>
      <c r="L31" s="1275"/>
      <c r="M31" s="420"/>
      <c r="N31" s="1274" t="s">
        <v>263</v>
      </c>
      <c r="O31" s="1240"/>
      <c r="P31" s="1275"/>
      <c r="Q31" s="420"/>
      <c r="R31" s="1274" t="s">
        <v>154</v>
      </c>
      <c r="S31" s="1240"/>
      <c r="T31" s="164"/>
      <c r="U31" s="164"/>
      <c r="V31" s="164"/>
      <c r="W31" s="179"/>
      <c r="X31" s="129"/>
      <c r="Y31" s="129"/>
      <c r="Z31" s="129"/>
      <c r="AA31" s="177"/>
      <c r="AB31" s="129"/>
      <c r="AC31" s="90"/>
    </row>
    <row r="32" spans="2:29" s="62" customFormat="1" ht="16" thickBot="1">
      <c r="B32" s="90"/>
      <c r="C32" s="182"/>
      <c r="D32" s="88"/>
      <c r="E32" s="90"/>
      <c r="F32" s="193"/>
      <c r="G32" s="193"/>
      <c r="H32" s="90"/>
      <c r="I32" s="193"/>
      <c r="J32" s="193"/>
      <c r="K32" s="193"/>
      <c r="L32" s="193"/>
      <c r="M32" s="90"/>
      <c r="N32" s="193"/>
      <c r="O32" s="193"/>
      <c r="P32" s="193"/>
      <c r="Q32" s="63"/>
      <c r="R32" s="193"/>
      <c r="S32" s="68"/>
      <c r="T32" s="63"/>
      <c r="U32" s="63"/>
      <c r="V32" s="63"/>
      <c r="W32" s="179"/>
      <c r="X32" s="177"/>
      <c r="Y32" s="177"/>
      <c r="Z32" s="177"/>
      <c r="AA32" s="129"/>
      <c r="AB32" s="129"/>
      <c r="AC32" s="90"/>
    </row>
    <row r="33" spans="2:43" s="62" customFormat="1" ht="17.25" customHeight="1" thickBot="1">
      <c r="C33" s="182"/>
      <c r="D33" s="77"/>
      <c r="E33" s="420" t="s">
        <v>108</v>
      </c>
      <c r="F33" s="417" t="s">
        <v>268</v>
      </c>
      <c r="G33" s="418"/>
      <c r="H33" s="420" t="s">
        <v>108</v>
      </c>
      <c r="I33" s="1240" t="s">
        <v>1568</v>
      </c>
      <c r="J33" s="1240"/>
      <c r="K33" s="1240"/>
      <c r="L33" s="418"/>
      <c r="M33" s="420"/>
      <c r="N33" s="1274" t="s">
        <v>153</v>
      </c>
      <c r="O33" s="1240"/>
      <c r="P33" s="1275"/>
      <c r="Q33" s="420" t="s">
        <v>108</v>
      </c>
      <c r="R33" s="419" t="s">
        <v>661</v>
      </c>
      <c r="S33" s="68"/>
      <c r="T33" s="63"/>
      <c r="U33" s="63"/>
      <c r="V33" s="63"/>
      <c r="W33" s="179"/>
      <c r="X33" s="129"/>
      <c r="Y33" s="129"/>
      <c r="Z33" s="177"/>
      <c r="AA33" s="177"/>
      <c r="AB33" s="129"/>
    </row>
    <row r="34" spans="2:43" s="62" customFormat="1" ht="21" customHeight="1" thickBot="1">
      <c r="B34" s="90"/>
      <c r="C34" s="182"/>
      <c r="D34" s="88"/>
      <c r="E34" s="90"/>
      <c r="F34" s="193"/>
      <c r="G34" s="193"/>
      <c r="H34" s="164"/>
      <c r="I34" s="1240"/>
      <c r="J34" s="1240"/>
      <c r="K34" s="1240"/>
      <c r="L34" s="418"/>
      <c r="M34" s="90"/>
      <c r="N34" s="193"/>
      <c r="O34" s="193"/>
      <c r="P34" s="193"/>
      <c r="Q34" s="63"/>
      <c r="R34" s="90"/>
      <c r="S34" s="63"/>
      <c r="T34" s="63"/>
      <c r="U34" s="63"/>
      <c r="V34" s="63"/>
      <c r="W34" s="179"/>
      <c r="X34" s="177"/>
      <c r="Y34" s="177"/>
      <c r="Z34" s="177"/>
      <c r="AA34" s="129"/>
      <c r="AB34" s="129"/>
      <c r="AC34" s="90"/>
      <c r="AD34" s="90"/>
      <c r="AE34" s="90"/>
      <c r="AF34" s="90"/>
      <c r="AG34" s="90"/>
      <c r="AH34" s="90"/>
      <c r="AI34" s="90"/>
      <c r="AJ34" s="90"/>
      <c r="AK34" s="90"/>
      <c r="AL34" s="90"/>
      <c r="AM34" s="90"/>
      <c r="AN34" s="90"/>
      <c r="AO34" s="90"/>
      <c r="AP34" s="90"/>
      <c r="AQ34" s="90"/>
    </row>
    <row r="35" spans="2:43" s="62" customFormat="1" ht="17.25" customHeight="1" thickBot="1">
      <c r="B35" s="90"/>
      <c r="C35" s="182"/>
      <c r="D35" s="77"/>
      <c r="E35" s="420"/>
      <c r="F35" s="1274" t="s">
        <v>117</v>
      </c>
      <c r="G35" s="1275"/>
      <c r="H35" s="420" t="s">
        <v>108</v>
      </c>
      <c r="I35" s="1274" t="s">
        <v>119</v>
      </c>
      <c r="J35" s="1240"/>
      <c r="K35" s="1240"/>
      <c r="L35" s="1275"/>
      <c r="M35" s="420"/>
      <c r="N35" s="1274" t="s">
        <v>123</v>
      </c>
      <c r="O35" s="1240"/>
      <c r="P35" s="1240"/>
      <c r="Q35" s="164"/>
      <c r="R35" s="90"/>
      <c r="S35" s="63"/>
      <c r="T35" s="63"/>
      <c r="U35" s="63"/>
      <c r="V35" s="63"/>
      <c r="W35" s="179"/>
      <c r="X35" s="177"/>
      <c r="Y35" s="177"/>
      <c r="Z35" s="177"/>
      <c r="AA35" s="177"/>
      <c r="AB35" s="129"/>
      <c r="AC35" s="90"/>
      <c r="AD35" s="90"/>
      <c r="AE35" s="90"/>
      <c r="AF35" s="90"/>
      <c r="AG35" s="90"/>
      <c r="AH35" s="90"/>
      <c r="AI35" s="90"/>
      <c r="AJ35" s="90"/>
      <c r="AK35" s="90"/>
      <c r="AL35" s="90"/>
      <c r="AM35" s="90"/>
      <c r="AN35" s="90"/>
      <c r="AO35" s="90"/>
      <c r="AP35" s="90"/>
      <c r="AQ35" s="90"/>
    </row>
    <row r="36" spans="2:43" s="62" customFormat="1" ht="14" thickBot="1">
      <c r="B36" s="90"/>
      <c r="C36" s="182"/>
      <c r="D36" s="191"/>
      <c r="E36" s="164"/>
      <c r="F36" s="418"/>
      <c r="G36" s="418"/>
      <c r="H36" s="164"/>
      <c r="I36" s="418"/>
      <c r="J36" s="193"/>
      <c r="K36" s="418"/>
      <c r="L36" s="418"/>
      <c r="M36" s="164"/>
      <c r="N36" s="418"/>
      <c r="O36" s="418"/>
      <c r="P36" s="193"/>
      <c r="Q36" s="63"/>
      <c r="R36" s="90"/>
      <c r="S36" s="63"/>
      <c r="T36" s="63"/>
      <c r="U36" s="63"/>
      <c r="V36" s="63"/>
      <c r="W36" s="179"/>
      <c r="X36" s="177"/>
      <c r="Y36" s="129"/>
      <c r="Z36" s="129"/>
      <c r="AA36" s="129"/>
      <c r="AB36" s="129"/>
      <c r="AC36" s="90"/>
      <c r="AD36" s="90"/>
      <c r="AE36" s="90"/>
      <c r="AF36" s="90"/>
      <c r="AG36" s="90"/>
      <c r="AH36" s="90"/>
      <c r="AI36" s="90"/>
      <c r="AJ36" s="90"/>
      <c r="AK36" s="90"/>
      <c r="AL36" s="90"/>
      <c r="AM36" s="90"/>
      <c r="AN36" s="90"/>
      <c r="AO36" s="90"/>
      <c r="AP36" s="90"/>
      <c r="AQ36" s="90"/>
    </row>
    <row r="37" spans="2:43" s="62" customFormat="1" ht="17.25" customHeight="1" thickBot="1">
      <c r="B37" s="90"/>
      <c r="C37" s="180"/>
      <c r="D37" s="77"/>
      <c r="E37" s="420" t="s">
        <v>107</v>
      </c>
      <c r="F37" s="1274" t="s">
        <v>122</v>
      </c>
      <c r="G37" s="1275"/>
      <c r="H37" s="420"/>
      <c r="I37" s="1274" t="s">
        <v>1569</v>
      </c>
      <c r="J37" s="1240"/>
      <c r="K37" s="1240"/>
      <c r="L37" s="1275"/>
      <c r="M37" s="420"/>
      <c r="N37" s="1274" t="s">
        <v>158</v>
      </c>
      <c r="O37" s="1240"/>
      <c r="P37" s="1240"/>
      <c r="Q37" s="76"/>
      <c r="R37" s="1361"/>
      <c r="S37" s="1361"/>
      <c r="T37" s="1361"/>
      <c r="U37" s="164"/>
      <c r="V37" s="164"/>
      <c r="W37" s="181"/>
      <c r="X37" s="90"/>
      <c r="Y37" s="90"/>
      <c r="Z37" s="64"/>
      <c r="AA37" s="64"/>
      <c r="AB37" s="90"/>
      <c r="AC37" s="90"/>
      <c r="AD37" s="90"/>
      <c r="AE37" s="90"/>
      <c r="AF37" s="90"/>
      <c r="AG37" s="90"/>
      <c r="AH37" s="90"/>
      <c r="AI37" s="90"/>
      <c r="AJ37" s="90"/>
      <c r="AK37" s="90"/>
      <c r="AL37" s="90"/>
      <c r="AM37" s="90"/>
      <c r="AN37" s="90"/>
      <c r="AO37" s="90"/>
      <c r="AP37" s="90"/>
      <c r="AQ37" s="90"/>
    </row>
    <row r="38" spans="2:43" ht="13">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366" t="s">
        <v>668</v>
      </c>
      <c r="J40" s="1367"/>
      <c r="K40" s="1367"/>
      <c r="L40" s="1367"/>
      <c r="M40" s="1367"/>
      <c r="N40" s="1368"/>
      <c r="O40" s="1366" t="s">
        <v>669</v>
      </c>
      <c r="P40" s="1367"/>
      <c r="Q40" s="1367"/>
      <c r="R40" s="1367"/>
      <c r="S40" s="1367"/>
      <c r="T40" s="1368"/>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B41" s="90"/>
      <c r="C41" s="182"/>
      <c r="D41" s="69"/>
      <c r="E41" s="69"/>
      <c r="F41" s="69"/>
      <c r="G41" s="69"/>
      <c r="H41" s="69"/>
      <c r="I41" s="1314" t="s">
        <v>717</v>
      </c>
      <c r="J41" s="1315"/>
      <c r="K41" s="1312" t="s">
        <v>683</v>
      </c>
      <c r="L41" s="1315"/>
      <c r="M41" s="1312" t="s">
        <v>684</v>
      </c>
      <c r="N41" s="1313"/>
      <c r="O41" s="1314" t="s">
        <v>717</v>
      </c>
      <c r="P41" s="1315"/>
      <c r="Q41" s="1312" t="s">
        <v>683</v>
      </c>
      <c r="R41" s="1315"/>
      <c r="S41" s="1312" t="s">
        <v>684</v>
      </c>
      <c r="T41" s="1313"/>
      <c r="U41" s="1339" t="s">
        <v>291</v>
      </c>
      <c r="V41" s="1342"/>
      <c r="W41" s="179"/>
      <c r="X41" s="90"/>
      <c r="Y41" s="90"/>
      <c r="Z41" s="90"/>
      <c r="AA41" s="90"/>
      <c r="AB41" s="90"/>
      <c r="AC41" s="90"/>
      <c r="AD41" s="90"/>
      <c r="AE41" s="90"/>
      <c r="AF41" s="90"/>
      <c r="AG41" s="90"/>
      <c r="AH41" s="90"/>
      <c r="AI41" s="90"/>
      <c r="AJ41" s="90"/>
      <c r="AK41" s="90"/>
      <c r="AL41" s="90"/>
      <c r="AM41" s="90"/>
      <c r="AN41" s="90"/>
      <c r="AO41" s="90"/>
      <c r="AP41" s="90"/>
      <c r="AQ41" s="90"/>
    </row>
    <row r="42" spans="2:43" s="62" customFormat="1" ht="82.5" customHeight="1">
      <c r="B42" s="90"/>
      <c r="C42" s="182"/>
      <c r="D42" s="1264" t="s">
        <v>715</v>
      </c>
      <c r="E42" s="1265"/>
      <c r="F42" s="1265"/>
      <c r="G42" s="1265"/>
      <c r="H42" s="1266"/>
      <c r="I42" s="1267">
        <v>3</v>
      </c>
      <c r="J42" s="1268"/>
      <c r="K42" s="1268">
        <v>0</v>
      </c>
      <c r="L42" s="1268"/>
      <c r="M42" s="1268">
        <v>0</v>
      </c>
      <c r="N42" s="1268"/>
      <c r="O42" s="1268">
        <v>30</v>
      </c>
      <c r="P42" s="1268"/>
      <c r="Q42" s="1268">
        <v>20</v>
      </c>
      <c r="R42" s="1268"/>
      <c r="S42" s="1268">
        <v>0</v>
      </c>
      <c r="T42" s="1374"/>
      <c r="U42" s="1372">
        <f>SUM(I42:T42)</f>
        <v>53</v>
      </c>
      <c r="V42" s="1373"/>
      <c r="W42" s="179"/>
      <c r="X42" s="90"/>
      <c r="Y42" s="90"/>
      <c r="Z42" s="90"/>
      <c r="AA42" s="90"/>
      <c r="AB42" s="90"/>
      <c r="AC42" s="90"/>
      <c r="AD42" s="90"/>
      <c r="AE42" s="90"/>
      <c r="AF42" s="90"/>
      <c r="AG42" s="90"/>
      <c r="AH42" s="90"/>
      <c r="AI42" s="90"/>
      <c r="AJ42" s="90"/>
      <c r="AK42" s="90"/>
      <c r="AL42" s="90"/>
      <c r="AM42" s="90"/>
      <c r="AN42" s="90"/>
      <c r="AO42" s="90"/>
      <c r="AP42" s="90"/>
      <c r="AQ42" s="90"/>
    </row>
    <row r="43" spans="2:43" s="62" customFormat="1" ht="70.5" customHeight="1" thickBot="1">
      <c r="B43" s="90"/>
      <c r="C43" s="182"/>
      <c r="D43" s="1317" t="s">
        <v>716</v>
      </c>
      <c r="E43" s="1318"/>
      <c r="F43" s="1318"/>
      <c r="G43" s="1318"/>
      <c r="H43" s="1319"/>
      <c r="I43" s="1316">
        <v>10</v>
      </c>
      <c r="J43" s="1269"/>
      <c r="K43" s="1269">
        <v>10</v>
      </c>
      <c r="L43" s="1269"/>
      <c r="M43" s="1269">
        <v>10</v>
      </c>
      <c r="N43" s="1269"/>
      <c r="O43" s="1269">
        <v>10</v>
      </c>
      <c r="P43" s="1269"/>
      <c r="Q43" s="1269">
        <v>10</v>
      </c>
      <c r="R43" s="1269"/>
      <c r="S43" s="1269">
        <v>10</v>
      </c>
      <c r="T43" s="1375"/>
      <c r="U43" s="1372">
        <f>SUM(I43:T43)</f>
        <v>60</v>
      </c>
      <c r="V43" s="1373"/>
      <c r="W43" s="179"/>
      <c r="X43" s="90"/>
      <c r="Y43" s="90"/>
      <c r="Z43" s="90"/>
      <c r="AA43" s="90"/>
      <c r="AB43" s="90"/>
      <c r="AC43" s="90"/>
      <c r="AD43" s="90"/>
      <c r="AE43" s="90"/>
      <c r="AF43" s="90"/>
      <c r="AG43" s="90"/>
      <c r="AH43" s="90"/>
      <c r="AI43" s="90"/>
      <c r="AJ43" s="90"/>
      <c r="AK43" s="90"/>
      <c r="AL43" s="90"/>
      <c r="AM43" s="90"/>
      <c r="AN43" s="90"/>
      <c r="AO43" s="90"/>
      <c r="AP43" s="90"/>
      <c r="AQ43" s="90"/>
    </row>
    <row r="44" spans="2:43" s="62" customFormat="1" ht="41.25" customHeight="1" thickBot="1">
      <c r="B44" s="90"/>
      <c r="C44" s="182"/>
      <c r="D44" s="385"/>
      <c r="E44" s="385"/>
      <c r="F44" s="385"/>
      <c r="G44" s="385"/>
      <c r="H44" s="385"/>
      <c r="I44" s="189"/>
      <c r="J44" s="189"/>
      <c r="K44" s="189"/>
      <c r="L44" s="189"/>
      <c r="M44" s="189"/>
      <c r="N44" s="189"/>
      <c r="O44" s="189"/>
      <c r="P44" s="189"/>
      <c r="Q44" s="190"/>
      <c r="R44" s="190"/>
      <c r="S44" s="190"/>
      <c r="T44" s="190"/>
      <c r="U44" s="190"/>
      <c r="V44" s="190"/>
      <c r="W44" s="179"/>
      <c r="X44" s="64"/>
      <c r="Y44" s="64"/>
      <c r="Z44" s="64"/>
      <c r="AA44" s="64"/>
      <c r="AB44" s="90"/>
      <c r="AC44" s="90"/>
      <c r="AD44" s="90"/>
      <c r="AE44" s="90"/>
      <c r="AF44" s="90"/>
      <c r="AG44" s="90"/>
      <c r="AH44" s="90"/>
      <c r="AI44" s="90"/>
      <c r="AJ44" s="90"/>
      <c r="AK44" s="90"/>
      <c r="AL44" s="90"/>
      <c r="AM44" s="90"/>
      <c r="AN44" s="90"/>
      <c r="AO44" s="90"/>
      <c r="AP44" s="90"/>
      <c r="AQ44" s="90"/>
    </row>
    <row r="45" spans="2:43" s="62" customFormat="1" ht="36.75" customHeight="1" thickBot="1">
      <c r="B45" s="90"/>
      <c r="C45" s="1295" t="s">
        <v>1547</v>
      </c>
      <c r="D45" s="1296"/>
      <c r="E45" s="1296"/>
      <c r="F45" s="1296"/>
      <c r="G45" s="1296"/>
      <c r="H45" s="1296"/>
      <c r="I45" s="1296"/>
      <c r="J45" s="1296"/>
      <c r="K45" s="1296"/>
      <c r="L45" s="1296"/>
      <c r="M45" s="1296"/>
      <c r="N45" s="1296"/>
      <c r="O45" s="1296"/>
      <c r="P45" s="1296"/>
      <c r="Q45" s="1296"/>
      <c r="R45" s="1296"/>
      <c r="S45" s="1296"/>
      <c r="T45" s="1296"/>
      <c r="U45" s="1296"/>
      <c r="V45" s="1296"/>
      <c r="W45" s="1297"/>
      <c r="X45" s="64"/>
      <c r="Y45" s="64"/>
      <c r="Z45" s="64"/>
      <c r="AA45" s="64"/>
      <c r="AB45" s="90"/>
      <c r="AC45" s="90"/>
      <c r="AD45" s="90"/>
      <c r="AE45" s="90"/>
      <c r="AF45" s="90"/>
      <c r="AG45" s="90"/>
      <c r="AH45" s="90"/>
      <c r="AI45" s="90"/>
      <c r="AJ45" s="90"/>
      <c r="AK45" s="90"/>
      <c r="AL45" s="90"/>
      <c r="AM45" s="90"/>
      <c r="AN45" s="90"/>
      <c r="AO45" s="90"/>
      <c r="AP45" s="90"/>
      <c r="AQ45" s="90"/>
    </row>
    <row r="46" spans="2:43" ht="39" customHeight="1" thickBot="1">
      <c r="B46" s="62"/>
      <c r="C46" s="608"/>
      <c r="D46" s="609"/>
      <c r="E46" s="609"/>
      <c r="F46" s="609"/>
      <c r="G46" s="609"/>
      <c r="H46" s="609"/>
      <c r="I46" s="609"/>
      <c r="J46" s="1305"/>
      <c r="K46" s="1305"/>
      <c r="L46" s="1305"/>
      <c r="M46" s="1305"/>
      <c r="N46" s="1305"/>
      <c r="O46" s="1305"/>
      <c r="P46" s="1305"/>
      <c r="Q46" s="1305"/>
      <c r="R46" s="1305"/>
      <c r="S46" s="1305"/>
      <c r="T46" s="1305"/>
      <c r="U46" s="610"/>
      <c r="V46" s="610"/>
      <c r="W46" s="611"/>
      <c r="X46" s="64"/>
      <c r="AA46" s="65"/>
    </row>
    <row r="47" spans="2:43" ht="22.5" customHeight="1">
      <c r="B47" s="62"/>
      <c r="C47" s="282"/>
      <c r="D47" s="1298"/>
      <c r="E47" s="1298"/>
      <c r="F47" s="1298"/>
      <c r="G47" s="63"/>
      <c r="H47" s="1299" t="s">
        <v>667</v>
      </c>
      <c r="I47" s="1300"/>
      <c r="J47" s="1306" t="s">
        <v>201</v>
      </c>
      <c r="K47" s="1307"/>
      <c r="L47" s="1307"/>
      <c r="M47" s="1308"/>
      <c r="N47" s="1306" t="s">
        <v>1575</v>
      </c>
      <c r="O47" s="1307"/>
      <c r="P47" s="1307"/>
      <c r="Q47" s="1308"/>
      <c r="R47" s="64"/>
      <c r="S47" s="64"/>
      <c r="T47" s="64"/>
      <c r="U47" s="64"/>
      <c r="V47" s="64"/>
      <c r="W47" s="612"/>
      <c r="X47" s="90"/>
      <c r="Y47" s="66"/>
      <c r="Z47" s="66"/>
    </row>
    <row r="48" spans="2:43">
      <c r="B48" s="62"/>
      <c r="C48" s="282"/>
      <c r="D48" s="1298"/>
      <c r="E48" s="1298"/>
      <c r="F48" s="1298"/>
      <c r="G48" s="63"/>
      <c r="H48" s="1301"/>
      <c r="I48" s="1302"/>
      <c r="J48" s="1309"/>
      <c r="K48" s="1310"/>
      <c r="L48" s="1310"/>
      <c r="M48" s="1311"/>
      <c r="N48" s="1309"/>
      <c r="O48" s="1310"/>
      <c r="P48" s="1310"/>
      <c r="Q48" s="1311"/>
      <c r="R48" s="64"/>
      <c r="S48" s="64"/>
      <c r="T48" s="64"/>
      <c r="U48" s="64"/>
      <c r="V48" s="64"/>
      <c r="W48" s="612"/>
      <c r="X48" s="90"/>
      <c r="Y48" s="66"/>
      <c r="Z48" s="66"/>
    </row>
    <row r="49" spans="2:27" ht="14" thickBot="1">
      <c r="B49" s="62"/>
      <c r="C49" s="282"/>
      <c r="D49" s="1298"/>
      <c r="E49" s="1298"/>
      <c r="F49" s="1298"/>
      <c r="G49" s="63"/>
      <c r="H49" s="1356" t="s">
        <v>292</v>
      </c>
      <c r="I49" s="1356"/>
      <c r="J49" s="1357" t="s">
        <v>292</v>
      </c>
      <c r="K49" s="1320"/>
      <c r="L49" s="1320" t="s">
        <v>293</v>
      </c>
      <c r="M49" s="1321"/>
      <c r="N49" s="1357" t="s">
        <v>292</v>
      </c>
      <c r="O49" s="1320"/>
      <c r="P49" s="1320" t="s">
        <v>293</v>
      </c>
      <c r="Q49" s="1321"/>
      <c r="R49" s="64"/>
      <c r="S49" s="64"/>
      <c r="T49" s="64"/>
      <c r="U49" s="64"/>
      <c r="V49" s="64"/>
      <c r="W49" s="612"/>
      <c r="X49" s="90"/>
      <c r="Y49" s="66"/>
      <c r="Z49" s="66"/>
    </row>
    <row r="50" spans="2:27" ht="28.5" customHeight="1" thickBot="1">
      <c r="B50" s="62"/>
      <c r="C50" s="282"/>
      <c r="D50" s="1363" t="s">
        <v>718</v>
      </c>
      <c r="E50" s="1364"/>
      <c r="F50" s="1364"/>
      <c r="G50" s="1365"/>
      <c r="H50" s="1303">
        <f>'6. Detailed Budget'!I26</f>
        <v>0</v>
      </c>
      <c r="I50" s="1304"/>
      <c r="J50" s="1303">
        <f>'6. Detailed Budget'!K26</f>
        <v>0</v>
      </c>
      <c r="K50" s="1304"/>
      <c r="L50" s="1303">
        <f>'6. Detailed Budget'!M26</f>
        <v>140.35087719298244</v>
      </c>
      <c r="M50" s="1304"/>
      <c r="N50" s="1303">
        <f>'6. Detailed Budget'!O26</f>
        <v>0</v>
      </c>
      <c r="O50" s="1304"/>
      <c r="P50" s="1303">
        <f>'6. Detailed Budget'!Q26</f>
        <v>0</v>
      </c>
      <c r="Q50" s="1304"/>
      <c r="R50" s="63"/>
      <c r="S50" s="1347" t="s">
        <v>1572</v>
      </c>
      <c r="T50" s="1348"/>
      <c r="U50" s="1348"/>
      <c r="V50" s="1349"/>
      <c r="W50" s="612"/>
      <c r="X50" s="90"/>
    </row>
    <row r="51" spans="2:27" ht="14.25" customHeight="1" thickBot="1">
      <c r="B51" s="62"/>
      <c r="C51" s="282"/>
      <c r="D51" s="1358" t="s">
        <v>294</v>
      </c>
      <c r="E51" s="1359"/>
      <c r="F51" s="1359"/>
      <c r="G51" s="1360"/>
      <c r="H51" s="1303">
        <f>'6. Detailed Budget'!I27</f>
        <v>0</v>
      </c>
      <c r="I51" s="1304"/>
      <c r="J51" s="1303">
        <f>'6. Detailed Budget'!K27</f>
        <v>0</v>
      </c>
      <c r="K51" s="1304"/>
      <c r="L51" s="1303">
        <f>'6. Detailed Budget'!M27</f>
        <v>99.415204678362571</v>
      </c>
      <c r="M51" s="1304"/>
      <c r="N51" s="1303">
        <f>'6. Detailed Budget'!O27</f>
        <v>0</v>
      </c>
      <c r="O51" s="1304"/>
      <c r="P51" s="1303">
        <f>'6. Detailed Budget'!Q27</f>
        <v>0</v>
      </c>
      <c r="Q51" s="1304"/>
      <c r="R51" s="421"/>
      <c r="S51" s="1350"/>
      <c r="T51" s="1351"/>
      <c r="U51" s="1351"/>
      <c r="V51" s="1352"/>
      <c r="W51" s="612"/>
      <c r="X51" s="90"/>
    </row>
    <row r="52" spans="2:27" ht="13.5" customHeight="1" thickBot="1">
      <c r="B52" s="62"/>
      <c r="C52" s="282"/>
      <c r="D52" s="1358" t="s">
        <v>295</v>
      </c>
      <c r="E52" s="1359"/>
      <c r="F52" s="1359"/>
      <c r="G52" s="1360"/>
      <c r="H52" s="1303">
        <f>'6. Detailed Budget'!I28</f>
        <v>684.21052631578937</v>
      </c>
      <c r="I52" s="1304"/>
      <c r="J52" s="1303">
        <f>'6. Detailed Budget'!K28</f>
        <v>0</v>
      </c>
      <c r="K52" s="1304"/>
      <c r="L52" s="1303">
        <f>'6. Detailed Budget'!M28</f>
        <v>11.695906432748536</v>
      </c>
      <c r="M52" s="1304"/>
      <c r="N52" s="1303">
        <f>'6. Detailed Budget'!O28</f>
        <v>0</v>
      </c>
      <c r="O52" s="1304"/>
      <c r="P52" s="1303">
        <f>'6. Detailed Budget'!Q28</f>
        <v>0</v>
      </c>
      <c r="Q52" s="1304"/>
      <c r="R52" s="421"/>
      <c r="S52" s="1350"/>
      <c r="T52" s="1351"/>
      <c r="U52" s="1351"/>
      <c r="V52" s="1352"/>
      <c r="W52" s="612"/>
      <c r="X52" s="90"/>
    </row>
    <row r="53" spans="2:27" ht="15.75" customHeight="1" thickBot="1">
      <c r="B53" s="62"/>
      <c r="C53" s="282"/>
      <c r="D53" s="1358" t="s">
        <v>144</v>
      </c>
      <c r="E53" s="1359"/>
      <c r="F53" s="1359"/>
      <c r="G53" s="1360"/>
      <c r="H53" s="1303">
        <f>'6. Detailed Budget'!I29</f>
        <v>0</v>
      </c>
      <c r="I53" s="1304"/>
      <c r="J53" s="1303">
        <f>'6. Detailed Budget'!K29</f>
        <v>0</v>
      </c>
      <c r="K53" s="1304"/>
      <c r="L53" s="1303">
        <f>'6. Detailed Budget'!M29</f>
        <v>233.91812865497073</v>
      </c>
      <c r="M53" s="1304"/>
      <c r="N53" s="1303">
        <f>'6. Detailed Budget'!O29</f>
        <v>0</v>
      </c>
      <c r="O53" s="1304"/>
      <c r="P53" s="1303">
        <f>'6. Detailed Budget'!Q29</f>
        <v>0</v>
      </c>
      <c r="Q53" s="1304"/>
      <c r="R53" s="421"/>
      <c r="S53" s="1350"/>
      <c r="T53" s="1351"/>
      <c r="U53" s="1351"/>
      <c r="V53" s="1352"/>
      <c r="W53" s="612"/>
      <c r="X53" s="90"/>
    </row>
    <row r="54" spans="2:27" ht="22.5" customHeight="1" thickBot="1">
      <c r="B54" s="62"/>
      <c r="C54" s="282"/>
      <c r="D54" s="1369" t="s">
        <v>615</v>
      </c>
      <c r="E54" s="1370"/>
      <c r="F54" s="1370"/>
      <c r="G54" s="1371"/>
      <c r="H54" s="1303">
        <f>'6. Detailed Budget'!I30</f>
        <v>371.92982456140345</v>
      </c>
      <c r="I54" s="1304"/>
      <c r="J54" s="1303">
        <f>'6. Detailed Budget'!K30</f>
        <v>0</v>
      </c>
      <c r="K54" s="1304"/>
      <c r="L54" s="1303">
        <f>'6. Detailed Budget'!M30</f>
        <v>0</v>
      </c>
      <c r="M54" s="1304"/>
      <c r="N54" s="1303">
        <f>'6. Detailed Budget'!O30</f>
        <v>0</v>
      </c>
      <c r="O54" s="1304"/>
      <c r="P54" s="1303">
        <f>'6. Detailed Budget'!Q30</f>
        <v>0</v>
      </c>
      <c r="Q54" s="1304"/>
      <c r="R54" s="421"/>
      <c r="S54" s="1350"/>
      <c r="T54" s="1351"/>
      <c r="U54" s="1351"/>
      <c r="V54" s="1352"/>
      <c r="W54" s="612"/>
      <c r="X54" s="90"/>
    </row>
    <row r="55" spans="2:27" ht="14" thickBot="1">
      <c r="B55" s="62"/>
      <c r="C55" s="282"/>
      <c r="D55" s="1358" t="s">
        <v>743</v>
      </c>
      <c r="E55" s="1359"/>
      <c r="F55" s="1359"/>
      <c r="G55" s="1360"/>
      <c r="H55" s="1303">
        <f>'6. Detailed Budget'!I31</f>
        <v>0</v>
      </c>
      <c r="I55" s="1304"/>
      <c r="J55" s="1303">
        <f>'6. Detailed Budget'!K31</f>
        <v>0</v>
      </c>
      <c r="K55" s="1304"/>
      <c r="L55" s="1303">
        <f>'6. Detailed Budget'!M31</f>
        <v>0</v>
      </c>
      <c r="M55" s="1304"/>
      <c r="N55" s="1303">
        <f>'6. Detailed Budget'!O31</f>
        <v>0</v>
      </c>
      <c r="O55" s="1304"/>
      <c r="P55" s="1303">
        <f>'6. Detailed Budget'!Q31</f>
        <v>0</v>
      </c>
      <c r="Q55" s="1304"/>
      <c r="R55" s="421"/>
      <c r="S55" s="1350"/>
      <c r="T55" s="1351"/>
      <c r="U55" s="1351"/>
      <c r="V55" s="1352"/>
      <c r="W55" s="612"/>
      <c r="X55" s="90"/>
    </row>
    <row r="56" spans="2:27" ht="14" thickBot="1">
      <c r="B56" s="62"/>
      <c r="C56" s="282"/>
      <c r="D56" s="1358" t="s">
        <v>146</v>
      </c>
      <c r="E56" s="1359"/>
      <c r="F56" s="1359"/>
      <c r="G56" s="1360"/>
      <c r="H56" s="1303">
        <f>'6. Detailed Budget'!I32</f>
        <v>0</v>
      </c>
      <c r="I56" s="1304"/>
      <c r="J56" s="1303">
        <f>'6. Detailed Budget'!K32</f>
        <v>0</v>
      </c>
      <c r="K56" s="1304"/>
      <c r="L56" s="1303">
        <f>'6. Detailed Budget'!M32</f>
        <v>0</v>
      </c>
      <c r="M56" s="1304"/>
      <c r="N56" s="1303">
        <f>'6. Detailed Budget'!O32</f>
        <v>0</v>
      </c>
      <c r="O56" s="1304"/>
      <c r="P56" s="1303">
        <f>'6. Detailed Budget'!Q32</f>
        <v>0</v>
      </c>
      <c r="Q56" s="1304"/>
      <c r="R56" s="421"/>
      <c r="S56" s="1353"/>
      <c r="T56" s="1354"/>
      <c r="U56" s="1354"/>
      <c r="V56" s="1355"/>
      <c r="W56" s="612"/>
      <c r="X56" s="90"/>
    </row>
    <row r="57" spans="2:27" ht="14" thickBot="1">
      <c r="B57" s="62"/>
      <c r="C57" s="282"/>
      <c r="D57" s="63"/>
      <c r="E57" s="63"/>
      <c r="F57" s="63"/>
      <c r="G57" s="63"/>
      <c r="H57" s="63"/>
      <c r="I57" s="63"/>
      <c r="J57" s="63"/>
      <c r="K57" s="63"/>
      <c r="L57" s="63"/>
      <c r="M57" s="63"/>
      <c r="N57" s="63"/>
      <c r="O57" s="63"/>
      <c r="P57" s="63"/>
      <c r="Q57" s="63"/>
      <c r="R57" s="977"/>
      <c r="S57" s="977"/>
      <c r="T57" s="977"/>
      <c r="U57" s="977"/>
      <c r="V57" s="977"/>
      <c r="W57" s="95"/>
      <c r="X57" s="64"/>
    </row>
    <row r="58" spans="2:27" ht="16" thickBot="1">
      <c r="B58" s="62"/>
      <c r="C58" s="282"/>
      <c r="D58" s="1358" t="s">
        <v>291</v>
      </c>
      <c r="E58" s="1359"/>
      <c r="F58" s="1359"/>
      <c r="G58" s="1360"/>
      <c r="H58" s="1345">
        <f>SUM(H50:I56)</f>
        <v>1056.1403508771928</v>
      </c>
      <c r="I58" s="1362"/>
      <c r="J58" s="1345">
        <f>SUM(J50:K56)</f>
        <v>0</v>
      </c>
      <c r="K58" s="1362"/>
      <c r="L58" s="1345">
        <f>SUM(L50:M56)</f>
        <v>485.38011695906425</v>
      </c>
      <c r="M58" s="1362"/>
      <c r="N58" s="1345">
        <f>SUM(N50:O56)</f>
        <v>0</v>
      </c>
      <c r="O58" s="1346"/>
      <c r="P58" s="1343">
        <f>SUM(P50:Q56)</f>
        <v>0</v>
      </c>
      <c r="Q58" s="1344"/>
      <c r="R58" s="399"/>
      <c r="S58" s="399"/>
      <c r="T58" s="399"/>
      <c r="U58" s="399"/>
      <c r="V58" s="399"/>
      <c r="W58" s="95"/>
      <c r="X58" s="74"/>
    </row>
    <row r="59" spans="2:27" ht="24.75" customHeight="1" thickBot="1">
      <c r="B59" s="62"/>
      <c r="C59" s="272"/>
      <c r="D59" s="613"/>
      <c r="E59" s="613"/>
      <c r="F59" s="613"/>
      <c r="G59" s="614"/>
      <c r="H59" s="614"/>
      <c r="I59" s="614"/>
      <c r="J59" s="614"/>
      <c r="K59" s="614"/>
      <c r="L59" s="614"/>
      <c r="M59" s="614"/>
      <c r="N59" s="614"/>
      <c r="O59" s="614"/>
      <c r="P59" s="614"/>
      <c r="Q59" s="615"/>
      <c r="R59" s="615"/>
      <c r="S59" s="615"/>
      <c r="T59" s="615"/>
      <c r="U59" s="615"/>
      <c r="V59" s="615"/>
      <c r="W59" s="397"/>
      <c r="X59" s="74"/>
    </row>
    <row r="60" spans="2:27" ht="39.75" customHeight="1" thickBot="1">
      <c r="B60" s="62"/>
      <c r="C60" s="1271" t="s">
        <v>719</v>
      </c>
      <c r="D60" s="1327"/>
      <c r="E60" s="1327"/>
      <c r="F60" s="1327"/>
      <c r="G60" s="1327"/>
      <c r="H60" s="1327"/>
      <c r="I60" s="1327"/>
      <c r="J60" s="1327"/>
      <c r="K60" s="1327"/>
      <c r="L60" s="1327"/>
      <c r="M60" s="1327"/>
      <c r="N60" s="1327"/>
      <c r="O60" s="1327"/>
      <c r="P60" s="1327"/>
      <c r="Q60" s="1327"/>
      <c r="R60" s="1327"/>
      <c r="S60" s="1327"/>
      <c r="T60" s="1327"/>
      <c r="U60" s="1327"/>
      <c r="V60" s="1327"/>
      <c r="W60" s="1328"/>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339" t="s">
        <v>667</v>
      </c>
      <c r="I62" s="1340"/>
      <c r="J62" s="1340"/>
      <c r="K62" s="1340"/>
      <c r="L62" s="1340"/>
      <c r="M62" s="1340" t="s">
        <v>201</v>
      </c>
      <c r="N62" s="1340"/>
      <c r="O62" s="1340"/>
      <c r="P62" s="1340"/>
      <c r="Q62" s="1340"/>
      <c r="R62" s="1341" t="s">
        <v>1573</v>
      </c>
      <c r="S62" s="1340"/>
      <c r="T62" s="1340"/>
      <c r="U62" s="1340"/>
      <c r="V62" s="1342"/>
      <c r="W62" s="183"/>
      <c r="X62" s="74"/>
      <c r="Y62" s="74"/>
      <c r="Z62" s="74"/>
      <c r="AA62" s="74"/>
    </row>
    <row r="63" spans="2:27" ht="13">
      <c r="B63" s="62"/>
      <c r="C63" s="182"/>
      <c r="D63" s="1329" t="s">
        <v>148</v>
      </c>
      <c r="E63" s="1330"/>
      <c r="F63" s="1330"/>
      <c r="G63" s="1331"/>
      <c r="H63" s="1376"/>
      <c r="I63" s="1222"/>
      <c r="J63" s="1222"/>
      <c r="K63" s="1222"/>
      <c r="L63" s="1222"/>
      <c r="M63" s="1222" t="s">
        <v>31</v>
      </c>
      <c r="N63" s="1222"/>
      <c r="O63" s="1222"/>
      <c r="P63" s="1222"/>
      <c r="Q63" s="1222"/>
      <c r="R63" s="1222"/>
      <c r="S63" s="1222"/>
      <c r="T63" s="1222"/>
      <c r="U63" s="1222"/>
      <c r="V63" s="1323"/>
      <c r="W63" s="179"/>
      <c r="AA63" s="65"/>
    </row>
    <row r="64" spans="2:27" ht="13">
      <c r="B64" s="62"/>
      <c r="C64" s="182"/>
      <c r="D64" s="1336" t="s">
        <v>294</v>
      </c>
      <c r="E64" s="1337"/>
      <c r="F64" s="1337"/>
      <c r="G64" s="1338"/>
      <c r="H64" s="1376"/>
      <c r="I64" s="1222"/>
      <c r="J64" s="1222"/>
      <c r="K64" s="1222"/>
      <c r="L64" s="1222"/>
      <c r="M64" s="1222" t="s">
        <v>59</v>
      </c>
      <c r="N64" s="1222"/>
      <c r="O64" s="1222"/>
      <c r="P64" s="1222"/>
      <c r="Q64" s="1222"/>
      <c r="R64" s="1222"/>
      <c r="S64" s="1222"/>
      <c r="T64" s="1222"/>
      <c r="U64" s="1222"/>
      <c r="V64" s="1323"/>
      <c r="W64" s="179"/>
      <c r="AA64" s="65"/>
    </row>
    <row r="65" spans="2:27" ht="13">
      <c r="B65" s="62"/>
      <c r="C65" s="182"/>
      <c r="D65" s="1336" t="s">
        <v>149</v>
      </c>
      <c r="E65" s="1337"/>
      <c r="F65" s="1337"/>
      <c r="G65" s="1338"/>
      <c r="H65" s="1376" t="s">
        <v>60</v>
      </c>
      <c r="I65" s="1222"/>
      <c r="J65" s="1222"/>
      <c r="K65" s="1222"/>
      <c r="L65" s="1222"/>
      <c r="M65" s="1222" t="s">
        <v>61</v>
      </c>
      <c r="N65" s="1222"/>
      <c r="O65" s="1222"/>
      <c r="P65" s="1222"/>
      <c r="Q65" s="1222"/>
      <c r="R65" s="1222"/>
      <c r="S65" s="1222"/>
      <c r="T65" s="1222"/>
      <c r="U65" s="1222"/>
      <c r="V65" s="1323"/>
      <c r="W65" s="179"/>
      <c r="Y65" s="64"/>
      <c r="AA65" s="65"/>
    </row>
    <row r="66" spans="2:27" ht="13">
      <c r="B66" s="62"/>
      <c r="C66" s="182"/>
      <c r="D66" s="1336" t="s">
        <v>144</v>
      </c>
      <c r="E66" s="1337"/>
      <c r="F66" s="1337"/>
      <c r="G66" s="1338"/>
      <c r="H66" s="1376"/>
      <c r="I66" s="1222"/>
      <c r="J66" s="1222"/>
      <c r="K66" s="1222"/>
      <c r="L66" s="1222"/>
      <c r="M66" s="1222" t="s">
        <v>4</v>
      </c>
      <c r="N66" s="1222"/>
      <c r="O66" s="1222"/>
      <c r="P66" s="1222"/>
      <c r="Q66" s="1222"/>
      <c r="R66" s="1222"/>
      <c r="S66" s="1222"/>
      <c r="T66" s="1222"/>
      <c r="U66" s="1222"/>
      <c r="V66" s="1323"/>
      <c r="W66" s="179"/>
      <c r="AA66" s="65"/>
    </row>
    <row r="67" spans="2:27" ht="13">
      <c r="B67" s="62"/>
      <c r="C67" s="182"/>
      <c r="D67" s="1336" t="s">
        <v>150</v>
      </c>
      <c r="E67" s="1337"/>
      <c r="F67" s="1337"/>
      <c r="G67" s="1338"/>
      <c r="H67" s="1376" t="s">
        <v>5</v>
      </c>
      <c r="I67" s="1222"/>
      <c r="J67" s="1222"/>
      <c r="K67" s="1222"/>
      <c r="L67" s="1222"/>
      <c r="M67" s="1222"/>
      <c r="N67" s="1222"/>
      <c r="O67" s="1222"/>
      <c r="P67" s="1222"/>
      <c r="Q67" s="1222"/>
      <c r="R67" s="1222"/>
      <c r="S67" s="1222"/>
      <c r="T67" s="1222"/>
      <c r="U67" s="1222"/>
      <c r="V67" s="1323"/>
      <c r="W67" s="179"/>
      <c r="AA67" s="65"/>
    </row>
    <row r="68" spans="2:27" ht="13">
      <c r="B68" s="62"/>
      <c r="C68" s="182"/>
      <c r="D68" s="1336" t="s">
        <v>743</v>
      </c>
      <c r="E68" s="1337"/>
      <c r="F68" s="1337"/>
      <c r="G68" s="1338"/>
      <c r="H68" s="1376"/>
      <c r="I68" s="1222"/>
      <c r="J68" s="1222"/>
      <c r="K68" s="1222"/>
      <c r="L68" s="1222"/>
      <c r="M68" s="1222"/>
      <c r="N68" s="1222"/>
      <c r="O68" s="1222"/>
      <c r="P68" s="1222"/>
      <c r="Q68" s="1222"/>
      <c r="R68" s="1324"/>
      <c r="S68" s="1222"/>
      <c r="T68" s="1222"/>
      <c r="U68" s="1222"/>
      <c r="V68" s="1323"/>
      <c r="W68" s="179"/>
      <c r="AA68" s="65"/>
    </row>
    <row r="69" spans="2:27" ht="14" thickBot="1">
      <c r="B69" s="62"/>
      <c r="C69" s="182"/>
      <c r="D69" s="1333" t="s">
        <v>151</v>
      </c>
      <c r="E69" s="1334"/>
      <c r="F69" s="1334"/>
      <c r="G69" s="1335"/>
      <c r="H69" s="1332"/>
      <c r="I69" s="1325"/>
      <c r="J69" s="1325"/>
      <c r="K69" s="1325"/>
      <c r="L69" s="1325"/>
      <c r="M69" s="1325"/>
      <c r="N69" s="1325"/>
      <c r="O69" s="1325"/>
      <c r="P69" s="1325"/>
      <c r="Q69" s="1325"/>
      <c r="R69" s="1325"/>
      <c r="S69" s="1325"/>
      <c r="T69" s="1325"/>
      <c r="U69" s="1325"/>
      <c r="V69" s="1326"/>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322"/>
      <c r="F73" s="1322"/>
      <c r="G73" s="1322"/>
      <c r="H73" s="63"/>
      <c r="I73" s="63"/>
      <c r="J73" s="63"/>
      <c r="K73" s="63"/>
      <c r="L73" s="63"/>
      <c r="M73" s="63"/>
      <c r="N73" s="63"/>
      <c r="O73" s="33"/>
      <c r="P73" s="1322"/>
      <c r="Q73" s="1322"/>
      <c r="R73" s="1322"/>
      <c r="S73" s="1322"/>
      <c r="T73" s="1322"/>
      <c r="U73" s="382"/>
      <c r="V73" s="382"/>
      <c r="W73" s="64"/>
    </row>
    <row r="74" spans="2:27" ht="12.75" customHeight="1">
      <c r="C74" s="63"/>
      <c r="D74" s="63"/>
      <c r="E74" s="1322"/>
      <c r="F74" s="1322"/>
      <c r="G74" s="1322"/>
      <c r="H74" s="63"/>
      <c r="I74" s="63"/>
      <c r="J74" s="63"/>
      <c r="K74" s="63"/>
      <c r="L74" s="63"/>
      <c r="M74" s="63"/>
      <c r="N74" s="63"/>
      <c r="O74" s="63"/>
      <c r="P74" s="1322"/>
      <c r="Q74" s="1322"/>
      <c r="R74" s="1322"/>
      <c r="S74" s="1322"/>
      <c r="T74" s="1322"/>
      <c r="U74" s="382"/>
      <c r="V74" s="38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CalcPr fullCalcOnLoad="1"/>
  <sheetProtection password="D69D" sheet="1"/>
  <mergeCells count="184">
    <mergeCell ref="M67:Q67"/>
    <mergeCell ref="M68:Q68"/>
    <mergeCell ref="M69:Q69"/>
    <mergeCell ref="H63:L63"/>
    <mergeCell ref="H64:L64"/>
    <mergeCell ref="H65:L65"/>
    <mergeCell ref="H66:L66"/>
    <mergeCell ref="H67:L67"/>
    <mergeCell ref="H68:L68"/>
    <mergeCell ref="Q42:R42"/>
    <mergeCell ref="U42:V42"/>
    <mergeCell ref="U43:V43"/>
    <mergeCell ref="S42:T42"/>
    <mergeCell ref="Q43:R43"/>
    <mergeCell ref="S43:T43"/>
    <mergeCell ref="O40:T40"/>
    <mergeCell ref="S41:T41"/>
    <mergeCell ref="Q41:R41"/>
    <mergeCell ref="O41:P41"/>
    <mergeCell ref="U41:V41"/>
    <mergeCell ref="D64:G64"/>
    <mergeCell ref="R37:T37"/>
    <mergeCell ref="L58:M58"/>
    <mergeCell ref="J56:K56"/>
    <mergeCell ref="L56:M56"/>
    <mergeCell ref="D50:G50"/>
    <mergeCell ref="I37:L37"/>
    <mergeCell ref="H58:I58"/>
    <mergeCell ref="J52:K52"/>
    <mergeCell ref="P52:Q52"/>
    <mergeCell ref="L53:M53"/>
    <mergeCell ref="N53:O53"/>
    <mergeCell ref="H54:I54"/>
    <mergeCell ref="H56:I56"/>
    <mergeCell ref="J58:K58"/>
    <mergeCell ref="I40:N40"/>
    <mergeCell ref="D53:G53"/>
    <mergeCell ref="D54:G54"/>
    <mergeCell ref="D55:G55"/>
    <mergeCell ref="D56:G56"/>
    <mergeCell ref="N49:O49"/>
    <mergeCell ref="L54:M54"/>
    <mergeCell ref="J55:K55"/>
    <mergeCell ref="D58:G58"/>
    <mergeCell ref="H55:I55"/>
    <mergeCell ref="N54:O54"/>
    <mergeCell ref="P54:Q54"/>
    <mergeCell ref="D51:G51"/>
    <mergeCell ref="D52:G52"/>
    <mergeCell ref="L52:M52"/>
    <mergeCell ref="N52:O52"/>
    <mergeCell ref="N55:O55"/>
    <mergeCell ref="P55:Q55"/>
    <mergeCell ref="H52:I52"/>
    <mergeCell ref="H51:I51"/>
    <mergeCell ref="H53:I53"/>
    <mergeCell ref="P53:Q53"/>
    <mergeCell ref="P51:Q51"/>
    <mergeCell ref="J53:K53"/>
    <mergeCell ref="R63:V63"/>
    <mergeCell ref="R64:V64"/>
    <mergeCell ref="R65:V65"/>
    <mergeCell ref="M62:Q62"/>
    <mergeCell ref="R62:V62"/>
    <mergeCell ref="M65:Q65"/>
    <mergeCell ref="M66:Q66"/>
    <mergeCell ref="J54:K54"/>
    <mergeCell ref="P58:Q58"/>
    <mergeCell ref="N58:O58"/>
    <mergeCell ref="S50:V56"/>
    <mergeCell ref="L51:M51"/>
    <mergeCell ref="N51:O51"/>
    <mergeCell ref="L55:M55"/>
    <mergeCell ref="N56:O56"/>
    <mergeCell ref="P56:Q56"/>
    <mergeCell ref="J50:K50"/>
    <mergeCell ref="D43:H43"/>
    <mergeCell ref="L49:M49"/>
    <mergeCell ref="D48:F48"/>
    <mergeCell ref="I31:L31"/>
    <mergeCell ref="K41:L41"/>
    <mergeCell ref="J51:K51"/>
    <mergeCell ref="N37:P37"/>
    <mergeCell ref="P73:T74"/>
    <mergeCell ref="R66:V66"/>
    <mergeCell ref="R67:V67"/>
    <mergeCell ref="R68:V68"/>
    <mergeCell ref="R69:V69"/>
    <mergeCell ref="C60:W60"/>
    <mergeCell ref="D63:G63"/>
    <mergeCell ref="H69:L69"/>
    <mergeCell ref="M63:Q63"/>
    <mergeCell ref="M64:Q64"/>
    <mergeCell ref="D69:G69"/>
    <mergeCell ref="D66:G66"/>
    <mergeCell ref="D67:G67"/>
    <mergeCell ref="D65:G65"/>
    <mergeCell ref="E73:G74"/>
    <mergeCell ref="H62:L62"/>
    <mergeCell ref="D68:G68"/>
    <mergeCell ref="M41:N41"/>
    <mergeCell ref="I35:L35"/>
    <mergeCell ref="N33:P33"/>
    <mergeCell ref="I41:J41"/>
    <mergeCell ref="M42:N42"/>
    <mergeCell ref="O42:P42"/>
    <mergeCell ref="M43:N43"/>
    <mergeCell ref="I43:J43"/>
    <mergeCell ref="K43:L43"/>
    <mergeCell ref="C45:W45"/>
    <mergeCell ref="D47:F47"/>
    <mergeCell ref="H47:I48"/>
    <mergeCell ref="L50:M50"/>
    <mergeCell ref="N50:O50"/>
    <mergeCell ref="P50:Q50"/>
    <mergeCell ref="J46:T46"/>
    <mergeCell ref="J47:M48"/>
    <mergeCell ref="N47:Q48"/>
    <mergeCell ref="D49:F49"/>
    <mergeCell ref="H49:I49"/>
    <mergeCell ref="J49:K49"/>
    <mergeCell ref="P49:Q49"/>
    <mergeCell ref="H50:I50"/>
    <mergeCell ref="D42:H42"/>
    <mergeCell ref="I42:J42"/>
    <mergeCell ref="K42:L42"/>
    <mergeCell ref="O43:P43"/>
    <mergeCell ref="X8:X9"/>
    <mergeCell ref="N18:P18"/>
    <mergeCell ref="C29:W29"/>
    <mergeCell ref="F37:G37"/>
    <mergeCell ref="F35:G35"/>
    <mergeCell ref="H20:I20"/>
    <mergeCell ref="R31:S31"/>
    <mergeCell ref="N35:P35"/>
    <mergeCell ref="L22:O22"/>
    <mergeCell ref="P22:Q22"/>
    <mergeCell ref="F31:G31"/>
    <mergeCell ref="N31:P31"/>
    <mergeCell ref="R23:V25"/>
    <mergeCell ref="D24:E24"/>
    <mergeCell ref="F23:H23"/>
    <mergeCell ref="I23:K23"/>
    <mergeCell ref="D27:H27"/>
    <mergeCell ref="I27:P27"/>
    <mergeCell ref="F24:H24"/>
    <mergeCell ref="I24:K24"/>
    <mergeCell ref="I33:K34"/>
    <mergeCell ref="H15:P15"/>
    <mergeCell ref="P25:Q25"/>
    <mergeCell ref="H19:R19"/>
    <mergeCell ref="L23:O23"/>
    <mergeCell ref="P23:Q23"/>
    <mergeCell ref="H6:M7"/>
    <mergeCell ref="D21:F21"/>
    <mergeCell ref="H14:P14"/>
    <mergeCell ref="H9:P9"/>
    <mergeCell ref="D16:G16"/>
    <mergeCell ref="F22:H22"/>
    <mergeCell ref="I22:K22"/>
    <mergeCell ref="H18:I18"/>
    <mergeCell ref="Q18:R18"/>
    <mergeCell ref="R22:V22"/>
    <mergeCell ref="D23:E23"/>
    <mergeCell ref="H16:P16"/>
    <mergeCell ref="L24:O24"/>
    <mergeCell ref="P24:Q24"/>
    <mergeCell ref="D25:E25"/>
    <mergeCell ref="F25:H25"/>
    <mergeCell ref="I25:K25"/>
    <mergeCell ref="L25:O25"/>
    <mergeCell ref="S18:T18"/>
    <mergeCell ref="D20:F20"/>
    <mergeCell ref="C2:W2"/>
    <mergeCell ref="D9:F9"/>
    <mergeCell ref="D18:F18"/>
    <mergeCell ref="K18:M18"/>
    <mergeCell ref="D14:F14"/>
    <mergeCell ref="C3:W3"/>
    <mergeCell ref="D6:F6"/>
    <mergeCell ref="D5:F5"/>
    <mergeCell ref="H5:M5"/>
    <mergeCell ref="H12:P12"/>
    <mergeCell ref="H11:P11"/>
  </mergeCells>
  <phoneticPr fontId="3" type="noConversion"/>
  <dataValidations xWindow="479" yWindow="207"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20HERE'!A1" display="'START%20HERE'!A1"/>
  </hyperlinks>
  <printOptions horizontalCentered="1"/>
  <pageMargins left="0.75" right="0.75" top="1" bottom="1" header="0.5" footer="0.5"/>
  <rowBreaks count="1" manualBreakCount="1">
    <brk id="39" min="2" max="22" man="1"/>
  </rowBreaks>
  <colBreaks count="1" manualBreakCount="1">
    <brk id="2" max="1048575" man="1"/>
  </colBreaks>
  <drawing r:id="rId1"/>
  <legacyDrawing r:id="rId2"/>
  <extLst xmlns:x14="http://schemas.microsoft.com/office/spreadsheetml/2009/9/main">
    <ext uri="{CCE6A557-97BC-4b89-ADB6-D9C93CAAB3DF}">
      <x14:dataValidations xmlns:xm="http://schemas.microsoft.com/office/excel/2006/main" xWindow="479" yWindow="207" count="2">
        <x14:dataValidation type="list" allowBlank="1" showInputMessage="1" showErrorMessage="1">
          <x14:formula1>
            <xm:f>Lookup!$L$1:$L$5</xm:f>
          </x14:formula1>
          <xm:sqref>H6:M7</xm:sqref>
        </x14:dataValidation>
        <x14:dataValidation type="list" allowBlank="1" showInputMessage="1" showErrorMessage="1">
          <x14:formula1>
            <xm:f>Lookup!I1:I6</xm:f>
          </x14:formula1>
          <xm:sqref>L23:O25</xm:sqref>
        </x14:dataValidation>
      </x14:dataValidations>
    </ex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C1:W18"/>
  <sheetViews>
    <sheetView workbookViewId="0"/>
  </sheetViews>
  <sheetFormatPr baseColWidth="10" defaultColWidth="9.1640625" defaultRowHeight="12"/>
  <cols>
    <col min="1" max="1" width="2.83203125" style="66" customWidth="1"/>
    <col min="2" max="2" width="31" style="66" customWidth="1"/>
    <col min="3" max="3" width="2.83203125" style="66" customWidth="1"/>
    <col min="4" max="4" width="23.5" style="66" customWidth="1"/>
    <col min="5" max="19" width="8.6640625" style="66" customWidth="1"/>
    <col min="20" max="20" width="2.83203125" style="66" customWidth="1"/>
    <col min="21" max="16384" width="9.1640625" style="66"/>
  </cols>
  <sheetData>
    <row r="1" spans="3:23" ht="11.25" customHeight="1" thickBot="1">
      <c r="C1" s="77"/>
      <c r="D1" s="77"/>
      <c r="E1" s="1395"/>
      <c r="F1" s="1395"/>
      <c r="G1" s="1395"/>
      <c r="H1" s="1395"/>
      <c r="I1" s="1395"/>
      <c r="J1" s="1395"/>
      <c r="K1" s="1395"/>
      <c r="L1" s="1395"/>
      <c r="M1" s="1395"/>
      <c r="N1" s="63"/>
      <c r="O1" s="1396"/>
      <c r="P1" s="1396"/>
      <c r="Q1" s="1396"/>
      <c r="R1" s="1396"/>
      <c r="S1" s="63"/>
      <c r="T1" s="63"/>
    </row>
    <row r="2" spans="3:23" ht="23.25" customHeight="1" thickBot="1">
      <c r="C2" s="1378" t="s">
        <v>1539</v>
      </c>
      <c r="D2" s="1379"/>
      <c r="E2" s="1379"/>
      <c r="F2" s="1379"/>
      <c r="G2" s="1379"/>
      <c r="H2" s="1379"/>
      <c r="I2" s="1379"/>
      <c r="J2" s="1379"/>
      <c r="K2" s="1379"/>
      <c r="L2" s="1379"/>
      <c r="M2" s="1379"/>
      <c r="N2" s="1379"/>
      <c r="O2" s="1379"/>
      <c r="P2" s="1379"/>
      <c r="Q2" s="1379"/>
      <c r="R2" s="1379"/>
      <c r="S2" s="1379"/>
      <c r="T2" s="1380"/>
    </row>
    <row r="3" spans="3:23" ht="23.25" customHeight="1" thickBot="1">
      <c r="C3" s="1381" t="s">
        <v>670</v>
      </c>
      <c r="D3" s="1382"/>
      <c r="E3" s="1382"/>
      <c r="F3" s="1382"/>
      <c r="G3" s="1382"/>
      <c r="H3" s="1382"/>
      <c r="I3" s="1382"/>
      <c r="J3" s="1382"/>
      <c r="K3" s="1382"/>
      <c r="L3" s="1382"/>
      <c r="M3" s="1382"/>
      <c r="N3" s="1382"/>
      <c r="O3" s="1382"/>
      <c r="P3" s="1382"/>
      <c r="Q3" s="1382"/>
      <c r="R3" s="1382"/>
      <c r="S3" s="1382"/>
      <c r="T3" s="1383"/>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377" t="s">
        <v>454</v>
      </c>
      <c r="E5" s="1401" t="s">
        <v>1515</v>
      </c>
      <c r="F5" s="1402"/>
      <c r="G5" s="1402"/>
      <c r="H5" s="1402"/>
      <c r="I5" s="1402"/>
      <c r="J5" s="1402"/>
      <c r="K5" s="1402"/>
      <c r="L5" s="1402"/>
      <c r="M5" s="1402"/>
      <c r="N5" s="1402"/>
      <c r="O5" s="1402"/>
      <c r="P5" s="1402"/>
      <c r="Q5" s="1402"/>
      <c r="R5" s="1402"/>
      <c r="S5" s="1403"/>
      <c r="T5" s="393"/>
      <c r="U5" s="390"/>
      <c r="V5" s="390"/>
    </row>
    <row r="6" spans="3:23" ht="13.5" customHeight="1" thickBot="1">
      <c r="C6" s="282"/>
      <c r="D6" s="1377"/>
      <c r="E6" s="1404"/>
      <c r="F6" s="1405"/>
      <c r="G6" s="1405"/>
      <c r="H6" s="1405"/>
      <c r="I6" s="1405"/>
      <c r="J6" s="1405"/>
      <c r="K6" s="1405"/>
      <c r="L6" s="1405"/>
      <c r="M6" s="1405"/>
      <c r="N6" s="1405"/>
      <c r="O6" s="1405"/>
      <c r="P6" s="1405"/>
      <c r="Q6" s="1405"/>
      <c r="R6" s="1405"/>
      <c r="S6" s="1406"/>
      <c r="T6" s="393"/>
      <c r="U6" s="390"/>
      <c r="V6" s="390"/>
    </row>
    <row r="7" spans="3:23" ht="24" customHeight="1" thickBot="1">
      <c r="C7" s="282"/>
      <c r="D7" s="77"/>
      <c r="E7" s="391"/>
      <c r="F7" s="392"/>
      <c r="G7" s="392"/>
      <c r="H7" s="392"/>
      <c r="I7" s="392"/>
      <c r="J7" s="392"/>
      <c r="K7" s="392"/>
      <c r="L7" s="392"/>
      <c r="M7" s="392"/>
      <c r="N7" s="392"/>
      <c r="O7" s="392"/>
      <c r="P7" s="392"/>
      <c r="Q7" s="392"/>
      <c r="R7" s="392"/>
      <c r="S7" s="392"/>
      <c r="T7" s="95"/>
    </row>
    <row r="8" spans="3:23" ht="198.75" customHeight="1" thickBot="1">
      <c r="C8" s="282"/>
      <c r="D8" s="202" t="s">
        <v>592</v>
      </c>
      <c r="E8" s="1387" t="s">
        <v>1516</v>
      </c>
      <c r="F8" s="1388"/>
      <c r="G8" s="1388"/>
      <c r="H8" s="1388"/>
      <c r="I8" s="1388"/>
      <c r="J8" s="1390" t="s">
        <v>2</v>
      </c>
      <c r="K8" s="1390"/>
      <c r="L8" s="1390"/>
      <c r="M8" s="1390"/>
      <c r="N8" s="1390"/>
      <c r="O8" s="1390"/>
      <c r="P8" s="1390"/>
      <c r="Q8" s="1390"/>
      <c r="R8" s="1390"/>
      <c r="S8" s="1391"/>
      <c r="T8" s="95"/>
      <c r="W8" s="398"/>
    </row>
    <row r="9" spans="3:23" ht="200" customHeight="1" thickBot="1">
      <c r="C9" s="282"/>
      <c r="D9" s="202" t="s">
        <v>591</v>
      </c>
      <c r="E9" s="1387" t="s">
        <v>720</v>
      </c>
      <c r="F9" s="1397"/>
      <c r="G9" s="1397"/>
      <c r="H9" s="1397"/>
      <c r="I9" s="1398"/>
      <c r="J9" s="1399" t="s">
        <v>3</v>
      </c>
      <c r="K9" s="1399"/>
      <c r="L9" s="1399"/>
      <c r="M9" s="1399"/>
      <c r="N9" s="1399"/>
      <c r="O9" s="1399"/>
      <c r="P9" s="1399"/>
      <c r="Q9" s="1399"/>
      <c r="R9" s="1399"/>
      <c r="S9" s="1400"/>
      <c r="T9" s="95"/>
    </row>
    <row r="10" spans="3:23" ht="200" customHeight="1" thickBot="1">
      <c r="C10" s="282"/>
      <c r="D10" s="202" t="s">
        <v>558</v>
      </c>
      <c r="E10" s="1409" t="s">
        <v>579</v>
      </c>
      <c r="F10" s="1410"/>
      <c r="G10" s="1410"/>
      <c r="H10" s="1410"/>
      <c r="I10" s="1411"/>
      <c r="J10" s="1390" t="s">
        <v>72</v>
      </c>
      <c r="K10" s="1390"/>
      <c r="L10" s="1390"/>
      <c r="M10" s="1390"/>
      <c r="N10" s="1390"/>
      <c r="O10" s="1390"/>
      <c r="P10" s="1390"/>
      <c r="Q10" s="1390"/>
      <c r="R10" s="1390"/>
      <c r="S10" s="1391"/>
      <c r="T10" s="95"/>
    </row>
    <row r="11" spans="3:23" ht="200" customHeight="1" thickBot="1">
      <c r="C11" s="282"/>
      <c r="D11" s="202" t="s">
        <v>581</v>
      </c>
      <c r="E11" s="1409" t="s">
        <v>580</v>
      </c>
      <c r="F11" s="1410"/>
      <c r="G11" s="1410"/>
      <c r="H11" s="1410"/>
      <c r="I11" s="1411"/>
      <c r="J11" s="1390" t="s">
        <v>69</v>
      </c>
      <c r="K11" s="1390"/>
      <c r="L11" s="1390"/>
      <c r="M11" s="1390"/>
      <c r="N11" s="1390"/>
      <c r="O11" s="1390"/>
      <c r="P11" s="1390"/>
      <c r="Q11" s="1390"/>
      <c r="R11" s="1390"/>
      <c r="S11" s="1391"/>
      <c r="T11" s="95"/>
    </row>
    <row r="12" spans="3:23" ht="200" customHeight="1" thickBot="1">
      <c r="C12" s="282"/>
      <c r="D12" s="202" t="s">
        <v>559</v>
      </c>
      <c r="E12" s="1387" t="s">
        <v>662</v>
      </c>
      <c r="F12" s="1388"/>
      <c r="G12" s="1388"/>
      <c r="H12" s="1388"/>
      <c r="I12" s="1389"/>
      <c r="J12" s="1390" t="s">
        <v>63</v>
      </c>
      <c r="K12" s="1390"/>
      <c r="L12" s="1390"/>
      <c r="M12" s="1390"/>
      <c r="N12" s="1390"/>
      <c r="O12" s="1390"/>
      <c r="P12" s="1390"/>
      <c r="Q12" s="1390"/>
      <c r="R12" s="1390"/>
      <c r="S12" s="1391"/>
      <c r="T12" s="95"/>
    </row>
    <row r="13" spans="3:23" ht="200" customHeight="1" thickBot="1">
      <c r="C13" s="282"/>
      <c r="D13" s="202" t="s">
        <v>560</v>
      </c>
      <c r="E13" s="1409" t="s">
        <v>412</v>
      </c>
      <c r="F13" s="1410"/>
      <c r="G13" s="1410"/>
      <c r="H13" s="1410"/>
      <c r="I13" s="1411"/>
      <c r="J13" s="1412" t="s">
        <v>0</v>
      </c>
      <c r="K13" s="1413"/>
      <c r="L13" s="1413"/>
      <c r="M13" s="1413"/>
      <c r="N13" s="1413"/>
      <c r="O13" s="1413"/>
      <c r="P13" s="1413"/>
      <c r="Q13" s="1413"/>
      <c r="R13" s="1413"/>
      <c r="S13" s="1414"/>
      <c r="T13" s="95"/>
    </row>
    <row r="14" spans="3:23" ht="200" customHeight="1" thickBot="1">
      <c r="C14" s="282"/>
      <c r="D14" s="202" t="s">
        <v>561</v>
      </c>
      <c r="E14" s="1384" t="s">
        <v>664</v>
      </c>
      <c r="F14" s="1385"/>
      <c r="G14" s="1385"/>
      <c r="H14" s="1385"/>
      <c r="I14" s="1386"/>
      <c r="J14" s="1392" t="s">
        <v>1</v>
      </c>
      <c r="K14" s="1393"/>
      <c r="L14" s="1393"/>
      <c r="M14" s="1393"/>
      <c r="N14" s="1393"/>
      <c r="O14" s="1393"/>
      <c r="P14" s="1393"/>
      <c r="Q14" s="1393"/>
      <c r="R14" s="1393"/>
      <c r="S14" s="1394"/>
      <c r="T14" s="95"/>
    </row>
    <row r="15" spans="3:23" ht="13" thickBot="1">
      <c r="C15" s="272"/>
      <c r="D15" s="273"/>
      <c r="E15" s="394"/>
      <c r="F15" s="395"/>
      <c r="G15" s="396"/>
      <c r="H15" s="396"/>
      <c r="I15" s="396"/>
      <c r="J15" s="396"/>
      <c r="K15" s="396"/>
      <c r="L15" s="396"/>
      <c r="M15" s="396"/>
      <c r="N15" s="396"/>
      <c r="O15" s="396"/>
      <c r="P15" s="396"/>
      <c r="Q15" s="396"/>
      <c r="R15" s="396"/>
      <c r="S15" s="396"/>
      <c r="T15" s="397"/>
    </row>
    <row r="17" spans="5:22" ht="12.75" customHeight="1">
      <c r="E17" s="1408"/>
      <c r="F17" s="1408"/>
      <c r="G17" s="1408"/>
      <c r="H17" s="1408"/>
      <c r="I17" s="1408"/>
      <c r="J17" s="1408"/>
      <c r="K17" s="5"/>
      <c r="L17" s="5"/>
      <c r="M17" s="5"/>
      <c r="N17" s="5"/>
      <c r="O17" s="5"/>
      <c r="P17" s="5"/>
      <c r="R17" s="1407"/>
      <c r="S17" s="1407"/>
      <c r="T17" s="53"/>
      <c r="U17" s="53"/>
      <c r="V17" s="89"/>
    </row>
    <row r="18" spans="5:22">
      <c r="E18" s="1408"/>
      <c r="F18" s="1408"/>
      <c r="G18" s="1408"/>
      <c r="H18" s="1408"/>
      <c r="I18" s="1408"/>
      <c r="J18" s="1408"/>
      <c r="Q18" s="53"/>
      <c r="R18" s="1407"/>
      <c r="S18" s="1407"/>
      <c r="T18" s="53"/>
      <c r="U18" s="53"/>
    </row>
  </sheetData>
  <sheetProtection sheet="1"/>
  <mergeCells count="22">
    <mergeCell ref="R17:S18"/>
    <mergeCell ref="E8:I8"/>
    <mergeCell ref="J8:S8"/>
    <mergeCell ref="E17:J18"/>
    <mergeCell ref="E11:I11"/>
    <mergeCell ref="E13:I13"/>
    <mergeCell ref="J13:S13"/>
    <mergeCell ref="E10:I10"/>
    <mergeCell ref="J10:S10"/>
    <mergeCell ref="E1:M1"/>
    <mergeCell ref="O1:R1"/>
    <mergeCell ref="E9:I9"/>
    <mergeCell ref="J9:S9"/>
    <mergeCell ref="E5:S6"/>
    <mergeCell ref="D5:D6"/>
    <mergeCell ref="C2:T2"/>
    <mergeCell ref="C3:T3"/>
    <mergeCell ref="E14:I14"/>
    <mergeCell ref="E12:I12"/>
    <mergeCell ref="J12:S12"/>
    <mergeCell ref="J11:S11"/>
    <mergeCell ref="J14:S14"/>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rowBreaks count="1" manualBreakCount="1">
    <brk id="11" min="2" max="19" man="1"/>
  </rowBreaks>
  <drawing r:id="rId1"/>
  <legacy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C1:X26"/>
  <sheetViews>
    <sheetView zoomScaleSheetLayoutView="100" workbookViewId="0"/>
  </sheetViews>
  <sheetFormatPr baseColWidth="10" defaultColWidth="9.1640625" defaultRowHeight="14"/>
  <cols>
    <col min="1" max="1" width="2.83203125" style="357" customWidth="1"/>
    <col min="2" max="2" width="32" style="357" customWidth="1"/>
    <col min="3" max="3" width="14.33203125" style="357" customWidth="1"/>
    <col min="4" max="4" width="4.1640625" style="357" customWidth="1"/>
    <col min="5" max="5" width="6" style="357" customWidth="1"/>
    <col min="6" max="6" width="20.5" style="357" customWidth="1"/>
    <col min="7" max="7" width="12.5" style="357" customWidth="1"/>
    <col min="8" max="8" width="11.83203125" style="357" customWidth="1"/>
    <col min="9" max="9" width="15.1640625" style="357" customWidth="1"/>
    <col min="10" max="10" width="24.1640625" style="357" customWidth="1"/>
    <col min="11" max="11" width="2.83203125" style="357" customWidth="1"/>
    <col min="12" max="12" width="3.5" style="357" customWidth="1"/>
    <col min="13" max="16384" width="9.1640625" style="357"/>
  </cols>
  <sheetData>
    <row r="1" spans="3:23" ht="15" thickBot="1"/>
    <row r="2" spans="3:23" ht="20" thickBot="1">
      <c r="C2" s="1431" t="s">
        <v>1539</v>
      </c>
      <c r="D2" s="1432"/>
      <c r="E2" s="1432"/>
      <c r="F2" s="1432"/>
      <c r="G2" s="1432"/>
      <c r="H2" s="1432"/>
      <c r="I2" s="1432"/>
      <c r="J2" s="1432"/>
      <c r="K2" s="1433"/>
      <c r="M2" s="1446" t="s">
        <v>530</v>
      </c>
      <c r="N2" s="1447"/>
      <c r="O2" s="1447"/>
      <c r="P2" s="1447"/>
      <c r="Q2" s="1447"/>
      <c r="R2" s="1447"/>
      <c r="S2" s="1447"/>
      <c r="T2" s="1447"/>
      <c r="U2" s="1447"/>
      <c r="V2" s="1448"/>
    </row>
    <row r="3" spans="3:23" ht="18.75" customHeight="1" thickBot="1">
      <c r="C3" s="1434" t="s">
        <v>1489</v>
      </c>
      <c r="D3" s="1435"/>
      <c r="E3" s="1435"/>
      <c r="F3" s="1435"/>
      <c r="G3" s="1435"/>
      <c r="H3" s="1435"/>
      <c r="I3" s="1435"/>
      <c r="J3" s="1435"/>
      <c r="K3" s="1436"/>
      <c r="M3" s="1449" t="s">
        <v>1918</v>
      </c>
      <c r="N3" s="1450"/>
      <c r="O3" s="1450"/>
      <c r="P3" s="1450"/>
      <c r="Q3" s="1450"/>
      <c r="R3" s="1450"/>
      <c r="S3" s="1450"/>
      <c r="T3" s="1450"/>
      <c r="U3" s="1450"/>
      <c r="V3" s="1451"/>
    </row>
    <row r="4" spans="3:23" ht="18.75" customHeight="1" thickBot="1">
      <c r="C4" s="373"/>
      <c r="D4" s="372"/>
      <c r="E4" s="371"/>
      <c r="F4" s="371"/>
      <c r="G4" s="371"/>
      <c r="H4" s="371"/>
      <c r="I4" s="371"/>
      <c r="J4" s="371"/>
      <c r="K4" s="370"/>
      <c r="M4" s="1415"/>
      <c r="N4" s="1416"/>
      <c r="O4" s="1416"/>
      <c r="P4" s="1416"/>
      <c r="Q4" s="1416"/>
      <c r="R4" s="1416"/>
      <c r="S4" s="1416"/>
      <c r="T4" s="1416"/>
      <c r="U4" s="1416"/>
      <c r="V4" s="1417"/>
    </row>
    <row r="5" spans="3:23" ht="180.75" customHeight="1" thickBot="1">
      <c r="C5" s="369" t="s">
        <v>454</v>
      </c>
      <c r="D5" s="365"/>
      <c r="E5" s="1437" t="s">
        <v>1587</v>
      </c>
      <c r="F5" s="1438"/>
      <c r="G5" s="1438"/>
      <c r="H5" s="1438"/>
      <c r="I5" s="1438"/>
      <c r="J5" s="1439"/>
      <c r="K5" s="368"/>
      <c r="M5" s="1415"/>
      <c r="N5" s="1416"/>
      <c r="O5" s="1416"/>
      <c r="P5" s="1416"/>
      <c r="Q5" s="1416"/>
      <c r="R5" s="1416"/>
      <c r="S5" s="1416"/>
      <c r="T5" s="1416"/>
      <c r="U5" s="1416"/>
      <c r="V5" s="1417"/>
    </row>
    <row r="6" spans="3:23" ht="15" customHeight="1" thickBot="1">
      <c r="C6" s="367"/>
      <c r="D6" s="365"/>
      <c r="E6" s="366"/>
      <c r="F6" s="366"/>
      <c r="G6" s="366"/>
      <c r="H6" s="366"/>
      <c r="I6" s="366"/>
      <c r="J6" s="366"/>
      <c r="K6" s="362"/>
      <c r="M6" s="1415"/>
      <c r="N6" s="1416"/>
      <c r="O6" s="1416"/>
      <c r="P6" s="1416"/>
      <c r="Q6" s="1416"/>
      <c r="R6" s="1416"/>
      <c r="S6" s="1416"/>
      <c r="T6" s="1416"/>
      <c r="U6" s="1416"/>
      <c r="V6" s="1417"/>
    </row>
    <row r="7" spans="3:23" ht="31.5" customHeight="1" thickBot="1">
      <c r="C7" s="1455" t="s">
        <v>609</v>
      </c>
      <c r="D7" s="365"/>
      <c r="E7" s="1459" t="s">
        <v>608</v>
      </c>
      <c r="F7" s="1460"/>
      <c r="G7" s="1456" t="s">
        <v>193</v>
      </c>
      <c r="H7" s="1457"/>
      <c r="I7" s="1457"/>
      <c r="J7" s="1458"/>
      <c r="K7" s="362"/>
      <c r="M7" s="1415"/>
      <c r="N7" s="1416"/>
      <c r="O7" s="1416"/>
      <c r="P7" s="1416"/>
      <c r="Q7" s="1416"/>
      <c r="R7" s="1416"/>
      <c r="S7" s="1416"/>
      <c r="T7" s="1416"/>
      <c r="U7" s="1416"/>
      <c r="V7" s="1417"/>
    </row>
    <row r="8" spans="3:23" ht="31.5" customHeight="1" thickBot="1">
      <c r="C8" s="1455"/>
      <c r="D8" s="365"/>
      <c r="E8" s="363"/>
      <c r="F8" s="434" t="s">
        <v>607</v>
      </c>
      <c r="G8" s="1443" t="s">
        <v>39</v>
      </c>
      <c r="H8" s="1444"/>
      <c r="I8" s="1444"/>
      <c r="J8" s="1445"/>
      <c r="K8" s="362"/>
      <c r="M8" s="1415"/>
      <c r="N8" s="1416"/>
      <c r="O8" s="1416"/>
      <c r="P8" s="1416"/>
      <c r="Q8" s="1416"/>
      <c r="R8" s="1416"/>
      <c r="S8" s="1416"/>
      <c r="T8" s="1416"/>
      <c r="U8" s="1416"/>
      <c r="V8" s="1417"/>
      <c r="W8" s="379"/>
    </row>
    <row r="9" spans="3:23" ht="31.5" customHeight="1" thickBot="1">
      <c r="C9" s="1455"/>
      <c r="D9" s="365"/>
      <c r="E9" s="363"/>
      <c r="F9" s="434" t="s">
        <v>606</v>
      </c>
      <c r="G9" s="1443" t="s">
        <v>40</v>
      </c>
      <c r="H9" s="1444"/>
      <c r="I9" s="1444"/>
      <c r="J9" s="1445"/>
      <c r="K9" s="362"/>
      <c r="M9" s="1418"/>
      <c r="N9" s="1419"/>
      <c r="O9" s="1419"/>
      <c r="P9" s="1419"/>
      <c r="Q9" s="1419"/>
      <c r="R9" s="1419"/>
      <c r="S9" s="1419"/>
      <c r="T9" s="1419"/>
      <c r="U9" s="1419"/>
      <c r="V9" s="1420"/>
    </row>
    <row r="10" spans="3:23" ht="31.5" customHeight="1" thickBot="1">
      <c r="C10" s="1455"/>
      <c r="D10" s="363"/>
      <c r="E10" s="363"/>
      <c r="F10" s="434" t="s">
        <v>605</v>
      </c>
      <c r="G10" s="1443" t="s">
        <v>41</v>
      </c>
      <c r="H10" s="1444"/>
      <c r="I10" s="1444"/>
      <c r="J10" s="1445"/>
      <c r="K10" s="362"/>
      <c r="M10" s="376"/>
      <c r="N10" s="376"/>
      <c r="O10" s="376"/>
      <c r="P10" s="376"/>
      <c r="Q10" s="376"/>
      <c r="R10" s="376"/>
      <c r="S10" s="376"/>
      <c r="T10" s="376"/>
      <c r="U10" s="376"/>
      <c r="V10" s="376"/>
    </row>
    <row r="11" spans="3:23" ht="31.5" customHeight="1" thickBot="1">
      <c r="C11" s="1455"/>
      <c r="D11" s="363"/>
      <c r="E11" s="363"/>
      <c r="F11" s="434" t="s">
        <v>604</v>
      </c>
      <c r="G11" s="1443"/>
      <c r="H11" s="1444"/>
      <c r="I11" s="1444"/>
      <c r="J11" s="1445"/>
      <c r="K11" s="362"/>
      <c r="M11" s="1440" t="s">
        <v>529</v>
      </c>
      <c r="N11" s="1441"/>
      <c r="O11" s="1441"/>
      <c r="P11" s="1441"/>
      <c r="Q11" s="1441"/>
      <c r="R11" s="1441"/>
      <c r="S11" s="1441"/>
      <c r="T11" s="1441"/>
      <c r="U11" s="1441"/>
      <c r="V11" s="1442"/>
    </row>
    <row r="12" spans="3:23" ht="31.5" customHeight="1" thickBot="1">
      <c r="C12" s="1455"/>
      <c r="D12" s="363"/>
      <c r="E12" s="1459" t="s">
        <v>486</v>
      </c>
      <c r="F12" s="1460"/>
      <c r="G12" s="1443" t="s">
        <v>194</v>
      </c>
      <c r="H12" s="1444"/>
      <c r="I12" s="1444"/>
      <c r="J12" s="1445"/>
      <c r="K12" s="362"/>
      <c r="M12" s="1421" t="s">
        <v>1884</v>
      </c>
      <c r="N12" s="1422"/>
      <c r="O12" s="1002"/>
      <c r="P12" s="1002"/>
      <c r="Q12" s="1002"/>
      <c r="R12" s="1002"/>
      <c r="S12" s="1002"/>
      <c r="T12" s="1002"/>
      <c r="U12" s="1002"/>
      <c r="V12" s="1003"/>
      <c r="W12" s="1000" t="s">
        <v>1885</v>
      </c>
    </row>
    <row r="13" spans="3:23" ht="31.5" customHeight="1" thickBot="1">
      <c r="C13" s="1455"/>
      <c r="D13" s="363"/>
      <c r="E13" s="363"/>
      <c r="F13" s="434" t="s">
        <v>485</v>
      </c>
      <c r="G13" s="1443" t="s">
        <v>70</v>
      </c>
      <c r="H13" s="1444"/>
      <c r="I13" s="1444"/>
      <c r="J13" s="1445"/>
      <c r="K13" s="362"/>
      <c r="M13" s="1423" t="s">
        <v>1886</v>
      </c>
      <c r="N13" s="1424"/>
      <c r="O13" s="1424"/>
      <c r="P13" s="1424"/>
      <c r="Q13" s="1424"/>
      <c r="R13" s="1424"/>
      <c r="S13" s="1424"/>
      <c r="T13" s="1424"/>
      <c r="U13" s="1424"/>
      <c r="V13" s="1425"/>
      <c r="W13" s="357" t="s">
        <v>1887</v>
      </c>
    </row>
    <row r="14" spans="3:23" ht="31.5" customHeight="1" thickBot="1">
      <c r="C14" s="1455"/>
      <c r="D14" s="363"/>
      <c r="E14" s="363"/>
      <c r="F14" s="434" t="s">
        <v>484</v>
      </c>
      <c r="G14" s="1443" t="s">
        <v>71</v>
      </c>
      <c r="H14" s="1444"/>
      <c r="I14" s="1444"/>
      <c r="J14" s="1445"/>
      <c r="K14" s="362"/>
      <c r="M14" s="1415" t="s">
        <v>1899</v>
      </c>
      <c r="N14" s="1416"/>
      <c r="O14" s="1416"/>
      <c r="P14" s="1416"/>
      <c r="Q14" s="1416"/>
      <c r="R14" s="1416"/>
      <c r="S14" s="1416"/>
      <c r="T14" s="1416"/>
      <c r="U14" s="1416"/>
      <c r="V14" s="1417"/>
      <c r="W14" s="357" t="s">
        <v>1888</v>
      </c>
    </row>
    <row r="15" spans="3:23" ht="31.5" customHeight="1" thickBot="1">
      <c r="C15" s="1455"/>
      <c r="D15" s="363"/>
      <c r="E15" s="363"/>
      <c r="F15" s="434" t="s">
        <v>483</v>
      </c>
      <c r="G15" s="1443" t="s">
        <v>58</v>
      </c>
      <c r="H15" s="1444"/>
      <c r="I15" s="1444"/>
      <c r="J15" s="1445"/>
      <c r="K15" s="362"/>
      <c r="M15" s="1426" t="s">
        <v>1900</v>
      </c>
      <c r="N15" s="1427"/>
      <c r="O15" s="1427"/>
      <c r="P15" s="1427"/>
      <c r="Q15" s="1427"/>
      <c r="R15" s="1427"/>
      <c r="S15" s="1427"/>
      <c r="T15" s="1427"/>
      <c r="U15" s="1427"/>
      <c r="V15" s="1428"/>
      <c r="W15" s="1000" t="s">
        <v>1914</v>
      </c>
    </row>
    <row r="16" spans="3:23" ht="31.5" customHeight="1" thickBot="1">
      <c r="C16" s="1455"/>
      <c r="D16" s="363"/>
      <c r="E16" s="363"/>
      <c r="F16" s="434" t="s">
        <v>482</v>
      </c>
      <c r="G16" s="1443"/>
      <c r="H16" s="1444"/>
      <c r="I16" s="1444"/>
      <c r="J16" s="1445"/>
      <c r="K16" s="362"/>
      <c r="M16" s="1429" t="s">
        <v>1889</v>
      </c>
      <c r="N16" s="1430"/>
      <c r="O16" s="997"/>
      <c r="P16" s="997"/>
      <c r="Q16" s="997"/>
      <c r="R16" s="997"/>
      <c r="S16" s="997"/>
      <c r="T16" s="997"/>
      <c r="U16" s="997"/>
      <c r="V16" s="1001"/>
    </row>
    <row r="17" spans="3:24" ht="31.5" customHeight="1" thickBot="1">
      <c r="C17" s="1455"/>
      <c r="D17" s="363"/>
      <c r="E17" s="1459" t="s">
        <v>481</v>
      </c>
      <c r="F17" s="1460"/>
      <c r="G17" s="1443" t="s">
        <v>62</v>
      </c>
      <c r="H17" s="1444"/>
      <c r="I17" s="1444"/>
      <c r="J17" s="1445"/>
      <c r="K17" s="362"/>
      <c r="M17" s="1415" t="s">
        <v>1908</v>
      </c>
      <c r="N17" s="1416"/>
      <c r="O17" s="1416"/>
      <c r="P17" s="1416"/>
      <c r="Q17" s="1416"/>
      <c r="R17" s="1416"/>
      <c r="S17" s="1416"/>
      <c r="T17" s="1416"/>
      <c r="U17" s="1416"/>
      <c r="V17" s="1417"/>
    </row>
    <row r="18" spans="3:24" ht="31.5" customHeight="1" thickBot="1">
      <c r="C18" s="1455"/>
      <c r="D18" s="363"/>
      <c r="E18" s="363"/>
      <c r="F18" s="434" t="s">
        <v>480</v>
      </c>
      <c r="G18" s="1443" t="s">
        <v>25</v>
      </c>
      <c r="H18" s="1444"/>
      <c r="I18" s="1444"/>
      <c r="J18" s="1445"/>
      <c r="K18" s="362"/>
      <c r="M18" s="1415" t="s">
        <v>1901</v>
      </c>
      <c r="N18" s="1416"/>
      <c r="O18" s="1416"/>
      <c r="P18" s="1416"/>
      <c r="Q18" s="1416"/>
      <c r="R18" s="1416"/>
      <c r="S18" s="1416"/>
      <c r="T18" s="1416"/>
      <c r="U18" s="1416"/>
      <c r="V18" s="1417"/>
    </row>
    <row r="19" spans="3:24" ht="31.5" customHeight="1" thickBot="1">
      <c r="C19" s="1455"/>
      <c r="D19" s="363"/>
      <c r="E19" s="363"/>
      <c r="F19" s="434" t="s">
        <v>479</v>
      </c>
      <c r="G19" s="1443" t="s">
        <v>26</v>
      </c>
      <c r="H19" s="1444"/>
      <c r="I19" s="1444"/>
      <c r="J19" s="1445"/>
      <c r="K19" s="362"/>
      <c r="M19" s="1418" t="s">
        <v>1902</v>
      </c>
      <c r="N19" s="1419"/>
      <c r="O19" s="1419"/>
      <c r="P19" s="1419"/>
      <c r="Q19" s="1419"/>
      <c r="R19" s="1419"/>
      <c r="S19" s="1419"/>
      <c r="T19" s="1419"/>
      <c r="U19" s="1419"/>
      <c r="V19" s="1420"/>
    </row>
    <row r="20" spans="3:24" ht="31.5" customHeight="1" thickBot="1">
      <c r="C20" s="1455"/>
      <c r="D20" s="364"/>
      <c r="E20" s="363"/>
      <c r="F20" s="434" t="s">
        <v>478</v>
      </c>
      <c r="G20" s="1443"/>
      <c r="H20" s="1444"/>
      <c r="I20" s="1444"/>
      <c r="J20" s="1445"/>
      <c r="K20" s="362"/>
      <c r="M20" s="997"/>
      <c r="N20" s="997"/>
      <c r="O20" s="997"/>
      <c r="P20" s="997"/>
      <c r="Q20" s="997"/>
      <c r="R20" s="997"/>
      <c r="S20" s="997"/>
      <c r="T20" s="997"/>
      <c r="U20" s="997"/>
      <c r="V20" s="997"/>
    </row>
    <row r="21" spans="3:24" ht="31.5" customHeight="1" thickBot="1">
      <c r="C21" s="1455"/>
      <c r="D21" s="364"/>
      <c r="E21" s="363"/>
      <c r="F21" s="434" t="s">
        <v>477</v>
      </c>
      <c r="G21" s="1452"/>
      <c r="H21" s="1453"/>
      <c r="I21" s="1453"/>
      <c r="J21" s="1454"/>
      <c r="K21" s="362"/>
      <c r="M21" s="997"/>
      <c r="N21" s="997"/>
      <c r="O21" s="997"/>
      <c r="P21" s="997"/>
      <c r="Q21" s="997"/>
      <c r="R21" s="997"/>
      <c r="S21" s="997"/>
      <c r="T21" s="997"/>
      <c r="U21" s="997"/>
      <c r="V21" s="997"/>
    </row>
    <row r="22" spans="3:24" ht="15.75" customHeight="1" thickBot="1">
      <c r="C22" s="361"/>
      <c r="D22" s="359"/>
      <c r="E22" s="360"/>
      <c r="F22" s="359"/>
      <c r="G22" s="359"/>
      <c r="H22" s="359"/>
      <c r="I22" s="359"/>
      <c r="J22" s="359"/>
      <c r="K22" s="358"/>
      <c r="M22" s="997"/>
      <c r="N22" s="997"/>
      <c r="O22" s="997"/>
      <c r="P22" s="997"/>
      <c r="Q22" s="997"/>
      <c r="R22" s="997"/>
      <c r="S22" s="997"/>
      <c r="T22" s="997"/>
      <c r="U22" s="997"/>
      <c r="V22" s="997"/>
      <c r="X22" s="1000"/>
    </row>
    <row r="23" spans="3:24">
      <c r="X23" s="1000" t="s">
        <v>1915</v>
      </c>
    </row>
    <row r="24" spans="3:24">
      <c r="X24" s="1000"/>
    </row>
    <row r="25" spans="3:24" ht="288.75" customHeight="1"/>
    <row r="26" spans="3:24" ht="18" customHeight="1"/>
  </sheetData>
  <sheetCalcPr fullCalcOnLoad="1"/>
  <sheetProtection sheet="1"/>
  <mergeCells count="33">
    <mergeCell ref="G21:J21"/>
    <mergeCell ref="C7:C21"/>
    <mergeCell ref="G7:J7"/>
    <mergeCell ref="G8:J8"/>
    <mergeCell ref="E7:F7"/>
    <mergeCell ref="E12:F12"/>
    <mergeCell ref="G11:J11"/>
    <mergeCell ref="G12:J12"/>
    <mergeCell ref="E17:F17"/>
    <mergeCell ref="G20:J20"/>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7:V17"/>
    <mergeCell ref="M18:V18"/>
    <mergeCell ref="M19:V19"/>
    <mergeCell ref="M12:N12"/>
    <mergeCell ref="M13:V13"/>
    <mergeCell ref="M14:V14"/>
    <mergeCell ref="M15:V15"/>
    <mergeCell ref="M16:N16"/>
  </mergeCells>
  <phoneticPr fontId="180" type="noConversion"/>
  <pageMargins left="0.28999999999999998" right="0.28000000000000003" top="0.37" bottom="0.47" header="0.18"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B1:BD49"/>
  <sheetViews>
    <sheetView showGridLines="0" workbookViewId="0"/>
  </sheetViews>
  <sheetFormatPr baseColWidth="10" defaultColWidth="9.1640625" defaultRowHeight="12"/>
  <cols>
    <col min="1" max="1" width="2.83203125" style="93" customWidth="1"/>
    <col min="2" max="2" width="33" style="93" customWidth="1"/>
    <col min="3" max="3" width="10.6640625" style="93" customWidth="1"/>
    <col min="4" max="4" width="2" style="93" customWidth="1"/>
    <col min="5" max="5" width="9.1640625" style="93"/>
    <col min="6" max="6" width="9" style="93" customWidth="1"/>
    <col min="7" max="7" width="8.83203125" style="93" customWidth="1"/>
    <col min="8" max="8" width="9.1640625" style="93"/>
    <col min="9" max="9" width="9.33203125" style="93" customWidth="1"/>
    <col min="10" max="11" width="8.5" style="93" customWidth="1"/>
    <col min="12" max="12" width="8" style="93" customWidth="1"/>
    <col min="13" max="13" width="8.1640625" style="93" customWidth="1"/>
    <col min="14" max="21" width="8.6640625" style="93" bestFit="1" customWidth="1"/>
    <col min="22" max="22" width="9.6640625" style="93" bestFit="1" customWidth="1"/>
    <col min="23" max="50" width="9.6640625" style="93" hidden="1" customWidth="1"/>
    <col min="51" max="51" width="8.1640625" style="93" hidden="1" customWidth="1"/>
    <col min="52" max="16384" width="9.1640625" style="93"/>
  </cols>
  <sheetData>
    <row r="1" spans="2:56" ht="13" thickBot="1">
      <c r="B1" s="90"/>
      <c r="C1" s="348"/>
      <c r="D1" s="348"/>
      <c r="E1" s="348"/>
      <c r="F1" s="348"/>
      <c r="G1" s="34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378" t="s">
        <v>1539</v>
      </c>
      <c r="D2" s="1379"/>
      <c r="E2" s="1379"/>
      <c r="F2" s="1379"/>
      <c r="G2" s="1379"/>
      <c r="H2" s="1379"/>
      <c r="I2" s="1379"/>
      <c r="J2" s="1379"/>
      <c r="K2" s="1379"/>
      <c r="L2" s="1379"/>
      <c r="M2" s="1379"/>
      <c r="N2" s="1379"/>
      <c r="O2" s="1379"/>
      <c r="P2" s="1379"/>
      <c r="Q2" s="1379"/>
      <c r="R2" s="1379"/>
      <c r="S2" s="1379"/>
      <c r="T2" s="1379"/>
      <c r="U2" s="1379"/>
      <c r="V2" s="1380"/>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64" t="s">
        <v>614</v>
      </c>
      <c r="D3" s="1465"/>
      <c r="E3" s="1465"/>
      <c r="F3" s="1465"/>
      <c r="G3" s="1465"/>
      <c r="H3" s="1465"/>
      <c r="I3" s="1465"/>
      <c r="J3" s="1465"/>
      <c r="K3" s="1465"/>
      <c r="L3" s="1465"/>
      <c r="M3" s="1465"/>
      <c r="N3" s="1465"/>
      <c r="O3" s="1465"/>
      <c r="P3" s="1465"/>
      <c r="Q3" s="1465"/>
      <c r="R3" s="1465"/>
      <c r="S3" s="1465"/>
      <c r="T3" s="1465"/>
      <c r="U3" s="1465"/>
      <c r="V3" s="1466"/>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454</v>
      </c>
      <c r="D5" s="237"/>
      <c r="E5" s="1467" t="s">
        <v>739</v>
      </c>
      <c r="F5" s="1468"/>
      <c r="G5" s="1468"/>
      <c r="H5" s="1468"/>
      <c r="I5" s="1468"/>
      <c r="J5" s="1468"/>
      <c r="K5" s="1468"/>
      <c r="L5" s="1468"/>
      <c r="M5" s="1468"/>
      <c r="N5" s="1468"/>
      <c r="O5" s="1468"/>
      <c r="P5" s="1468"/>
      <c r="Q5" s="1468"/>
      <c r="R5" s="1468"/>
      <c r="S5" s="1468"/>
      <c r="T5" s="1468"/>
      <c r="U5" s="1469"/>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735</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168</v>
      </c>
      <c r="F7" s="1171" t="str">
        <f>'1. Classification &amp; Budget'!U18</f>
        <v>0</v>
      </c>
      <c r="G7" s="105"/>
      <c r="H7" s="99" t="s">
        <v>170</v>
      </c>
      <c r="I7" s="1171" t="str">
        <f>'1. Classification &amp; Budget'!V18</f>
        <v>0</v>
      </c>
      <c r="J7" s="433"/>
      <c r="K7" s="99" t="s">
        <v>169</v>
      </c>
      <c r="L7" s="1171">
        <f>'1. Classification &amp; Budget'!W18</f>
        <v>1</v>
      </c>
      <c r="M7" s="317" t="s">
        <v>546</v>
      </c>
      <c r="N7" s="318" t="s">
        <v>548</v>
      </c>
      <c r="O7" s="318" t="s">
        <v>547</v>
      </c>
      <c r="P7" s="318" t="s">
        <v>549</v>
      </c>
      <c r="Q7" s="318" t="s">
        <v>550</v>
      </c>
      <c r="R7" s="318" t="s">
        <v>551</v>
      </c>
      <c r="S7" s="318" t="s">
        <v>552</v>
      </c>
      <c r="T7" s="318" t="s">
        <v>686</v>
      </c>
      <c r="U7" s="318" t="s">
        <v>687</v>
      </c>
      <c r="V7" s="319" t="s">
        <v>688</v>
      </c>
      <c r="W7" s="320" t="s">
        <v>689</v>
      </c>
      <c r="X7" s="320" t="s">
        <v>690</v>
      </c>
      <c r="Y7" s="320" t="s">
        <v>691</v>
      </c>
      <c r="Z7" s="320" t="s">
        <v>692</v>
      </c>
      <c r="AA7" s="321" t="s">
        <v>693</v>
      </c>
      <c r="AB7" s="321" t="s">
        <v>694</v>
      </c>
      <c r="AC7" s="321" t="s">
        <v>695</v>
      </c>
      <c r="AD7" s="321" t="s">
        <v>696</v>
      </c>
      <c r="AE7" s="321" t="s">
        <v>697</v>
      </c>
      <c r="AF7" s="321" t="s">
        <v>698</v>
      </c>
      <c r="AG7" s="321" t="s">
        <v>699</v>
      </c>
      <c r="AH7" s="321" t="s">
        <v>700</v>
      </c>
      <c r="AI7" s="321" t="s">
        <v>701</v>
      </c>
      <c r="AJ7" s="321" t="s">
        <v>702</v>
      </c>
      <c r="AK7" s="321" t="s">
        <v>703</v>
      </c>
      <c r="AL7" s="321" t="s">
        <v>704</v>
      </c>
      <c r="AM7" s="321" t="s">
        <v>705</v>
      </c>
      <c r="AN7" s="321" t="s">
        <v>706</v>
      </c>
      <c r="AO7" s="321" t="s">
        <v>707</v>
      </c>
      <c r="AP7" s="321" t="s">
        <v>708</v>
      </c>
      <c r="AQ7" s="321" t="s">
        <v>709</v>
      </c>
      <c r="AR7" s="321" t="s">
        <v>710</v>
      </c>
      <c r="AS7" s="321" t="s">
        <v>711</v>
      </c>
      <c r="AT7" s="321" t="s">
        <v>712</v>
      </c>
      <c r="AU7" s="321" t="s">
        <v>713</v>
      </c>
      <c r="AV7" s="321" t="s">
        <v>714</v>
      </c>
      <c r="AW7" s="321" t="s">
        <v>562</v>
      </c>
      <c r="AX7" s="321" t="s">
        <v>563</v>
      </c>
      <c r="AY7" s="321" t="s">
        <v>564</v>
      </c>
      <c r="AZ7" s="97"/>
      <c r="BB7" s="218"/>
    </row>
    <row r="8" spans="2:56" s="228" customFormat="1" ht="45" customHeight="1">
      <c r="B8" s="226"/>
      <c r="C8" s="241"/>
      <c r="D8" s="227"/>
      <c r="E8" s="1471" t="s">
        <v>1588</v>
      </c>
      <c r="F8" s="1471"/>
      <c r="G8" s="1471"/>
      <c r="H8" s="1471"/>
      <c r="J8" s="224"/>
      <c r="K8" s="224"/>
      <c r="L8" s="224"/>
      <c r="M8" s="229" t="s">
        <v>468</v>
      </c>
      <c r="N8" s="229" t="s">
        <v>470</v>
      </c>
      <c r="O8" s="229" t="s">
        <v>471</v>
      </c>
      <c r="P8" s="229" t="s">
        <v>472</v>
      </c>
      <c r="Q8" s="229" t="s">
        <v>473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487</v>
      </c>
      <c r="AF8" s="231" t="s">
        <v>488</v>
      </c>
      <c r="AG8" s="231" t="s">
        <v>489</v>
      </c>
      <c r="AH8" s="231" t="s">
        <v>490</v>
      </c>
      <c r="AI8" s="231" t="s">
        <v>491</v>
      </c>
      <c r="AJ8" s="231" t="s">
        <v>492</v>
      </c>
      <c r="AK8" s="231" t="s">
        <v>493</v>
      </c>
      <c r="AL8" s="231" t="s">
        <v>494</v>
      </c>
      <c r="AM8" s="231" t="s">
        <v>495</v>
      </c>
      <c r="AN8" s="231" t="s">
        <v>496</v>
      </c>
      <c r="AO8" s="231" t="s">
        <v>497</v>
      </c>
      <c r="AP8" s="231" t="s">
        <v>498</v>
      </c>
      <c r="AQ8" s="231" t="s">
        <v>499</v>
      </c>
      <c r="AR8" s="231" t="s">
        <v>500</v>
      </c>
      <c r="AS8" s="231" t="s">
        <v>501</v>
      </c>
      <c r="AT8" s="231" t="s">
        <v>502</v>
      </c>
      <c r="AU8" s="231" t="s">
        <v>503</v>
      </c>
      <c r="AV8" s="231" t="s">
        <v>504</v>
      </c>
      <c r="AW8" s="231" t="s">
        <v>505</v>
      </c>
      <c r="AX8" s="231" t="s">
        <v>506</v>
      </c>
      <c r="AY8" s="231" t="s">
        <v>507</v>
      </c>
      <c r="AZ8" s="225"/>
    </row>
    <row r="9" spans="2:56" s="228" customFormat="1" ht="19.5" customHeight="1" thickBot="1">
      <c r="B9" s="226"/>
      <c r="C9" s="242"/>
      <c r="D9" s="227"/>
      <c r="E9" s="1471"/>
      <c r="F9" s="1471"/>
      <c r="G9" s="1471"/>
      <c r="H9" s="1471"/>
      <c r="I9" s="874" t="s">
        <v>466</v>
      </c>
      <c r="J9" s="225"/>
      <c r="K9" s="225"/>
      <c r="L9" s="225"/>
      <c r="M9" s="232" t="s">
        <v>469</v>
      </c>
      <c r="N9" s="232" t="s">
        <v>508</v>
      </c>
      <c r="O9" s="232" t="s">
        <v>509</v>
      </c>
      <c r="P9" s="232" t="s">
        <v>616</v>
      </c>
      <c r="Q9" s="232" t="s">
        <v>617</v>
      </c>
      <c r="R9" s="232" t="s">
        <v>618</v>
      </c>
      <c r="S9" s="232" t="s">
        <v>619</v>
      </c>
      <c r="T9" s="232" t="s">
        <v>620</v>
      </c>
      <c r="U9" s="232" t="s">
        <v>621</v>
      </c>
      <c r="V9" s="233" t="s">
        <v>622</v>
      </c>
      <c r="W9" s="232" t="s">
        <v>623</v>
      </c>
      <c r="X9" s="232" t="s">
        <v>624</v>
      </c>
      <c r="Y9" s="232" t="s">
        <v>625</v>
      </c>
      <c r="Z9" s="232" t="s">
        <v>626</v>
      </c>
      <c r="AA9" s="232" t="s">
        <v>627</v>
      </c>
      <c r="AB9" s="232" t="s">
        <v>628</v>
      </c>
      <c r="AC9" s="232" t="s">
        <v>629</v>
      </c>
      <c r="AD9" s="232" t="s">
        <v>630</v>
      </c>
      <c r="AE9" s="232" t="s">
        <v>631</v>
      </c>
      <c r="AF9" s="232" t="s">
        <v>632</v>
      </c>
      <c r="AG9" s="232" t="s">
        <v>633</v>
      </c>
      <c r="AH9" s="232" t="s">
        <v>634</v>
      </c>
      <c r="AI9" s="232" t="s">
        <v>635</v>
      </c>
      <c r="AJ9" s="232" t="s">
        <v>636</v>
      </c>
      <c r="AK9" s="232" t="s">
        <v>637</v>
      </c>
      <c r="AL9" s="232" t="s">
        <v>638</v>
      </c>
      <c r="AM9" s="232" t="s">
        <v>639</v>
      </c>
      <c r="AN9" s="232" t="s">
        <v>640</v>
      </c>
      <c r="AO9" s="232" t="s">
        <v>641</v>
      </c>
      <c r="AP9" s="232" t="s">
        <v>642</v>
      </c>
      <c r="AQ9" s="232" t="s">
        <v>643</v>
      </c>
      <c r="AR9" s="232" t="s">
        <v>644</v>
      </c>
      <c r="AS9" s="232" t="s">
        <v>645</v>
      </c>
      <c r="AT9" s="232" t="s">
        <v>646</v>
      </c>
      <c r="AU9" s="232" t="s">
        <v>647</v>
      </c>
      <c r="AV9" s="232" t="s">
        <v>648</v>
      </c>
      <c r="AW9" s="232" t="s">
        <v>649</v>
      </c>
      <c r="AX9" s="232" t="s">
        <v>650</v>
      </c>
      <c r="AY9" s="234" t="s">
        <v>651</v>
      </c>
    </row>
    <row r="10" spans="2:56" ht="19.5" customHeight="1" thickBot="1">
      <c r="B10" s="90"/>
      <c r="C10" s="245"/>
      <c r="D10" s="33"/>
      <c r="E10" s="1472"/>
      <c r="F10" s="1472"/>
      <c r="G10" s="1472"/>
      <c r="H10" s="1472"/>
      <c r="I10" s="200"/>
      <c r="J10" s="200"/>
      <c r="K10" s="200"/>
      <c r="L10" s="200"/>
      <c r="M10" s="219" t="s">
        <v>652</v>
      </c>
      <c r="N10" s="220"/>
      <c r="O10" s="220"/>
      <c r="P10" s="220"/>
      <c r="Q10" s="220"/>
      <c r="R10" s="220"/>
      <c r="S10" s="220"/>
      <c r="T10" s="220"/>
      <c r="U10" s="220"/>
      <c r="V10" s="221"/>
      <c r="W10" s="1481" t="s">
        <v>452</v>
      </c>
      <c r="X10" s="1481"/>
      <c r="Y10" s="1481"/>
      <c r="Z10" s="1481"/>
      <c r="AA10" s="1481"/>
      <c r="AB10" s="1481"/>
      <c r="AC10" s="1481"/>
      <c r="AD10" s="1481"/>
      <c r="AE10" s="1481"/>
      <c r="AF10" s="1481"/>
      <c r="AG10" s="1481"/>
      <c r="AH10" s="1481"/>
      <c r="AI10" s="1481"/>
      <c r="AJ10" s="1481"/>
      <c r="AK10" s="1481"/>
      <c r="AL10" s="1481"/>
      <c r="AM10" s="1481"/>
      <c r="AN10" s="1481"/>
      <c r="AO10" s="1481"/>
      <c r="AP10" s="1481"/>
      <c r="AQ10" s="1481"/>
      <c r="AR10" s="1481"/>
      <c r="AS10" s="1481"/>
      <c r="AT10" s="1481"/>
      <c r="AU10" s="1481"/>
      <c r="AV10" s="1481"/>
      <c r="AW10" s="1481"/>
      <c r="AX10" s="1481"/>
      <c r="AY10" s="1481"/>
      <c r="AZ10" s="1476" t="s">
        <v>514</v>
      </c>
      <c r="BA10" s="1477"/>
      <c r="BB10" s="1477"/>
      <c r="BC10" s="1477"/>
      <c r="BD10" s="1477"/>
    </row>
    <row r="11" spans="2:56" ht="16.5" customHeight="1">
      <c r="B11" s="90"/>
      <c r="C11" s="245"/>
      <c r="D11" s="33"/>
      <c r="E11" s="1470" t="s">
        <v>171</v>
      </c>
      <c r="F11" s="1470"/>
      <c r="G11" s="1470"/>
      <c r="H11" s="1470"/>
      <c r="I11" s="1470" t="s">
        <v>173</v>
      </c>
      <c r="J11" s="1470"/>
      <c r="K11" s="1470"/>
      <c r="L11" s="1470"/>
      <c r="M11" s="206" t="str">
        <f>IF(ISBLANK($I$9),"",IF($I$9="Days",M7,IF($I$9="Weeks",M8,IF($I$9="Months",M9))))</f>
        <v>Week 1</v>
      </c>
      <c r="N11" s="206" t="str">
        <f t="shared" ref="N11:AY11" si="0">IF(ISBLANK($I$9),"",IF($I$9="Days",N7,IF($I$9="Weeks",N8,IF($I$9="Months",N9))))</f>
        <v>Week 2</v>
      </c>
      <c r="O11" s="206" t="str">
        <f t="shared" si="0"/>
        <v>Week 3</v>
      </c>
      <c r="P11" s="206" t="str">
        <f t="shared" si="0"/>
        <v>Week 4</v>
      </c>
      <c r="Q11" s="206" t="str">
        <f t="shared" si="0"/>
        <v>Week 5</v>
      </c>
      <c r="R11" s="206" t="str">
        <f t="shared" si="0"/>
        <v>Week 6</v>
      </c>
      <c r="S11" s="206" t="str">
        <f t="shared" si="0"/>
        <v>Week 7</v>
      </c>
      <c r="T11" s="206" t="str">
        <f t="shared" si="0"/>
        <v>Week 8</v>
      </c>
      <c r="U11" s="206" t="str">
        <f t="shared" si="0"/>
        <v>Week 9</v>
      </c>
      <c r="V11" s="206" t="str">
        <f t="shared" si="0"/>
        <v>Week 10</v>
      </c>
      <c r="W11" s="206" t="str">
        <f t="shared" si="0"/>
        <v>Week 11</v>
      </c>
      <c r="X11" s="206" t="str">
        <f t="shared" si="0"/>
        <v>Week 12</v>
      </c>
      <c r="Y11" s="206" t="str">
        <f t="shared" si="0"/>
        <v>Week 13</v>
      </c>
      <c r="Z11" s="206" t="str">
        <f t="shared" si="0"/>
        <v>Week 14</v>
      </c>
      <c r="AA11" s="206" t="str">
        <f t="shared" si="0"/>
        <v>Week 15</v>
      </c>
      <c r="AB11" s="206" t="str">
        <f t="shared" si="0"/>
        <v>Week 16</v>
      </c>
      <c r="AC11" s="206" t="str">
        <f t="shared" si="0"/>
        <v>Week 17</v>
      </c>
      <c r="AD11" s="206" t="str">
        <f t="shared" si="0"/>
        <v>Week 18</v>
      </c>
      <c r="AE11" s="206" t="str">
        <f t="shared" si="0"/>
        <v>Week 19</v>
      </c>
      <c r="AF11" s="206" t="str">
        <f t="shared" si="0"/>
        <v>Week 20</v>
      </c>
      <c r="AG11" s="206" t="str">
        <f t="shared" si="0"/>
        <v>Week 21</v>
      </c>
      <c r="AH11" s="206" t="str">
        <f t="shared" si="0"/>
        <v>Week 22</v>
      </c>
      <c r="AI11" s="206" t="str">
        <f t="shared" si="0"/>
        <v>Week 23</v>
      </c>
      <c r="AJ11" s="206" t="str">
        <f t="shared" si="0"/>
        <v>Week 24</v>
      </c>
      <c r="AK11" s="206" t="str">
        <f t="shared" si="0"/>
        <v>Week 25</v>
      </c>
      <c r="AL11" s="206" t="str">
        <f t="shared" si="0"/>
        <v>Week 26</v>
      </c>
      <c r="AM11" s="206" t="str">
        <f t="shared" si="0"/>
        <v>Week 27</v>
      </c>
      <c r="AN11" s="206" t="str">
        <f t="shared" si="0"/>
        <v>Week 28</v>
      </c>
      <c r="AO11" s="206" t="str">
        <f t="shared" si="0"/>
        <v>Week 29</v>
      </c>
      <c r="AP11" s="206" t="str">
        <f t="shared" si="0"/>
        <v>Week 30</v>
      </c>
      <c r="AQ11" s="206" t="str">
        <f t="shared" si="0"/>
        <v>Week 31</v>
      </c>
      <c r="AR11" s="206" t="str">
        <f t="shared" si="0"/>
        <v>Week 32</v>
      </c>
      <c r="AS11" s="206" t="str">
        <f t="shared" si="0"/>
        <v>Week 33</v>
      </c>
      <c r="AT11" s="206" t="str">
        <f t="shared" si="0"/>
        <v>Week 34</v>
      </c>
      <c r="AU11" s="206" t="str">
        <f t="shared" si="0"/>
        <v>Week 35</v>
      </c>
      <c r="AV11" s="206" t="str">
        <f t="shared" si="0"/>
        <v>Week 36</v>
      </c>
      <c r="AW11" s="206" t="str">
        <f t="shared" si="0"/>
        <v>Week 37</v>
      </c>
      <c r="AX11" s="206" t="str">
        <f t="shared" si="0"/>
        <v>Week 38</v>
      </c>
      <c r="AY11" s="206" t="str">
        <f t="shared" si="0"/>
        <v>Week 39</v>
      </c>
      <c r="AZ11" s="1476"/>
      <c r="BA11" s="1477"/>
      <c r="BB11" s="1477"/>
      <c r="BC11" s="1477"/>
      <c r="BD11" s="1477"/>
    </row>
    <row r="12" spans="2:56" ht="36.75" customHeight="1">
      <c r="B12" s="90"/>
      <c r="C12" s="246" t="s">
        <v>453</v>
      </c>
      <c r="D12" s="33"/>
      <c r="E12" s="1478" t="s">
        <v>1557</v>
      </c>
      <c r="F12" s="1479"/>
      <c r="G12" s="1479"/>
      <c r="H12" s="1480"/>
      <c r="I12" s="1482" t="s">
        <v>1120</v>
      </c>
      <c r="J12" s="1479"/>
      <c r="K12" s="1479"/>
      <c r="L12" s="1480"/>
      <c r="M12" s="1029"/>
      <c r="N12" s="1029" t="s">
        <v>232</v>
      </c>
      <c r="O12" s="1029"/>
      <c r="P12" s="1029"/>
      <c r="Q12" s="1029"/>
      <c r="R12" s="1029"/>
      <c r="S12" s="1029"/>
      <c r="T12" s="1029"/>
      <c r="U12" s="1029"/>
      <c r="V12" s="1030"/>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76"/>
      <c r="BA12" s="1477"/>
      <c r="BB12" s="1477"/>
      <c r="BC12" s="1477"/>
      <c r="BD12" s="1477"/>
    </row>
    <row r="13" spans="2:56" ht="36.75" customHeight="1">
      <c r="B13" s="90"/>
      <c r="C13" s="245"/>
      <c r="D13" s="33"/>
      <c r="E13" s="1461" t="s">
        <v>27</v>
      </c>
      <c r="F13" s="1462"/>
      <c r="G13" s="1462"/>
      <c r="H13" s="1463"/>
      <c r="I13" s="1461" t="s">
        <v>28</v>
      </c>
      <c r="J13" s="1462"/>
      <c r="K13" s="1462"/>
      <c r="L13" s="1463"/>
      <c r="M13" s="215"/>
      <c r="N13" s="215" t="s">
        <v>29</v>
      </c>
      <c r="O13" s="215"/>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76"/>
      <c r="BA13" s="1477"/>
      <c r="BB13" s="1477"/>
      <c r="BC13" s="1477"/>
      <c r="BD13" s="1477"/>
    </row>
    <row r="14" spans="2:56" ht="36.75" customHeight="1">
      <c r="B14" s="90"/>
      <c r="C14" s="245"/>
      <c r="D14" s="33"/>
      <c r="E14" s="1461" t="s">
        <v>67</v>
      </c>
      <c r="F14" s="1462"/>
      <c r="G14" s="1462"/>
      <c r="H14" s="1463"/>
      <c r="I14" s="1473" t="s">
        <v>28</v>
      </c>
      <c r="J14" s="1474"/>
      <c r="K14" s="1474"/>
      <c r="L14" s="1475"/>
      <c r="M14" s="215"/>
      <c r="N14" s="215"/>
      <c r="O14" s="215" t="s">
        <v>29</v>
      </c>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73" t="s">
        <v>68</v>
      </c>
      <c r="F15" s="1474"/>
      <c r="G15" s="1474"/>
      <c r="H15" s="1475"/>
      <c r="I15" s="1473" t="s">
        <v>30</v>
      </c>
      <c r="J15" s="1474"/>
      <c r="K15" s="1474"/>
      <c r="L15" s="1475"/>
      <c r="M15" s="215"/>
      <c r="N15" s="216"/>
      <c r="O15" s="215" t="s">
        <v>29</v>
      </c>
      <c r="P15" s="215"/>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73" t="s">
        <v>110</v>
      </c>
      <c r="F16" s="1474"/>
      <c r="G16" s="1474"/>
      <c r="H16" s="1475"/>
      <c r="I16" s="1473" t="s">
        <v>28</v>
      </c>
      <c r="J16" s="1474"/>
      <c r="K16" s="1474"/>
      <c r="L16" s="1475"/>
      <c r="M16" s="215"/>
      <c r="N16" s="215"/>
      <c r="O16" s="215"/>
      <c r="P16" s="215" t="s">
        <v>111</v>
      </c>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73" t="s">
        <v>112</v>
      </c>
      <c r="F17" s="1474"/>
      <c r="G17" s="1474"/>
      <c r="H17" s="1475"/>
      <c r="I17" s="1473" t="s">
        <v>113</v>
      </c>
      <c r="J17" s="1474"/>
      <c r="K17" s="1474"/>
      <c r="L17" s="1475"/>
      <c r="M17" s="215"/>
      <c r="N17" s="215"/>
      <c r="O17" s="215"/>
      <c r="P17" s="215"/>
      <c r="Q17" s="215"/>
      <c r="R17" s="215" t="s">
        <v>111</v>
      </c>
      <c r="S17" s="215"/>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73" t="s">
        <v>32</v>
      </c>
      <c r="F18" s="1474"/>
      <c r="G18" s="1474"/>
      <c r="H18" s="1475"/>
      <c r="I18" s="1473" t="s">
        <v>113</v>
      </c>
      <c r="J18" s="1474"/>
      <c r="K18" s="1474"/>
      <c r="L18" s="1475"/>
      <c r="M18" s="215"/>
      <c r="N18" s="215"/>
      <c r="O18" s="215"/>
      <c r="P18" s="215"/>
      <c r="Q18" s="215"/>
      <c r="R18" s="215"/>
      <c r="S18" s="215" t="s">
        <v>29</v>
      </c>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73" t="s">
        <v>34</v>
      </c>
      <c r="F19" s="1474"/>
      <c r="G19" s="1474"/>
      <c r="H19" s="1475"/>
      <c r="I19" s="1473"/>
      <c r="J19" s="1474"/>
      <c r="K19" s="1474"/>
      <c r="L19" s="1475"/>
      <c r="M19" s="215"/>
      <c r="N19" s="215"/>
      <c r="O19" s="215"/>
      <c r="P19" s="215"/>
      <c r="Q19" s="215"/>
      <c r="R19" s="215"/>
      <c r="S19" s="215" t="s">
        <v>29</v>
      </c>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73" t="s">
        <v>33</v>
      </c>
      <c r="F20" s="1474"/>
      <c r="G20" s="1474"/>
      <c r="H20" s="1475"/>
      <c r="I20" s="1473"/>
      <c r="J20" s="1474"/>
      <c r="K20" s="1474"/>
      <c r="L20" s="1475"/>
      <c r="M20" s="215"/>
      <c r="N20" s="215"/>
      <c r="O20" s="215"/>
      <c r="P20" s="215"/>
      <c r="Q20" s="215"/>
      <c r="R20" s="215"/>
      <c r="S20" s="215" t="s">
        <v>111</v>
      </c>
      <c r="T20" s="215"/>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73" t="s">
        <v>35</v>
      </c>
      <c r="F21" s="1474"/>
      <c r="G21" s="1474"/>
      <c r="H21" s="1475"/>
      <c r="I21" s="1473"/>
      <c r="J21" s="1474"/>
      <c r="K21" s="1474"/>
      <c r="L21" s="1475"/>
      <c r="M21" s="215"/>
      <c r="N21" s="215"/>
      <c r="O21" s="215"/>
      <c r="P21" s="215"/>
      <c r="Q21" s="215"/>
      <c r="R21" s="215"/>
      <c r="S21" s="215"/>
      <c r="T21" s="215" t="s">
        <v>111</v>
      </c>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73" t="s">
        <v>36</v>
      </c>
      <c r="F22" s="1474"/>
      <c r="G22" s="1474"/>
      <c r="H22" s="1475"/>
      <c r="I22" s="1473"/>
      <c r="J22" s="1474"/>
      <c r="K22" s="1474"/>
      <c r="L22" s="1475"/>
      <c r="M22" s="215"/>
      <c r="N22" s="215"/>
      <c r="O22" s="215"/>
      <c r="P22" s="215"/>
      <c r="Q22" s="215"/>
      <c r="R22" s="215"/>
      <c r="S22" s="215"/>
      <c r="T22" s="215"/>
      <c r="U22" s="215"/>
      <c r="V22" s="252" t="s">
        <v>29</v>
      </c>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76"/>
      <c r="BA22" s="1477"/>
      <c r="BB22" s="1477"/>
      <c r="BC22" s="1477"/>
      <c r="BD22" s="1477"/>
    </row>
    <row r="23" spans="2:56" ht="36.75" customHeight="1">
      <c r="B23" s="90"/>
      <c r="C23" s="245"/>
      <c r="D23" s="33"/>
      <c r="E23" s="1473" t="s">
        <v>37</v>
      </c>
      <c r="F23" s="1474"/>
      <c r="G23" s="1474"/>
      <c r="H23" s="1475"/>
      <c r="I23" s="1473"/>
      <c r="J23" s="1474"/>
      <c r="K23" s="1474"/>
      <c r="L23" s="1475"/>
      <c r="M23" s="215"/>
      <c r="N23" s="215"/>
      <c r="O23" s="215"/>
      <c r="P23" s="215"/>
      <c r="Q23" s="215"/>
      <c r="R23" s="215"/>
      <c r="S23" s="215"/>
      <c r="T23" s="215"/>
      <c r="U23" s="215"/>
      <c r="V23" s="252" t="s">
        <v>29</v>
      </c>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73"/>
      <c r="F24" s="1474"/>
      <c r="G24" s="1474"/>
      <c r="H24" s="1475"/>
      <c r="I24" s="1473"/>
      <c r="J24" s="1474"/>
      <c r="K24" s="1474"/>
      <c r="L24" s="1475"/>
      <c r="M24" s="215"/>
      <c r="N24" s="215"/>
      <c r="O24" s="215"/>
      <c r="P24" s="215"/>
      <c r="Q24" s="215"/>
      <c r="R24" s="215"/>
      <c r="S24" s="215"/>
      <c r="T24" s="215"/>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73"/>
      <c r="F25" s="1474"/>
      <c r="G25" s="1474"/>
      <c r="H25" s="1475"/>
      <c r="I25" s="1473"/>
      <c r="J25" s="1474"/>
      <c r="K25" s="1474"/>
      <c r="L25" s="1475"/>
      <c r="M25" s="215"/>
      <c r="N25" s="215"/>
      <c r="O25" s="215"/>
      <c r="P25" s="215"/>
      <c r="Q25" s="215"/>
      <c r="R25" s="215"/>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73"/>
      <c r="F26" s="1474"/>
      <c r="G26" s="1474"/>
      <c r="H26" s="1475"/>
      <c r="I26" s="1473"/>
      <c r="J26" s="1474"/>
      <c r="K26" s="1474"/>
      <c r="L26" s="1475"/>
      <c r="M26" s="215"/>
      <c r="N26" s="215"/>
      <c r="O26" s="215"/>
      <c r="P26" s="215"/>
      <c r="Q26" s="215"/>
      <c r="R26" s="215"/>
      <c r="S26" s="215"/>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73"/>
      <c r="F27" s="1474"/>
      <c r="G27" s="1474"/>
      <c r="H27" s="1475"/>
      <c r="I27" s="1473"/>
      <c r="J27" s="1474"/>
      <c r="K27" s="1474"/>
      <c r="L27" s="1475"/>
      <c r="M27" s="215"/>
      <c r="N27" s="215"/>
      <c r="O27" s="215"/>
      <c r="P27" s="215"/>
      <c r="Q27" s="215"/>
      <c r="R27" s="215"/>
      <c r="S27" s="215"/>
      <c r="T27" s="215"/>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73"/>
      <c r="F28" s="1474"/>
      <c r="G28" s="1474"/>
      <c r="H28" s="1475"/>
      <c r="I28" s="1473"/>
      <c r="J28" s="1474"/>
      <c r="K28" s="1474"/>
      <c r="L28" s="1475"/>
      <c r="M28" s="215"/>
      <c r="N28" s="215"/>
      <c r="O28" s="215"/>
      <c r="P28" s="215"/>
      <c r="Q28" s="215"/>
      <c r="R28" s="215"/>
      <c r="S28" s="215"/>
      <c r="T28" s="215"/>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73"/>
      <c r="F29" s="1474"/>
      <c r="G29" s="1474"/>
      <c r="H29" s="1475"/>
      <c r="I29" s="1473"/>
      <c r="J29" s="1474"/>
      <c r="K29" s="1474"/>
      <c r="L29" s="1475"/>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73"/>
      <c r="F30" s="1474"/>
      <c r="G30" s="1474"/>
      <c r="H30" s="1475"/>
      <c r="I30" s="1473"/>
      <c r="J30" s="1474"/>
      <c r="K30" s="1474"/>
      <c r="L30" s="1475"/>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61"/>
      <c r="F31" s="1462"/>
      <c r="G31" s="1462"/>
      <c r="H31" s="1463"/>
      <c r="I31" s="1473"/>
      <c r="J31" s="1474"/>
      <c r="K31" s="1474"/>
      <c r="L31" s="1475"/>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61"/>
      <c r="F32" s="1462"/>
      <c r="G32" s="1462"/>
      <c r="H32" s="1463"/>
      <c r="I32" s="1461"/>
      <c r="J32" s="1462"/>
      <c r="K32" s="1462"/>
      <c r="L32" s="1463"/>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61"/>
      <c r="F33" s="1462"/>
      <c r="G33" s="1462"/>
      <c r="H33" s="1463"/>
      <c r="I33" s="1461"/>
      <c r="J33" s="1462"/>
      <c r="K33" s="1462"/>
      <c r="L33" s="1463"/>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61"/>
      <c r="F34" s="1462"/>
      <c r="G34" s="1462"/>
      <c r="H34" s="1463"/>
      <c r="I34" s="1461"/>
      <c r="J34" s="1462"/>
      <c r="K34" s="1462"/>
      <c r="L34" s="1463"/>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61"/>
      <c r="F35" s="1462"/>
      <c r="G35" s="1462"/>
      <c r="H35" s="1463"/>
      <c r="I35" s="1461"/>
      <c r="J35" s="1462"/>
      <c r="K35" s="1462"/>
      <c r="L35" s="1463"/>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61"/>
      <c r="F36" s="1462"/>
      <c r="G36" s="1462"/>
      <c r="H36" s="1463"/>
      <c r="I36" s="1461"/>
      <c r="J36" s="1462"/>
      <c r="K36" s="1462"/>
      <c r="L36" s="1463"/>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61"/>
      <c r="F37" s="1462"/>
      <c r="G37" s="1462"/>
      <c r="H37" s="1463"/>
      <c r="I37" s="1461"/>
      <c r="J37" s="1462"/>
      <c r="K37" s="1462"/>
      <c r="L37" s="1463"/>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61"/>
      <c r="F38" s="1462"/>
      <c r="G38" s="1462"/>
      <c r="H38" s="1463"/>
      <c r="I38" s="1461"/>
      <c r="J38" s="1462"/>
      <c r="K38" s="1462"/>
      <c r="L38" s="1463"/>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61"/>
      <c r="F39" s="1462"/>
      <c r="G39" s="1462"/>
      <c r="H39" s="1463"/>
      <c r="I39" s="1461"/>
      <c r="J39" s="1462"/>
      <c r="K39" s="1462"/>
      <c r="L39" s="1463"/>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61"/>
      <c r="F40" s="1462"/>
      <c r="G40" s="1462"/>
      <c r="H40" s="1463"/>
      <c r="I40" s="1461"/>
      <c r="J40" s="1462"/>
      <c r="K40" s="1462"/>
      <c r="L40" s="1463"/>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61"/>
      <c r="F41" s="1462"/>
      <c r="G41" s="1462"/>
      <c r="H41" s="1463"/>
      <c r="I41" s="1461"/>
      <c r="J41" s="1462"/>
      <c r="K41" s="1462"/>
      <c r="L41" s="1463"/>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61"/>
      <c r="F42" s="1462"/>
      <c r="G42" s="1462"/>
      <c r="H42" s="1463"/>
      <c r="I42" s="1461"/>
      <c r="J42" s="1462"/>
      <c r="K42" s="1462"/>
      <c r="L42" s="1463"/>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61"/>
      <c r="F43" s="1462"/>
      <c r="G43" s="1462"/>
      <c r="H43" s="1463"/>
      <c r="I43" s="1461"/>
      <c r="J43" s="1462"/>
      <c r="K43" s="1462"/>
      <c r="L43" s="1463"/>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61"/>
      <c r="F44" s="1462"/>
      <c r="G44" s="1462"/>
      <c r="H44" s="1463"/>
      <c r="I44" s="1461"/>
      <c r="J44" s="1462"/>
      <c r="K44" s="1462"/>
      <c r="L44" s="1463"/>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61"/>
      <c r="F45" s="1462"/>
      <c r="G45" s="1462"/>
      <c r="H45" s="1463"/>
      <c r="I45" s="1461"/>
      <c r="J45" s="1462"/>
      <c r="K45" s="1462"/>
      <c r="L45" s="1463"/>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61"/>
      <c r="F46" s="1462"/>
      <c r="G46" s="1462"/>
      <c r="H46" s="1463"/>
      <c r="I46" s="1461"/>
      <c r="J46" s="1462"/>
      <c r="K46" s="1462"/>
      <c r="L46" s="1463"/>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61"/>
      <c r="F47" s="1462"/>
      <c r="G47" s="1462"/>
      <c r="H47" s="1463"/>
      <c r="I47" s="1461"/>
      <c r="J47" s="1462"/>
      <c r="K47" s="1462"/>
      <c r="L47" s="1463"/>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61"/>
      <c r="F48" s="1462"/>
      <c r="G48" s="1462"/>
      <c r="H48" s="1463"/>
      <c r="I48" s="1461"/>
      <c r="J48" s="1462"/>
      <c r="K48" s="1462"/>
      <c r="L48" s="1463"/>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mergeCells count="83">
    <mergeCell ref="I37:L37"/>
    <mergeCell ref="I30:L30"/>
    <mergeCell ref="I23:L23"/>
    <mergeCell ref="I24:L24"/>
    <mergeCell ref="I25:L25"/>
    <mergeCell ref="I26:L26"/>
    <mergeCell ref="I20:L20"/>
    <mergeCell ref="I21:L21"/>
    <mergeCell ref="I22:L22"/>
    <mergeCell ref="I31:L31"/>
    <mergeCell ref="I27:L27"/>
    <mergeCell ref="I28:L28"/>
    <mergeCell ref="E47:H47"/>
    <mergeCell ref="E42:H42"/>
    <mergeCell ref="E43:H43"/>
    <mergeCell ref="E44:H44"/>
    <mergeCell ref="E45:H45"/>
    <mergeCell ref="E46:H46"/>
    <mergeCell ref="E48:H48"/>
    <mergeCell ref="I12:L12"/>
    <mergeCell ref="I13:L13"/>
    <mergeCell ref="I14:L14"/>
    <mergeCell ref="I32:L32"/>
    <mergeCell ref="I33:L33"/>
    <mergeCell ref="I34:L34"/>
    <mergeCell ref="I35:L35"/>
    <mergeCell ref="I36:L36"/>
    <mergeCell ref="E30:H30"/>
    <mergeCell ref="E29:H29"/>
    <mergeCell ref="E28:H28"/>
    <mergeCell ref="E27:H27"/>
    <mergeCell ref="E41:H41"/>
    <mergeCell ref="E37:H37"/>
    <mergeCell ref="E38:H38"/>
    <mergeCell ref="E39:H39"/>
    <mergeCell ref="E40:H40"/>
    <mergeCell ref="E13:H13"/>
    <mergeCell ref="E14:H14"/>
    <mergeCell ref="E32:H32"/>
    <mergeCell ref="E33:H33"/>
    <mergeCell ref="E34:H34"/>
    <mergeCell ref="E36:H36"/>
    <mergeCell ref="E31:H31"/>
    <mergeCell ref="E22:H22"/>
    <mergeCell ref="E21:H21"/>
    <mergeCell ref="E19:H19"/>
    <mergeCell ref="E18:H18"/>
    <mergeCell ref="E17:H17"/>
    <mergeCell ref="E16:H16"/>
    <mergeCell ref="E15:H15"/>
    <mergeCell ref="E20:H20"/>
    <mergeCell ref="AZ22:BD22"/>
    <mergeCell ref="E35:H35"/>
    <mergeCell ref="AZ10:BD13"/>
    <mergeCell ref="E12:H12"/>
    <mergeCell ref="E26:H26"/>
    <mergeCell ref="E25:H25"/>
    <mergeCell ref="E24:H24"/>
    <mergeCell ref="E23:H23"/>
    <mergeCell ref="W10:AY10"/>
    <mergeCell ref="I19:L19"/>
    <mergeCell ref="I15:L15"/>
    <mergeCell ref="I16:L16"/>
    <mergeCell ref="I17:L17"/>
    <mergeCell ref="I18:L18"/>
    <mergeCell ref="I29:L29"/>
    <mergeCell ref="C2:V2"/>
    <mergeCell ref="C3:V3"/>
    <mergeCell ref="E5:U5"/>
    <mergeCell ref="E11:H11"/>
    <mergeCell ref="I11:L11"/>
    <mergeCell ref="E8:H10"/>
    <mergeCell ref="I48:L48"/>
    <mergeCell ref="I38:L38"/>
    <mergeCell ref="I39:L39"/>
    <mergeCell ref="I40:L40"/>
    <mergeCell ref="I41:L41"/>
    <mergeCell ref="I47:L47"/>
    <mergeCell ref="I42:L42"/>
    <mergeCell ref="I43:L43"/>
    <mergeCell ref="I44:L44"/>
    <mergeCell ref="I45:L45"/>
    <mergeCell ref="I46:L46"/>
  </mergeCells>
  <phoneticPr fontId="180" type="noConversion"/>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ageMargins left="0.7" right="0.7" top="0.75" bottom="0.75" header="0.3" footer="0.3"/>
  <colBreaks count="1" manualBreakCount="1">
    <brk id="52" max="1048575" man="1"/>
  </colBreaks>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C1:X38"/>
  <sheetViews>
    <sheetView workbookViewId="0"/>
  </sheetViews>
  <sheetFormatPr baseColWidth="10" defaultColWidth="9.1640625" defaultRowHeight="14"/>
  <cols>
    <col min="1" max="1" width="2.83203125" style="357" customWidth="1"/>
    <col min="2" max="2" width="30.33203125" style="357" customWidth="1"/>
    <col min="3" max="3" width="9.1640625" style="357"/>
    <col min="4" max="4" width="5.33203125" style="357" customWidth="1"/>
    <col min="5" max="5" width="9.1640625" style="357"/>
    <col min="6" max="6" width="32.6640625" style="357" customWidth="1"/>
    <col min="7" max="12" width="16.6640625" style="357" customWidth="1"/>
    <col min="13" max="13" width="36.33203125" style="357" customWidth="1"/>
    <col min="14" max="14" width="16.6640625" style="357" customWidth="1"/>
    <col min="15" max="16384" width="9.1640625" style="357"/>
  </cols>
  <sheetData>
    <row r="1" spans="3:24" ht="15" thickBot="1"/>
    <row r="2" spans="3:24" ht="24" customHeight="1" thickBot="1">
      <c r="C2" s="1431" t="s">
        <v>1539</v>
      </c>
      <c r="D2" s="1432"/>
      <c r="E2" s="1432"/>
      <c r="F2" s="1432"/>
      <c r="G2" s="1432"/>
      <c r="H2" s="1432"/>
      <c r="I2" s="1432"/>
      <c r="J2" s="1432"/>
      <c r="K2" s="1432"/>
      <c r="L2" s="1432"/>
      <c r="M2" s="1432"/>
      <c r="N2" s="1432"/>
      <c r="O2" s="1432"/>
      <c r="P2" s="1433"/>
      <c r="R2" s="837"/>
      <c r="S2" s="838"/>
      <c r="T2" s="838"/>
      <c r="U2" s="838"/>
      <c r="V2" s="838"/>
      <c r="W2" s="838"/>
      <c r="X2" s="839"/>
    </row>
    <row r="3" spans="3:24" ht="18" thickBot="1">
      <c r="C3" s="1464" t="s">
        <v>1490</v>
      </c>
      <c r="D3" s="1465"/>
      <c r="E3" s="1465"/>
      <c r="F3" s="1465"/>
      <c r="G3" s="1465"/>
      <c r="H3" s="1465"/>
      <c r="I3" s="1465"/>
      <c r="J3" s="1465"/>
      <c r="K3" s="1465"/>
      <c r="L3" s="1465"/>
      <c r="M3" s="1465"/>
      <c r="N3" s="1465"/>
      <c r="O3" s="1465"/>
      <c r="P3" s="1466"/>
      <c r="R3" s="1489" t="s">
        <v>1413</v>
      </c>
      <c r="S3" s="1490"/>
      <c r="T3" s="1490"/>
      <c r="U3" s="1490"/>
      <c r="V3" s="1490"/>
      <c r="W3" s="1490"/>
      <c r="X3" s="1491"/>
    </row>
    <row r="4" spans="3:24" ht="15" customHeight="1" thickBot="1">
      <c r="C4" s="989"/>
      <c r="D4" s="990"/>
      <c r="E4" s="991"/>
      <c r="F4" s="990"/>
      <c r="G4" s="990"/>
      <c r="H4" s="990"/>
      <c r="I4" s="990"/>
      <c r="J4" s="990"/>
      <c r="K4" s="990"/>
      <c r="L4" s="990"/>
      <c r="M4" s="990"/>
      <c r="N4" s="990"/>
      <c r="O4" s="990"/>
      <c r="P4" s="992"/>
      <c r="R4" s="1489"/>
      <c r="S4" s="1490"/>
      <c r="T4" s="1490"/>
      <c r="U4" s="1490"/>
      <c r="V4" s="1490"/>
      <c r="W4" s="1490"/>
      <c r="X4" s="1491"/>
    </row>
    <row r="5" spans="3:24" ht="45.75" customHeight="1" thickBot="1">
      <c r="C5" s="377" t="s">
        <v>454</v>
      </c>
      <c r="D5" s="365"/>
      <c r="E5" s="1520" t="s">
        <v>1883</v>
      </c>
      <c r="F5" s="1521"/>
      <c r="G5" s="1521"/>
      <c r="H5" s="1521"/>
      <c r="I5" s="1521"/>
      <c r="J5" s="1521"/>
      <c r="K5" s="1521"/>
      <c r="L5" s="1521"/>
      <c r="M5" s="1521"/>
      <c r="N5" s="1521"/>
      <c r="O5" s="1522"/>
      <c r="P5" s="362"/>
      <c r="R5" s="1492" t="s">
        <v>1412</v>
      </c>
      <c r="S5" s="1416"/>
      <c r="T5" s="1416"/>
      <c r="U5" s="1416"/>
      <c r="V5" s="1416"/>
      <c r="W5" s="1416"/>
      <c r="X5" s="1493"/>
    </row>
    <row r="6" spans="3:24" ht="30.75" customHeight="1">
      <c r="C6" s="377"/>
      <c r="D6" s="365"/>
      <c r="E6" s="375"/>
      <c r="F6" s="375"/>
      <c r="G6" s="375"/>
      <c r="H6" s="375"/>
      <c r="I6" s="375"/>
      <c r="J6" s="375"/>
      <c r="K6" s="375"/>
      <c r="L6" s="365"/>
      <c r="M6" s="365"/>
      <c r="N6" s="365"/>
      <c r="O6" s="365"/>
      <c r="P6" s="362"/>
      <c r="R6" s="1498" t="s">
        <v>1917</v>
      </c>
      <c r="S6" s="1499"/>
      <c r="T6" s="1499"/>
      <c r="U6" s="1499"/>
      <c r="V6" s="1499"/>
      <c r="W6" s="1499"/>
      <c r="X6" s="1500"/>
    </row>
    <row r="7" spans="3:24" ht="19.5" customHeight="1" thickBot="1">
      <c r="C7" s="377"/>
      <c r="D7" s="365"/>
      <c r="E7" s="375"/>
      <c r="F7" s="375"/>
      <c r="G7" s="375"/>
      <c r="H7" s="375"/>
      <c r="I7" s="375"/>
      <c r="J7" s="375"/>
      <c r="K7" s="375"/>
      <c r="L7" s="365"/>
      <c r="M7" s="365"/>
      <c r="N7" s="365"/>
      <c r="O7" s="365"/>
      <c r="P7" s="362"/>
      <c r="R7" s="1498"/>
      <c r="S7" s="1499"/>
      <c r="T7" s="1499"/>
      <c r="U7" s="1499"/>
      <c r="V7" s="1499"/>
      <c r="W7" s="1499"/>
      <c r="X7" s="1500"/>
    </row>
    <row r="8" spans="3:24" ht="26.25" customHeight="1" thickBot="1">
      <c r="C8" s="377"/>
      <c r="D8" s="365"/>
      <c r="E8" s="1515" t="s">
        <v>1326</v>
      </c>
      <c r="F8" s="1516"/>
      <c r="G8" s="1516"/>
      <c r="H8" s="1516"/>
      <c r="I8" s="1516"/>
      <c r="J8" s="1516"/>
      <c r="K8" s="1516"/>
      <c r="L8" s="1516"/>
      <c r="M8" s="1516"/>
      <c r="N8" s="1516"/>
      <c r="O8" s="1517"/>
      <c r="P8" s="362"/>
      <c r="R8" s="1498"/>
      <c r="S8" s="1499"/>
      <c r="T8" s="1499"/>
      <c r="U8" s="1499"/>
      <c r="V8" s="1499"/>
      <c r="W8" s="1499"/>
      <c r="X8" s="1500"/>
    </row>
    <row r="9" spans="3:24" ht="18" customHeight="1" thickBot="1">
      <c r="C9" s="377"/>
      <c r="D9" s="365"/>
      <c r="E9" s="375"/>
      <c r="F9" s="375"/>
      <c r="G9" s="375"/>
      <c r="H9" s="375"/>
      <c r="I9" s="375"/>
      <c r="J9" s="375"/>
      <c r="K9" s="375"/>
      <c r="L9" s="365"/>
      <c r="M9" s="365"/>
      <c r="N9" s="365"/>
      <c r="O9" s="365"/>
      <c r="P9" s="362"/>
      <c r="R9" s="1489"/>
      <c r="S9" s="1490"/>
      <c r="T9" s="1490"/>
      <c r="U9" s="1490"/>
      <c r="V9" s="1490"/>
      <c r="W9" s="1490"/>
      <c r="X9" s="1491"/>
    </row>
    <row r="10" spans="3:24" ht="51" customHeight="1" thickBot="1">
      <c r="C10" s="377"/>
      <c r="D10" s="365"/>
      <c r="E10" s="375"/>
      <c r="F10" s="830"/>
      <c r="G10" s="831" t="s">
        <v>1322</v>
      </c>
      <c r="H10" s="832" t="s">
        <v>1323</v>
      </c>
      <c r="I10" s="832" t="s">
        <v>1227</v>
      </c>
      <c r="J10" s="832" t="s">
        <v>1290</v>
      </c>
      <c r="K10" s="832" t="s">
        <v>1274</v>
      </c>
      <c r="L10" s="833" t="s">
        <v>1275</v>
      </c>
      <c r="M10" s="365"/>
      <c r="N10" s="365"/>
      <c r="O10" s="365"/>
      <c r="P10" s="362"/>
      <c r="R10" s="993"/>
      <c r="S10" s="1501" t="s">
        <v>1912</v>
      </c>
      <c r="T10" s="1501"/>
      <c r="U10" s="1501"/>
      <c r="V10" s="1501"/>
      <c r="W10" s="1501"/>
      <c r="X10" s="1502"/>
    </row>
    <row r="11" spans="3:24" ht="47.25" customHeight="1">
      <c r="C11" s="377"/>
      <c r="D11" s="365"/>
      <c r="E11" s="1523" t="s">
        <v>1558</v>
      </c>
      <c r="F11" s="1524"/>
      <c r="G11" s="1031">
        <v>10</v>
      </c>
      <c r="H11" s="1032">
        <v>30</v>
      </c>
      <c r="I11" s="1032">
        <v>10</v>
      </c>
      <c r="J11" s="1032">
        <v>20</v>
      </c>
      <c r="K11" s="1032">
        <v>10</v>
      </c>
      <c r="L11" s="1033">
        <v>10</v>
      </c>
      <c r="M11" s="365"/>
      <c r="N11" s="365"/>
      <c r="O11" s="365"/>
      <c r="P11" s="362"/>
      <c r="R11" s="993"/>
      <c r="S11" s="1496" t="s">
        <v>1898</v>
      </c>
      <c r="T11" s="1496"/>
      <c r="U11" s="1496"/>
      <c r="V11" s="1496"/>
      <c r="W11" s="1496"/>
      <c r="X11" s="1497"/>
    </row>
    <row r="12" spans="3:24" ht="45" customHeight="1" thickBot="1">
      <c r="C12" s="377"/>
      <c r="D12" s="365"/>
      <c r="E12" s="1525" t="s">
        <v>1559</v>
      </c>
      <c r="F12" s="1526"/>
      <c r="G12" s="1034">
        <v>0</v>
      </c>
      <c r="H12" s="1035">
        <v>5</v>
      </c>
      <c r="I12" s="1035">
        <v>0</v>
      </c>
      <c r="J12" s="1035">
        <v>0</v>
      </c>
      <c r="K12" s="1035">
        <v>0</v>
      </c>
      <c r="L12" s="1036">
        <v>0</v>
      </c>
      <c r="M12" s="365"/>
      <c r="N12" s="365"/>
      <c r="O12" s="365"/>
      <c r="P12" s="362"/>
      <c r="R12" s="993"/>
      <c r="S12" s="1496"/>
      <c r="T12" s="1496"/>
      <c r="U12" s="1496"/>
      <c r="V12" s="1496"/>
      <c r="W12" s="1496"/>
      <c r="X12" s="1497"/>
    </row>
    <row r="13" spans="3:24" ht="51" customHeight="1" thickBot="1">
      <c r="C13" s="377"/>
      <c r="D13" s="365"/>
      <c r="E13" s="1536" t="s">
        <v>1414</v>
      </c>
      <c r="F13" s="1537"/>
      <c r="G13" s="1037">
        <v>1</v>
      </c>
      <c r="H13" s="834" t="s">
        <v>517</v>
      </c>
      <c r="I13" s="830"/>
      <c r="J13" s="375"/>
      <c r="K13" s="375"/>
      <c r="L13" s="365"/>
      <c r="M13" s="365"/>
      <c r="N13" s="365"/>
      <c r="O13" s="365"/>
      <c r="P13" s="362"/>
      <c r="R13" s="993"/>
      <c r="S13" s="1496"/>
      <c r="T13" s="1496"/>
      <c r="U13" s="1496"/>
      <c r="V13" s="1496"/>
      <c r="W13" s="1496"/>
      <c r="X13" s="1497"/>
    </row>
    <row r="14" spans="3:24" ht="51" customHeight="1" thickBot="1">
      <c r="C14" s="377"/>
      <c r="D14" s="365"/>
      <c r="E14" s="375"/>
      <c r="F14" s="375"/>
      <c r="G14" s="375"/>
      <c r="H14" s="375"/>
      <c r="I14" s="375"/>
      <c r="J14" s="375"/>
      <c r="K14" s="375"/>
      <c r="L14" s="365"/>
      <c r="M14" s="365"/>
      <c r="N14" s="365"/>
      <c r="O14" s="365"/>
      <c r="P14" s="362"/>
      <c r="R14" s="993"/>
      <c r="S14" s="1416" t="s">
        <v>1897</v>
      </c>
      <c r="T14" s="1416"/>
      <c r="U14" s="1416"/>
      <c r="V14" s="1416"/>
      <c r="W14" s="1416"/>
      <c r="X14" s="1493"/>
    </row>
    <row r="15" spans="3:24" ht="27.75" customHeight="1" thickBot="1">
      <c r="C15" s="377"/>
      <c r="D15" s="365"/>
      <c r="E15" s="1515" t="s">
        <v>1327</v>
      </c>
      <c r="F15" s="1516"/>
      <c r="G15" s="1516"/>
      <c r="H15" s="1516"/>
      <c r="I15" s="1516"/>
      <c r="J15" s="1516"/>
      <c r="K15" s="1516"/>
      <c r="L15" s="1516"/>
      <c r="M15" s="1516"/>
      <c r="N15" s="1516"/>
      <c r="O15" s="1517"/>
      <c r="P15" s="362"/>
      <c r="R15" s="994"/>
      <c r="S15" s="1416"/>
      <c r="T15" s="1416"/>
      <c r="U15" s="1416"/>
      <c r="V15" s="1416"/>
      <c r="W15" s="1416"/>
      <c r="X15" s="1493"/>
    </row>
    <row r="16" spans="3:24" ht="21" customHeight="1" thickBot="1">
      <c r="C16" s="377"/>
      <c r="D16" s="365"/>
      <c r="E16" s="375"/>
      <c r="F16" s="375"/>
      <c r="G16" s="375"/>
      <c r="H16" s="375"/>
      <c r="I16" s="375"/>
      <c r="J16" s="375"/>
      <c r="K16" s="375"/>
      <c r="L16" s="365"/>
      <c r="M16" s="365"/>
      <c r="N16" s="365"/>
      <c r="O16" s="365"/>
      <c r="P16" s="362"/>
      <c r="R16" s="993"/>
      <c r="S16" s="1416"/>
      <c r="T16" s="1416"/>
      <c r="U16" s="1416"/>
      <c r="V16" s="1416"/>
      <c r="W16" s="1416"/>
      <c r="X16" s="1493"/>
    </row>
    <row r="17" spans="3:24" ht="45.75" customHeight="1" thickBot="1">
      <c r="C17" s="377"/>
      <c r="D17" s="365"/>
      <c r="E17" s="375"/>
      <c r="F17" s="830"/>
      <c r="G17" s="831" t="s">
        <v>1322</v>
      </c>
      <c r="H17" s="832" t="s">
        <v>1323</v>
      </c>
      <c r="I17" s="832" t="s">
        <v>1227</v>
      </c>
      <c r="J17" s="832" t="s">
        <v>1290</v>
      </c>
      <c r="K17" s="832" t="s">
        <v>1274</v>
      </c>
      <c r="L17" s="833" t="s">
        <v>1275</v>
      </c>
      <c r="M17" s="365"/>
      <c r="N17" s="365"/>
      <c r="O17" s="365"/>
      <c r="P17" s="362"/>
      <c r="R17" s="993"/>
      <c r="S17" s="1494" t="s">
        <v>1872</v>
      </c>
      <c r="T17" s="1494"/>
      <c r="U17" s="1494"/>
      <c r="V17" s="1494"/>
      <c r="W17" s="1494"/>
      <c r="X17" s="1495"/>
    </row>
    <row r="18" spans="3:24" ht="51" customHeight="1" thickBot="1">
      <c r="C18" s="377"/>
      <c r="D18" s="365"/>
      <c r="E18" s="1523" t="s">
        <v>1560</v>
      </c>
      <c r="F18" s="1524"/>
      <c r="G18" s="1038">
        <v>0</v>
      </c>
      <c r="H18" s="1039">
        <v>0</v>
      </c>
      <c r="I18" s="1040">
        <v>0</v>
      </c>
      <c r="J18" s="1039">
        <v>0</v>
      </c>
      <c r="K18" s="1041">
        <v>0</v>
      </c>
      <c r="L18" s="1042">
        <v>0</v>
      </c>
      <c r="M18" s="365"/>
      <c r="N18" s="365"/>
      <c r="O18" s="365"/>
      <c r="P18" s="362"/>
      <c r="R18" s="995"/>
      <c r="S18" s="1494"/>
      <c r="T18" s="1494"/>
      <c r="U18" s="1494"/>
      <c r="V18" s="1494"/>
      <c r="W18" s="1494"/>
      <c r="X18" s="1495"/>
    </row>
    <row r="19" spans="3:24" ht="51" customHeight="1" thickBot="1">
      <c r="C19" s="377"/>
      <c r="D19" s="365"/>
      <c r="E19" s="1538" t="s">
        <v>1415</v>
      </c>
      <c r="F19" s="1539"/>
      <c r="G19" s="1043">
        <v>0</v>
      </c>
      <c r="H19" s="835" t="s">
        <v>1324</v>
      </c>
      <c r="I19" s="1044">
        <v>0</v>
      </c>
      <c r="J19" s="835" t="s">
        <v>1325</v>
      </c>
      <c r="K19" s="375"/>
      <c r="L19" s="365"/>
      <c r="M19" s="365"/>
      <c r="N19" s="365"/>
      <c r="O19" s="365"/>
      <c r="P19" s="362"/>
      <c r="R19" s="1492" t="s">
        <v>1906</v>
      </c>
      <c r="S19" s="1416"/>
      <c r="T19" s="1416"/>
      <c r="U19" s="1416"/>
      <c r="V19" s="1416"/>
      <c r="W19" s="1416"/>
      <c r="X19" s="1493"/>
    </row>
    <row r="20" spans="3:24" ht="18.75" customHeight="1">
      <c r="C20" s="377"/>
      <c r="D20" s="365"/>
      <c r="E20" s="375"/>
      <c r="F20" s="375"/>
      <c r="G20" s="375"/>
      <c r="H20" s="375"/>
      <c r="I20" s="375"/>
      <c r="J20" s="375"/>
      <c r="K20" s="375"/>
      <c r="L20" s="365"/>
      <c r="M20" s="365"/>
      <c r="N20" s="365"/>
      <c r="O20" s="365"/>
      <c r="P20" s="362"/>
      <c r="R20" s="996"/>
      <c r="S20" s="1416" t="s">
        <v>1913</v>
      </c>
      <c r="T20" s="1416"/>
      <c r="U20" s="1416"/>
      <c r="V20" s="1416"/>
      <c r="W20" s="1416"/>
      <c r="X20" s="1493"/>
    </row>
    <row r="21" spans="3:24" ht="12.75" customHeight="1">
      <c r="C21" s="377"/>
      <c r="D21" s="365"/>
      <c r="E21" s="375"/>
      <c r="F21" s="375"/>
      <c r="G21" s="375"/>
      <c r="H21" s="375"/>
      <c r="I21" s="375"/>
      <c r="J21" s="375"/>
      <c r="K21" s="375"/>
      <c r="L21" s="365"/>
      <c r="M21" s="365"/>
      <c r="N21" s="365"/>
      <c r="O21" s="365"/>
      <c r="P21" s="362"/>
      <c r="R21" s="996"/>
      <c r="S21" s="1416"/>
      <c r="T21" s="1416"/>
      <c r="U21" s="1416"/>
      <c r="V21" s="1416"/>
      <c r="W21" s="1416"/>
      <c r="X21" s="1493"/>
    </row>
    <row r="22" spans="3:24" ht="15.75" customHeight="1" thickBot="1">
      <c r="C22" s="367"/>
      <c r="D22" s="365"/>
      <c r="E22" s="365"/>
      <c r="F22" s="365"/>
      <c r="G22" s="365"/>
      <c r="H22" s="365"/>
      <c r="I22" s="365"/>
      <c r="J22" s="365"/>
      <c r="K22" s="365"/>
      <c r="L22" s="365"/>
      <c r="M22" s="365"/>
      <c r="N22" s="365"/>
      <c r="O22" s="365"/>
      <c r="P22" s="362"/>
      <c r="R22" s="996"/>
      <c r="S22" s="1416"/>
      <c r="T22" s="1416"/>
      <c r="U22" s="1416"/>
      <c r="V22" s="1416"/>
      <c r="W22" s="1416"/>
      <c r="X22" s="1493"/>
    </row>
    <row r="23" spans="3:24" ht="82.5" customHeight="1" thickBot="1">
      <c r="C23" s="367"/>
      <c r="D23" s="374"/>
      <c r="E23" s="1534" t="s">
        <v>610</v>
      </c>
      <c r="F23" s="1535"/>
      <c r="G23" s="1518" t="s">
        <v>1903</v>
      </c>
      <c r="H23" s="1519"/>
      <c r="I23" s="1518" t="s">
        <v>1904</v>
      </c>
      <c r="J23" s="1519"/>
      <c r="K23" s="1518" t="s">
        <v>1905</v>
      </c>
      <c r="L23" s="1527"/>
      <c r="M23" s="365"/>
      <c r="N23" s="365"/>
      <c r="O23" s="365"/>
      <c r="P23" s="362"/>
      <c r="R23" s="996"/>
      <c r="S23" s="1416" t="s">
        <v>1910</v>
      </c>
      <c r="T23" s="1416"/>
      <c r="U23" s="1416"/>
      <c r="V23" s="1416"/>
      <c r="W23" s="1416"/>
      <c r="X23" s="1493"/>
    </row>
    <row r="24" spans="3:24" ht="85.5" customHeight="1" thickBot="1">
      <c r="C24" s="435" t="s">
        <v>682</v>
      </c>
      <c r="D24" s="374"/>
      <c r="E24" s="1540" t="s">
        <v>1636</v>
      </c>
      <c r="F24" s="1541"/>
      <c r="G24" s="1507" t="s">
        <v>792</v>
      </c>
      <c r="H24" s="1507"/>
      <c r="I24" s="1507" t="s">
        <v>1637</v>
      </c>
      <c r="J24" s="1507"/>
      <c r="K24" s="1507" t="s">
        <v>1611</v>
      </c>
      <c r="L24" s="1508"/>
      <c r="M24" s="836" t="s">
        <v>685</v>
      </c>
      <c r="N24" s="829" t="s">
        <v>736</v>
      </c>
      <c r="O24" s="365"/>
      <c r="P24" s="362"/>
      <c r="R24" s="999"/>
      <c r="S24" s="1416" t="s">
        <v>1911</v>
      </c>
      <c r="T24" s="1416"/>
      <c r="U24" s="1416"/>
      <c r="V24" s="1416"/>
      <c r="W24" s="1416"/>
      <c r="X24" s="1493"/>
    </row>
    <row r="25" spans="3:24" ht="45" customHeight="1">
      <c r="C25" s="367"/>
      <c r="D25" s="363">
        <v>1</v>
      </c>
      <c r="E25" s="1530" t="str">
        <f>IF(ISBLANK('3. Goals &amp; Objectives'!G8),"",'3. Goals &amp; Objectives'!G8)</f>
        <v>Women and Girls (50) will be provided with information related to the food pyramid and healthy portions by June 15th, 2013.</v>
      </c>
      <c r="F25" s="1531"/>
      <c r="G25" s="1483" t="s">
        <v>64</v>
      </c>
      <c r="H25" s="1484"/>
      <c r="I25" s="1483" t="s">
        <v>38</v>
      </c>
      <c r="J25" s="1484"/>
      <c r="K25" s="1483" t="s">
        <v>20</v>
      </c>
      <c r="L25" s="1484"/>
      <c r="M25" s="1546" t="str">
        <f>IF(ISBLANK('3. Goals &amp; Objectives'!G7),"",'3. Goals &amp; Objectives'!G7)</f>
        <v xml:space="preserve">Community members will adopt healthy food preparation practices. </v>
      </c>
      <c r="N25" s="1503" t="s">
        <v>611</v>
      </c>
      <c r="O25" s="365"/>
      <c r="P25" s="362"/>
      <c r="R25" s="996"/>
      <c r="S25" s="1416" t="s">
        <v>1909</v>
      </c>
      <c r="T25" s="1416"/>
      <c r="U25" s="1416"/>
      <c r="V25" s="1416"/>
      <c r="W25" s="1416"/>
      <c r="X25" s="1493"/>
    </row>
    <row r="26" spans="3:24" ht="45" customHeight="1">
      <c r="C26" s="367"/>
      <c r="D26" s="363">
        <v>1.2</v>
      </c>
      <c r="E26" s="1532" t="str">
        <f>IF(ISBLANK('3. Goals &amp; Objectives'!G9),"",'3. Goals &amp; Objectives'!G9)</f>
        <v>Women and Girls (50) will be given examples of nutrtional meals and how to prepare them by June 15th, 2013.</v>
      </c>
      <c r="F26" s="1533"/>
      <c r="G26" s="1485" t="s">
        <v>65</v>
      </c>
      <c r="H26" s="1486"/>
      <c r="I26" s="1485" t="s">
        <v>17</v>
      </c>
      <c r="J26" s="1486"/>
      <c r="K26" s="1485" t="s">
        <v>20</v>
      </c>
      <c r="L26" s="1486"/>
      <c r="M26" s="1547"/>
      <c r="N26" s="1504"/>
      <c r="O26" s="365"/>
      <c r="P26" s="362"/>
      <c r="R26" s="998"/>
      <c r="S26" s="1427"/>
      <c r="T26" s="1427"/>
      <c r="U26" s="1427"/>
      <c r="V26" s="1427"/>
      <c r="W26" s="1427"/>
      <c r="X26" s="1506"/>
    </row>
    <row r="27" spans="3:24" ht="45" customHeight="1">
      <c r="C27" s="367"/>
      <c r="D27" s="363">
        <v>1.3</v>
      </c>
      <c r="E27" s="1532" t="str">
        <f>IF(ISBLANK('3. Goals &amp; Objectives'!G10),"",'3. Goals &amp; Objectives'!G10)</f>
        <v>Women and Girls (50) will report back to the facilitators on nutritional meals they have prepared by June 30th, 2013.</v>
      </c>
      <c r="F27" s="1533"/>
      <c r="G27" s="1485" t="s">
        <v>66</v>
      </c>
      <c r="H27" s="1486"/>
      <c r="I27" s="1485" t="s">
        <v>17</v>
      </c>
      <c r="J27" s="1486"/>
      <c r="K27" s="1485" t="s">
        <v>19</v>
      </c>
      <c r="L27" s="1486"/>
      <c r="M27" s="1547"/>
      <c r="N27" s="1504"/>
      <c r="O27" s="365"/>
      <c r="P27" s="362"/>
      <c r="R27" s="1505"/>
      <c r="S27" s="1505"/>
      <c r="T27" s="1505"/>
      <c r="U27" s="1505"/>
      <c r="V27" s="1505"/>
      <c r="W27" s="1505"/>
      <c r="X27" s="1505"/>
    </row>
    <row r="28" spans="3:24" ht="45" customHeight="1" thickBot="1">
      <c r="C28" s="367"/>
      <c r="D28" s="363">
        <v>1.4</v>
      </c>
      <c r="E28" s="1528" t="str">
        <f>IF(ISBLANK('3. Goals &amp; Objectives'!G11),"",'3. Goals &amp; Objectives'!G11)</f>
        <v/>
      </c>
      <c r="F28" s="1529"/>
      <c r="G28" s="1509"/>
      <c r="H28" s="1510"/>
      <c r="I28" s="1509"/>
      <c r="J28" s="1510"/>
      <c r="K28" s="1509"/>
      <c r="L28" s="1510"/>
      <c r="M28" s="1548"/>
      <c r="N28" s="1504"/>
      <c r="O28" s="365"/>
      <c r="P28" s="362"/>
      <c r="R28" s="1505"/>
      <c r="S28" s="1505"/>
      <c r="T28" s="1505"/>
      <c r="U28" s="1505"/>
      <c r="V28" s="1505"/>
      <c r="W28" s="1505"/>
      <c r="X28" s="1505"/>
    </row>
    <row r="29" spans="3:24" ht="45" customHeight="1">
      <c r="C29" s="367"/>
      <c r="D29" s="363">
        <v>2.1</v>
      </c>
      <c r="E29" s="1530" t="str">
        <f>IF(ISBLANK('3. Goals &amp; Objectives'!G13),"",'3. Goals &amp; Objectives'!G13)</f>
        <v>Women and Girls (50) will be provided with simpe at-home fitness routines by June 15th, 2013.</v>
      </c>
      <c r="F29" s="1531"/>
      <c r="G29" s="1483" t="s">
        <v>24</v>
      </c>
      <c r="H29" s="1484"/>
      <c r="I29" s="1483" t="s">
        <v>18</v>
      </c>
      <c r="J29" s="1484"/>
      <c r="K29" s="1483" t="s">
        <v>20</v>
      </c>
      <c r="L29" s="1484"/>
      <c r="M29" s="1549" t="str">
        <f>IF(ISBLANK('3. Goals &amp; Objectives'!G12),"",'3. Goals &amp; Objectives'!G12)</f>
        <v>Community members will adopt healthy fitness practices.</v>
      </c>
      <c r="N29" s="1542" t="s">
        <v>612</v>
      </c>
      <c r="O29" s="365"/>
      <c r="P29" s="362"/>
    </row>
    <row r="30" spans="3:24" ht="45" customHeight="1">
      <c r="C30" s="367"/>
      <c r="D30" s="363">
        <v>2.2000000000000002</v>
      </c>
      <c r="E30" s="1532" t="str">
        <f>IF(ISBLANK('3. Goals &amp; Objectives'!G14),"",'3. Goals &amp; Objectives'!G14)</f>
        <v>Women and Girls (50) will participate in and learn new styles of dance in order to promote fitness by June 15th, 2013.</v>
      </c>
      <c r="F30" s="1533"/>
      <c r="G30" s="1485" t="s">
        <v>7</v>
      </c>
      <c r="H30" s="1486"/>
      <c r="I30" s="1485" t="s">
        <v>18</v>
      </c>
      <c r="J30" s="1486"/>
      <c r="K30" s="1485" t="s">
        <v>20</v>
      </c>
      <c r="L30" s="1486"/>
      <c r="M30" s="1549"/>
      <c r="N30" s="1543"/>
      <c r="O30" s="365"/>
      <c r="P30" s="362"/>
    </row>
    <row r="31" spans="3:24" ht="45" customHeight="1">
      <c r="C31" s="367"/>
      <c r="D31" s="363">
        <v>2.2999999999999998</v>
      </c>
      <c r="E31" s="1532" t="str">
        <f>IF(ISBLANK('3. Goals &amp; Objectives'!G15),"",'3. Goals &amp; Objectives'!G15)</f>
        <v xml:space="preserve">Women and Girls (50) will attend fitness classes provided by the center, as well as attend extra fitness related activities when provided by August 30, 2013. </v>
      </c>
      <c r="F31" s="1533"/>
      <c r="G31" s="1487" t="s">
        <v>6</v>
      </c>
      <c r="H31" s="1488"/>
      <c r="I31" s="1487" t="s">
        <v>23</v>
      </c>
      <c r="J31" s="1488"/>
      <c r="K31" s="1487" t="s">
        <v>22</v>
      </c>
      <c r="L31" s="1488"/>
      <c r="M31" s="1549"/>
      <c r="N31" s="1543"/>
      <c r="O31" s="365"/>
      <c r="P31" s="362"/>
    </row>
    <row r="32" spans="3:24" ht="45" customHeight="1" thickBot="1">
      <c r="C32" s="367"/>
      <c r="D32" s="363">
        <v>2.4</v>
      </c>
      <c r="E32" s="1528" t="str">
        <f>IF(ISBLANK('3. Goals &amp; Objectives'!G16),"",'3. Goals &amp; Objectives'!G16)</f>
        <v/>
      </c>
      <c r="F32" s="1529"/>
      <c r="G32" s="1511"/>
      <c r="H32" s="1512"/>
      <c r="I32" s="1511"/>
      <c r="J32" s="1512"/>
      <c r="K32" s="1511"/>
      <c r="L32" s="1512"/>
      <c r="M32" s="1550"/>
      <c r="N32" s="1544"/>
      <c r="O32" s="365"/>
      <c r="P32" s="362"/>
    </row>
    <row r="33" spans="3:16" ht="45" customHeight="1">
      <c r="C33" s="367"/>
      <c r="D33" s="363">
        <v>3.1</v>
      </c>
      <c r="E33" s="1530" t="str">
        <f>IF(ISBLANK('3. Goals &amp; Objectives'!G18),"",'3. Goals &amp; Objectives'!G18)</f>
        <v>Women and Girls (50) will be provided with information regarding healthy pregnancies by June 15th, 2013.</v>
      </c>
      <c r="F33" s="1531"/>
      <c r="G33" s="1513" t="s">
        <v>9</v>
      </c>
      <c r="H33" s="1514"/>
      <c r="I33" s="1513" t="s">
        <v>17</v>
      </c>
      <c r="J33" s="1514"/>
      <c r="K33" s="1513" t="s">
        <v>20</v>
      </c>
      <c r="L33" s="1514"/>
      <c r="M33" s="1546" t="str">
        <f>IF(ISBLANK('3. Goals &amp; Objectives'!G17),"",'3. Goals &amp; Objectives'!G17)</f>
        <v xml:space="preserve">Community members will become more educated on female-specific health issues. </v>
      </c>
      <c r="N33" s="1504" t="s">
        <v>613</v>
      </c>
      <c r="O33" s="365"/>
      <c r="P33" s="362"/>
    </row>
    <row r="34" spans="3:16" ht="45" customHeight="1">
      <c r="C34" s="367"/>
      <c r="D34" s="363">
        <v>3.2</v>
      </c>
      <c r="E34" s="1532" t="str">
        <f>IF(ISBLANK('3. Goals &amp; Objectives'!G19),"",'3. Goals &amp; Objectives'!G19)</f>
        <v xml:space="preserve">Women and Girls (50) will be provided with information about the menstrual cycle and menopause by June 15th, 2013. </v>
      </c>
      <c r="F34" s="1533"/>
      <c r="G34" s="1487" t="s">
        <v>8</v>
      </c>
      <c r="H34" s="1488"/>
      <c r="I34" s="1487" t="s">
        <v>17</v>
      </c>
      <c r="J34" s="1488"/>
      <c r="K34" s="1487" t="s">
        <v>21</v>
      </c>
      <c r="L34" s="1488"/>
      <c r="M34" s="1547"/>
      <c r="N34" s="1504"/>
      <c r="O34" s="365"/>
      <c r="P34" s="362"/>
    </row>
    <row r="35" spans="3:16" ht="45" customHeight="1">
      <c r="C35" s="367"/>
      <c r="D35" s="363">
        <v>3.3</v>
      </c>
      <c r="E35" s="1532" t="str">
        <f>IF(ISBLANK('3. Goals &amp; Objectives'!G20),"",'3. Goals &amp; Objectives'!G20)</f>
        <v/>
      </c>
      <c r="F35" s="1533"/>
      <c r="G35" s="1487"/>
      <c r="H35" s="1488"/>
      <c r="I35" s="1487"/>
      <c r="J35" s="1488"/>
      <c r="K35" s="1487"/>
      <c r="L35" s="1488"/>
      <c r="M35" s="1547"/>
      <c r="N35" s="1504"/>
      <c r="O35" s="365"/>
      <c r="P35" s="362"/>
    </row>
    <row r="36" spans="3:16" ht="45" customHeight="1" thickBot="1">
      <c r="C36" s="367"/>
      <c r="D36" s="363">
        <v>3.4</v>
      </c>
      <c r="E36" s="1528" t="str">
        <f>IF(ISBLANK('3. Goals &amp; Objectives'!G21),"",'3. Goals &amp; Objectives'!G21)</f>
        <v/>
      </c>
      <c r="F36" s="1529"/>
      <c r="G36" s="1511"/>
      <c r="H36" s="1512"/>
      <c r="I36" s="1511"/>
      <c r="J36" s="1512"/>
      <c r="K36" s="1511"/>
      <c r="L36" s="1512"/>
      <c r="M36" s="1548"/>
      <c r="N36" s="1545"/>
      <c r="O36" s="365"/>
      <c r="P36" s="362"/>
    </row>
    <row r="37" spans="3:16" ht="15" customHeight="1">
      <c r="C37" s="367"/>
      <c r="D37" s="365"/>
      <c r="E37" s="365"/>
      <c r="F37" s="365"/>
      <c r="G37" s="365"/>
      <c r="H37" s="365"/>
      <c r="I37" s="365"/>
      <c r="J37" s="365"/>
      <c r="K37" s="365"/>
      <c r="L37" s="365"/>
      <c r="M37" s="365"/>
      <c r="N37" s="365"/>
      <c r="O37" s="365"/>
      <c r="P37" s="362"/>
    </row>
    <row r="38" spans="3:16" ht="15" customHeight="1" thickBot="1">
      <c r="C38" s="378"/>
      <c r="D38" s="359"/>
      <c r="E38" s="359"/>
      <c r="F38" s="359"/>
      <c r="G38" s="359"/>
      <c r="H38" s="359"/>
      <c r="I38" s="359"/>
      <c r="J38" s="359"/>
      <c r="K38" s="359"/>
      <c r="L38" s="359"/>
      <c r="M38" s="359"/>
      <c r="N38" s="359"/>
      <c r="O38" s="359"/>
      <c r="P38" s="358"/>
    </row>
  </sheetData>
  <sheetProtection password="D69D" sheet="1"/>
  <mergeCells count="87">
    <mergeCell ref="I29:J29"/>
    <mergeCell ref="G24:H24"/>
    <mergeCell ref="N29:N32"/>
    <mergeCell ref="E36:F36"/>
    <mergeCell ref="E31:F31"/>
    <mergeCell ref="E35:F35"/>
    <mergeCell ref="G26:H26"/>
    <mergeCell ref="N33:N36"/>
    <mergeCell ref="M25:M28"/>
    <mergeCell ref="M29:M32"/>
    <mergeCell ref="G34:H34"/>
    <mergeCell ref="G35:H35"/>
    <mergeCell ref="M33:M36"/>
    <mergeCell ref="E33:F33"/>
    <mergeCell ref="E34:F34"/>
    <mergeCell ref="G32:H32"/>
    <mergeCell ref="E23:F23"/>
    <mergeCell ref="G30:H30"/>
    <mergeCell ref="E13:F13"/>
    <mergeCell ref="E19:F19"/>
    <mergeCell ref="E24:F24"/>
    <mergeCell ref="E27:F27"/>
    <mergeCell ref="E26:F26"/>
    <mergeCell ref="E32:F32"/>
    <mergeCell ref="E25:F25"/>
    <mergeCell ref="E29:F29"/>
    <mergeCell ref="G28:H28"/>
    <mergeCell ref="G29:H29"/>
    <mergeCell ref="E30:F30"/>
    <mergeCell ref="G27:H27"/>
    <mergeCell ref="G25:H25"/>
    <mergeCell ref="E28:F28"/>
    <mergeCell ref="G31:H31"/>
    <mergeCell ref="I28:J28"/>
    <mergeCell ref="E8:O8"/>
    <mergeCell ref="E15:O15"/>
    <mergeCell ref="C2:P2"/>
    <mergeCell ref="C3:P3"/>
    <mergeCell ref="G23:H23"/>
    <mergeCell ref="E5:O5"/>
    <mergeCell ref="E11:F11"/>
    <mergeCell ref="E12:F12"/>
    <mergeCell ref="E18:F18"/>
    <mergeCell ref="I23:J23"/>
    <mergeCell ref="I24:J24"/>
    <mergeCell ref="I25:J25"/>
    <mergeCell ref="I26:J26"/>
    <mergeCell ref="I27:J27"/>
    <mergeCell ref="K23:L23"/>
    <mergeCell ref="I30:J30"/>
    <mergeCell ref="I31:J31"/>
    <mergeCell ref="I32:J32"/>
    <mergeCell ref="K32:L32"/>
    <mergeCell ref="G36:H36"/>
    <mergeCell ref="I36:J36"/>
    <mergeCell ref="I33:J33"/>
    <mergeCell ref="I34:J34"/>
    <mergeCell ref="I35:J35"/>
    <mergeCell ref="G33:H33"/>
    <mergeCell ref="K33:L33"/>
    <mergeCell ref="K34:L34"/>
    <mergeCell ref="K35:L35"/>
    <mergeCell ref="K36:L36"/>
    <mergeCell ref="R27:X28"/>
    <mergeCell ref="S24:X24"/>
    <mergeCell ref="S25:X26"/>
    <mergeCell ref="K24:L24"/>
    <mergeCell ref="K25:L25"/>
    <mergeCell ref="K26:L26"/>
    <mergeCell ref="K27:L27"/>
    <mergeCell ref="K28:L28"/>
    <mergeCell ref="K29:L29"/>
    <mergeCell ref="K30:L30"/>
    <mergeCell ref="K31:L31"/>
    <mergeCell ref="R3:X3"/>
    <mergeCell ref="R19:X19"/>
    <mergeCell ref="S20:X22"/>
    <mergeCell ref="R4:X4"/>
    <mergeCell ref="S17:X18"/>
    <mergeCell ref="S14:X16"/>
    <mergeCell ref="S11:X13"/>
    <mergeCell ref="R9:X9"/>
    <mergeCell ref="R5:X5"/>
    <mergeCell ref="R6:X8"/>
    <mergeCell ref="S10:X10"/>
    <mergeCell ref="S23:X23"/>
    <mergeCell ref="N25:N28"/>
  </mergeCells>
  <phoneticPr fontId="180" type="noConversion"/>
  <pageMargins left="0.55000000000000004" right="0.32" top="0.75" bottom="0.75" header="0.3" footer="0.3"/>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C1:T12"/>
  <sheetViews>
    <sheetView zoomScaleSheetLayoutView="90" workbookViewId="0"/>
  </sheetViews>
  <sheetFormatPr baseColWidth="10" defaultColWidth="9.1640625" defaultRowHeight="12"/>
  <cols>
    <col min="1" max="1" width="2.83203125" style="20" customWidth="1"/>
    <col min="2" max="2" width="31.33203125" style="20" customWidth="1"/>
    <col min="3" max="3" width="23" style="20" customWidth="1"/>
    <col min="4" max="4" width="9.1640625" style="20"/>
    <col min="5" max="5" width="14.33203125" style="20" customWidth="1"/>
    <col min="6" max="6" width="14.1640625" style="20" customWidth="1"/>
    <col min="7" max="16" width="9.1640625" style="20"/>
    <col min="17" max="17" width="12.33203125" style="20" customWidth="1"/>
    <col min="18" max="16384" width="9.1640625" style="20"/>
  </cols>
  <sheetData>
    <row r="1" spans="3:20" ht="13" thickBot="1"/>
    <row r="2" spans="3:20" ht="18" thickBot="1">
      <c r="C2" s="553"/>
      <c r="D2" s="1553" t="s">
        <v>1539</v>
      </c>
      <c r="E2" s="1553"/>
      <c r="F2" s="1553"/>
      <c r="G2" s="1553"/>
      <c r="H2" s="1553"/>
      <c r="I2" s="1553"/>
      <c r="J2" s="1553"/>
      <c r="K2" s="1553"/>
      <c r="L2" s="1553"/>
      <c r="M2" s="1553"/>
      <c r="N2" s="1553"/>
      <c r="O2" s="1553"/>
      <c r="P2" s="1553"/>
      <c r="Q2" s="554"/>
    </row>
    <row r="3" spans="3:20" ht="17.25" customHeight="1" thickBot="1">
      <c r="C3" s="1554" t="s">
        <v>846</v>
      </c>
      <c r="D3" s="1555"/>
      <c r="E3" s="1555"/>
      <c r="F3" s="1555"/>
      <c r="G3" s="1555"/>
      <c r="H3" s="1555"/>
      <c r="I3" s="1555"/>
      <c r="J3" s="1555"/>
      <c r="K3" s="1555"/>
      <c r="L3" s="1555"/>
      <c r="M3" s="1555"/>
      <c r="N3" s="1555"/>
      <c r="O3" s="1555"/>
      <c r="P3" s="1555"/>
      <c r="Q3" s="1556"/>
    </row>
    <row r="4" spans="3:20" ht="14" thickBot="1">
      <c r="C4" s="324"/>
      <c r="D4" s="28"/>
      <c r="E4" s="28"/>
      <c r="F4" s="548"/>
      <c r="G4" s="548"/>
      <c r="H4" s="548"/>
      <c r="I4" s="548"/>
      <c r="J4" s="210"/>
      <c r="K4" s="28"/>
      <c r="L4" s="28"/>
      <c r="M4" s="28"/>
      <c r="N4" s="28"/>
      <c r="O4" s="28"/>
      <c r="P4" s="28"/>
      <c r="Q4" s="29"/>
    </row>
    <row r="5" spans="3:20" ht="46.5" customHeight="1">
      <c r="C5" s="1557" t="s">
        <v>454</v>
      </c>
      <c r="D5" s="1558" t="s">
        <v>1533</v>
      </c>
      <c r="E5" s="1559"/>
      <c r="F5" s="1559"/>
      <c r="G5" s="1559"/>
      <c r="H5" s="1559"/>
      <c r="I5" s="1559"/>
      <c r="J5" s="1559"/>
      <c r="K5" s="1559"/>
      <c r="L5" s="1559"/>
      <c r="M5" s="1559"/>
      <c r="N5" s="1559"/>
      <c r="O5" s="1559"/>
      <c r="P5" s="1560"/>
      <c r="Q5" s="29"/>
    </row>
    <row r="6" spans="3:20" ht="51.75" customHeight="1" thickBot="1">
      <c r="C6" s="1557"/>
      <c r="D6" s="1561"/>
      <c r="E6" s="1562"/>
      <c r="F6" s="1562"/>
      <c r="G6" s="1562"/>
      <c r="H6" s="1562"/>
      <c r="I6" s="1562"/>
      <c r="J6" s="1562"/>
      <c r="K6" s="1562"/>
      <c r="L6" s="1562"/>
      <c r="M6" s="1562"/>
      <c r="N6" s="1562"/>
      <c r="O6" s="1562"/>
      <c r="P6" s="1563"/>
      <c r="Q6" s="29"/>
    </row>
    <row r="7" spans="3:20" ht="16" thickBot="1">
      <c r="C7" s="324"/>
      <c r="D7" s="28"/>
      <c r="E7" s="28"/>
      <c r="F7" s="60"/>
      <c r="G7" s="60"/>
      <c r="H7" s="60"/>
      <c r="I7" s="60"/>
      <c r="J7" s="60"/>
      <c r="K7" s="28"/>
      <c r="L7" s="28"/>
      <c r="M7" s="28"/>
      <c r="N7" s="28"/>
      <c r="O7" s="28"/>
      <c r="P7" s="28"/>
      <c r="Q7" s="29"/>
    </row>
    <row r="8" spans="3:20" ht="129.75" customHeight="1" thickBot="1">
      <c r="C8" s="339" t="s">
        <v>740</v>
      </c>
      <c r="D8" s="1551" t="s">
        <v>1564</v>
      </c>
      <c r="E8" s="1551"/>
      <c r="F8" s="1551"/>
      <c r="G8" s="1552" t="s">
        <v>55</v>
      </c>
      <c r="H8" s="1552"/>
      <c r="I8" s="1552"/>
      <c r="J8" s="1552"/>
      <c r="K8" s="1552"/>
      <c r="L8" s="1552"/>
      <c r="M8" s="1552"/>
      <c r="N8" s="1552"/>
      <c r="O8" s="1552"/>
      <c r="P8" s="1552"/>
      <c r="Q8" s="29"/>
    </row>
    <row r="9" spans="3:20" ht="150" customHeight="1" thickBot="1">
      <c r="C9" s="339" t="s">
        <v>741</v>
      </c>
      <c r="D9" s="1551" t="s">
        <v>1609</v>
      </c>
      <c r="E9" s="1551"/>
      <c r="F9" s="1551"/>
      <c r="G9" s="1552" t="s">
        <v>54</v>
      </c>
      <c r="H9" s="1552"/>
      <c r="I9" s="1552"/>
      <c r="J9" s="1552"/>
      <c r="K9" s="1552"/>
      <c r="L9" s="1552"/>
      <c r="M9" s="1552"/>
      <c r="N9" s="1552"/>
      <c r="O9" s="1552"/>
      <c r="P9" s="1552"/>
      <c r="Q9" s="551"/>
      <c r="R9" s="549"/>
      <c r="S9" s="549"/>
      <c r="T9" s="549"/>
    </row>
    <row r="10" spans="3:20" ht="134.25" customHeight="1" thickBot="1">
      <c r="C10" s="555" t="s">
        <v>742</v>
      </c>
      <c r="D10" s="1551" t="s">
        <v>1610</v>
      </c>
      <c r="E10" s="1551"/>
      <c r="F10" s="1551"/>
      <c r="G10" s="1552" t="s">
        <v>54</v>
      </c>
      <c r="H10" s="1552"/>
      <c r="I10" s="1552"/>
      <c r="J10" s="1552"/>
      <c r="K10" s="1552"/>
      <c r="L10" s="1552"/>
      <c r="M10" s="1552"/>
      <c r="N10" s="1552"/>
      <c r="O10" s="1552"/>
      <c r="P10" s="1552"/>
      <c r="Q10" s="552"/>
      <c r="R10" s="550"/>
      <c r="S10" s="550"/>
      <c r="T10" s="550"/>
    </row>
    <row r="11" spans="3:20">
      <c r="C11" s="324"/>
      <c r="D11" s="28"/>
      <c r="E11" s="28"/>
      <c r="F11" s="28"/>
      <c r="G11" s="28"/>
      <c r="H11" s="28"/>
      <c r="I11" s="28"/>
      <c r="J11" s="28"/>
      <c r="K11" s="28"/>
      <c r="L11" s="28"/>
      <c r="M11" s="28"/>
      <c r="N11" s="28"/>
      <c r="O11" s="28"/>
      <c r="P11" s="28"/>
      <c r="Q11" s="29"/>
    </row>
    <row r="12" spans="3:20" ht="13" thickBot="1">
      <c r="C12" s="325"/>
      <c r="D12" s="326"/>
      <c r="E12" s="326"/>
      <c r="F12" s="326"/>
      <c r="G12" s="326"/>
      <c r="H12" s="326"/>
      <c r="I12" s="326"/>
      <c r="J12" s="326"/>
      <c r="K12" s="326"/>
      <c r="L12" s="326"/>
      <c r="M12" s="326"/>
      <c r="N12" s="326"/>
      <c r="O12" s="326"/>
      <c r="P12" s="326"/>
      <c r="Q12" s="327"/>
    </row>
  </sheetData>
  <sheetCalcPr fullCalcOnLoad="1"/>
  <sheetProtection password="D69D" sheet="1"/>
  <mergeCells count="10">
    <mergeCell ref="D2:P2"/>
    <mergeCell ref="C3:Q3"/>
    <mergeCell ref="C5:C6"/>
    <mergeCell ref="D5:P6"/>
    <mergeCell ref="D9:F9"/>
    <mergeCell ref="D10:F10"/>
    <mergeCell ref="G9:P9"/>
    <mergeCell ref="G10:P10"/>
    <mergeCell ref="D8:F8"/>
    <mergeCell ref="G8:P8"/>
  </mergeCells>
  <phoneticPr fontId="180" type="noConversion"/>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AH488"/>
  <sheetViews>
    <sheetView showGridLines="0" zoomScale="70" zoomScaleNormal="70" zoomScalePageLayoutView="70" workbookViewId="0"/>
  </sheetViews>
  <sheetFormatPr baseColWidth="10" defaultColWidth="9.1640625" defaultRowHeight="12"/>
  <cols>
    <col min="1" max="1" width="2.83203125" style="12" customWidth="1"/>
    <col min="2" max="2" width="32.1640625" style="12" customWidth="1"/>
    <col min="3" max="3" width="1.83203125" style="12" customWidth="1"/>
    <col min="4" max="4" width="25.5" style="12" customWidth="1"/>
    <col min="5" max="5" width="7.1640625" style="12" customWidth="1"/>
    <col min="6" max="6" width="20.1640625" style="12" customWidth="1"/>
    <col min="7" max="7" width="27.5" style="12" customWidth="1"/>
    <col min="8" max="8" width="17.33203125" style="12" customWidth="1"/>
    <col min="9" max="9" width="17.6640625" style="12" customWidth="1"/>
    <col min="10" max="10" width="17.83203125" style="12" customWidth="1"/>
    <col min="11" max="11" width="20.33203125" style="12" customWidth="1"/>
    <col min="12" max="12" width="17.6640625" style="12" customWidth="1"/>
    <col min="13" max="13" width="17.5" style="12" customWidth="1"/>
    <col min="14" max="14" width="17.1640625" style="12" customWidth="1"/>
    <col min="15" max="15" width="17.83203125" style="12" customWidth="1"/>
    <col min="16" max="17" width="19.1640625" style="12" customWidth="1"/>
    <col min="18" max="19" width="7.5" style="482" customWidth="1"/>
    <col min="20" max="20" width="3.1640625" style="12" customWidth="1"/>
    <col min="21" max="21" width="9.33203125" style="12" customWidth="1"/>
    <col min="22" max="22" width="13.1640625" style="12" customWidth="1"/>
    <col min="23" max="23" width="21" style="12" customWidth="1"/>
    <col min="24" max="24" width="19.6640625" style="12" customWidth="1"/>
    <col min="25" max="25" width="19" style="12" customWidth="1"/>
    <col min="26" max="26" width="20" style="12" customWidth="1"/>
    <col min="27" max="16384" width="9.1640625" style="12"/>
  </cols>
  <sheetData>
    <row r="1" spans="3:34" ht="9" customHeight="1" thickBot="1">
      <c r="E1" s="1632"/>
      <c r="F1" s="1632"/>
      <c r="G1" s="1632"/>
      <c r="H1" s="1632"/>
      <c r="I1" s="1632"/>
      <c r="J1" s="1632"/>
      <c r="K1" s="1632"/>
      <c r="L1" s="1632"/>
      <c r="M1" s="1632"/>
    </row>
    <row r="2" spans="3:34" ht="27" customHeight="1" thickBot="1">
      <c r="C2" s="1225" t="s">
        <v>1539</v>
      </c>
      <c r="D2" s="1226"/>
      <c r="E2" s="1226"/>
      <c r="F2" s="1226"/>
      <c r="G2" s="1226"/>
      <c r="H2" s="1226"/>
      <c r="I2" s="1226"/>
      <c r="J2" s="1226"/>
      <c r="K2" s="1226"/>
      <c r="L2" s="1226"/>
      <c r="M2" s="1226"/>
      <c r="N2" s="1226"/>
      <c r="O2" s="1226"/>
      <c r="P2" s="1226"/>
      <c r="Q2" s="1226"/>
      <c r="R2" s="1226"/>
      <c r="S2" s="1227"/>
      <c r="U2" s="1599" t="s">
        <v>1920</v>
      </c>
      <c r="V2" s="1600"/>
      <c r="W2" s="1600"/>
      <c r="X2" s="1600"/>
      <c r="Y2" s="1601"/>
      <c r="Z2" s="204"/>
      <c r="AA2" s="1599" t="s">
        <v>1922</v>
      </c>
      <c r="AB2" s="1600"/>
      <c r="AC2" s="1600"/>
      <c r="AD2" s="1600"/>
      <c r="AE2" s="1600"/>
      <c r="AF2" s="1601"/>
    </row>
    <row r="3" spans="3:34" ht="23.25" customHeight="1" thickBot="1">
      <c r="C3" s="1641" t="s">
        <v>745</v>
      </c>
      <c r="D3" s="1642"/>
      <c r="E3" s="1642"/>
      <c r="F3" s="1642"/>
      <c r="G3" s="1642"/>
      <c r="H3" s="1642"/>
      <c r="I3" s="1642"/>
      <c r="J3" s="1642"/>
      <c r="K3" s="1642"/>
      <c r="L3" s="1642"/>
      <c r="M3" s="1642"/>
      <c r="N3" s="1642"/>
      <c r="O3" s="1642"/>
      <c r="P3" s="1642"/>
      <c r="Q3" s="1642"/>
      <c r="R3" s="1642"/>
      <c r="S3" s="505"/>
      <c r="U3" s="1579" t="s">
        <v>1919</v>
      </c>
      <c r="V3" s="1580"/>
      <c r="W3" s="1580"/>
      <c r="X3" s="1580"/>
      <c r="Y3" s="1581"/>
      <c r="Z3" s="204"/>
      <c r="AA3" s="1602" t="s">
        <v>1923</v>
      </c>
      <c r="AB3" s="1603"/>
      <c r="AC3" s="1603"/>
      <c r="AD3" s="1603"/>
      <c r="AE3" s="1603"/>
      <c r="AF3" s="1604"/>
    </row>
    <row r="4" spans="3:34" ht="36" customHeight="1" thickBot="1">
      <c r="C4" s="506"/>
      <c r="D4" s="203"/>
      <c r="E4" s="504"/>
      <c r="F4" s="483"/>
      <c r="G4" s="483"/>
      <c r="H4" s="203"/>
      <c r="I4" s="203"/>
      <c r="J4" s="203"/>
      <c r="K4" s="203"/>
      <c r="L4" s="203"/>
      <c r="M4" s="203"/>
      <c r="N4" s="203"/>
      <c r="O4" s="203"/>
      <c r="P4" s="203"/>
      <c r="Q4" s="203"/>
      <c r="R4" s="483"/>
      <c r="S4" s="507"/>
      <c r="U4" s="1582"/>
      <c r="V4" s="1183"/>
      <c r="W4" s="1183"/>
      <c r="X4" s="1183"/>
      <c r="Y4" s="1583"/>
      <c r="Z4" s="204"/>
      <c r="AA4" s="1605"/>
      <c r="AB4" s="1606"/>
      <c r="AC4" s="1606"/>
      <c r="AD4" s="1606"/>
      <c r="AE4" s="1606"/>
      <c r="AF4" s="1607"/>
    </row>
    <row r="5" spans="3:34" ht="51" customHeight="1" thickBot="1">
      <c r="C5" s="506"/>
      <c r="D5" s="1643" t="s">
        <v>454</v>
      </c>
      <c r="E5" s="499">
        <v>1</v>
      </c>
      <c r="F5" s="1636" t="s">
        <v>1958</v>
      </c>
      <c r="G5" s="1637"/>
      <c r="H5" s="1637"/>
      <c r="I5" s="1637"/>
      <c r="J5" s="1637"/>
      <c r="K5" s="1637"/>
      <c r="L5" s="1637"/>
      <c r="M5" s="1637"/>
      <c r="N5" s="1637"/>
      <c r="O5" s="1637"/>
      <c r="P5" s="1637"/>
      <c r="Q5" s="1637"/>
      <c r="R5" s="1638"/>
      <c r="S5" s="522"/>
      <c r="U5" s="1584"/>
      <c r="V5" s="1585"/>
      <c r="W5" s="1585"/>
      <c r="X5" s="1585"/>
      <c r="Y5" s="1586"/>
      <c r="Z5" s="204"/>
      <c r="AA5" s="1608"/>
      <c r="AB5" s="1609"/>
      <c r="AC5" s="1609"/>
      <c r="AD5" s="1609"/>
      <c r="AE5" s="1609"/>
      <c r="AF5" s="1610"/>
    </row>
    <row r="6" spans="3:34" ht="12" customHeight="1" thickBot="1">
      <c r="C6" s="506"/>
      <c r="D6" s="1643"/>
      <c r="E6" s="500"/>
      <c r="F6" s="498"/>
      <c r="G6" s="498"/>
      <c r="H6" s="498"/>
      <c r="I6" s="498"/>
      <c r="J6" s="498"/>
      <c r="K6" s="498"/>
      <c r="L6" s="498"/>
      <c r="M6" s="498"/>
      <c r="N6" s="498"/>
      <c r="O6" s="498"/>
      <c r="P6" s="498"/>
      <c r="Q6" s="498"/>
      <c r="R6" s="521"/>
      <c r="S6" s="522"/>
      <c r="T6" s="13"/>
      <c r="U6" s="401"/>
      <c r="V6" s="401"/>
      <c r="W6" s="401"/>
      <c r="X6" s="401"/>
      <c r="Y6" s="204"/>
      <c r="Z6" s="204"/>
      <c r="AA6" s="1007"/>
      <c r="AB6" s="1008"/>
      <c r="AC6" s="1008"/>
      <c r="AD6" s="1008"/>
      <c r="AE6" s="1008"/>
      <c r="AF6" s="1009"/>
    </row>
    <row r="7" spans="3:34" ht="16.5" customHeight="1">
      <c r="C7" s="506"/>
      <c r="D7" s="1643"/>
      <c r="E7" s="501"/>
      <c r="F7" s="449"/>
      <c r="G7" s="449"/>
      <c r="H7" s="449"/>
      <c r="I7" s="449"/>
      <c r="J7" s="449"/>
      <c r="K7" s="449"/>
      <c r="L7" s="449"/>
      <c r="M7" s="449"/>
      <c r="N7" s="449"/>
      <c r="O7" s="449"/>
      <c r="P7" s="449"/>
      <c r="Q7" s="449"/>
      <c r="R7" s="502"/>
      <c r="S7" s="523"/>
      <c r="U7" s="1587" t="s">
        <v>1921</v>
      </c>
      <c r="V7" s="1588"/>
      <c r="W7" s="1588"/>
      <c r="X7" s="1588"/>
      <c r="Y7" s="1589"/>
      <c r="Z7" s="204"/>
      <c r="AA7" s="1611" t="s">
        <v>1935</v>
      </c>
      <c r="AB7" s="1612"/>
      <c r="AC7" s="1612"/>
      <c r="AD7" s="1612"/>
      <c r="AE7" s="1612"/>
      <c r="AF7" s="1613"/>
    </row>
    <row r="8" spans="3:34" ht="31.5" customHeight="1" thickBot="1">
      <c r="C8" s="506"/>
      <c r="D8" s="1643"/>
      <c r="E8" s="500">
        <v>2</v>
      </c>
      <c r="F8" s="1639" t="s">
        <v>837</v>
      </c>
      <c r="G8" s="1639"/>
      <c r="H8" s="1639"/>
      <c r="I8" s="1639"/>
      <c r="J8" s="1639"/>
      <c r="K8" s="1639"/>
      <c r="L8" s="1639"/>
      <c r="M8" s="1639"/>
      <c r="N8" s="1639"/>
      <c r="O8" s="1639"/>
      <c r="P8" s="1639"/>
      <c r="Q8" s="1639"/>
      <c r="R8" s="1640"/>
      <c r="S8" s="522"/>
      <c r="U8" s="1590"/>
      <c r="V8" s="1591"/>
      <c r="W8" s="1591"/>
      <c r="X8" s="1591"/>
      <c r="Y8" s="1592"/>
      <c r="Z8" s="1010"/>
      <c r="AA8" s="1611"/>
      <c r="AB8" s="1612"/>
      <c r="AC8" s="1612"/>
      <c r="AD8" s="1612"/>
      <c r="AE8" s="1612"/>
      <c r="AF8" s="1613"/>
    </row>
    <row r="9" spans="3:34" ht="14.25" customHeight="1">
      <c r="C9" s="506"/>
      <c r="D9" s="1643"/>
      <c r="E9" s="501"/>
      <c r="F9" s="449"/>
      <c r="G9" s="449"/>
      <c r="H9" s="449"/>
      <c r="I9" s="449"/>
      <c r="J9" s="449"/>
      <c r="K9" s="449"/>
      <c r="L9" s="449"/>
      <c r="M9" s="449"/>
      <c r="N9" s="449"/>
      <c r="O9" s="449"/>
      <c r="P9" s="449"/>
      <c r="Q9" s="449"/>
      <c r="R9" s="502"/>
      <c r="S9" s="523"/>
      <c r="U9" s="1593" t="s">
        <v>1924</v>
      </c>
      <c r="V9" s="1594"/>
      <c r="W9" s="1594"/>
      <c r="X9" s="1594"/>
      <c r="Y9" s="1595"/>
      <c r="Z9" s="1010"/>
      <c r="AA9" s="1611"/>
      <c r="AB9" s="1612"/>
      <c r="AC9" s="1612"/>
      <c r="AD9" s="1612"/>
      <c r="AE9" s="1612"/>
      <c r="AF9" s="1613"/>
    </row>
    <row r="10" spans="3:34" ht="69" customHeight="1">
      <c r="C10" s="506"/>
      <c r="D10" s="1643"/>
      <c r="E10" s="500">
        <v>3</v>
      </c>
      <c r="F10" s="1639" t="s">
        <v>1574</v>
      </c>
      <c r="G10" s="1639"/>
      <c r="H10" s="1639"/>
      <c r="I10" s="1639"/>
      <c r="J10" s="1639"/>
      <c r="K10" s="1639"/>
      <c r="L10" s="1639"/>
      <c r="M10" s="1639"/>
      <c r="N10" s="1639"/>
      <c r="O10" s="1639"/>
      <c r="P10" s="1639"/>
      <c r="Q10" s="1639"/>
      <c r="R10" s="1640"/>
      <c r="S10" s="522"/>
      <c r="U10" s="1596"/>
      <c r="V10" s="1597"/>
      <c r="W10" s="1597"/>
      <c r="X10" s="1597"/>
      <c r="Y10" s="1598"/>
      <c r="Z10" s="1010"/>
      <c r="AA10" s="1611"/>
      <c r="AB10" s="1612"/>
      <c r="AC10" s="1612"/>
      <c r="AD10" s="1612"/>
      <c r="AE10" s="1612"/>
      <c r="AF10" s="1613"/>
    </row>
    <row r="11" spans="3:34" ht="15" customHeight="1">
      <c r="C11" s="506"/>
      <c r="D11" s="1643"/>
      <c r="E11" s="501"/>
      <c r="F11" s="449"/>
      <c r="G11" s="449"/>
      <c r="H11" s="449"/>
      <c r="I11" s="449"/>
      <c r="J11" s="449"/>
      <c r="K11" s="449"/>
      <c r="L11" s="449"/>
      <c r="M11" s="449"/>
      <c r="N11" s="449"/>
      <c r="O11" s="449"/>
      <c r="P11" s="449"/>
      <c r="Q11" s="449"/>
      <c r="R11" s="502"/>
      <c r="S11" s="523"/>
      <c r="U11" s="1596"/>
      <c r="V11" s="1597"/>
      <c r="W11" s="1597"/>
      <c r="X11" s="1597"/>
      <c r="Y11" s="1598"/>
      <c r="Z11" s="1010"/>
      <c r="AA11" s="1596" t="s">
        <v>1936</v>
      </c>
      <c r="AB11" s="1597"/>
      <c r="AC11" s="1597"/>
      <c r="AD11" s="1597"/>
      <c r="AE11" s="1597"/>
      <c r="AF11" s="1598"/>
    </row>
    <row r="12" spans="3:34" ht="32.25" customHeight="1" thickBot="1">
      <c r="C12" s="506"/>
      <c r="D12" s="1643"/>
      <c r="E12" s="503">
        <v>4</v>
      </c>
      <c r="F12" s="1645" t="s">
        <v>455</v>
      </c>
      <c r="G12" s="1645"/>
      <c r="H12" s="1645"/>
      <c r="I12" s="1645"/>
      <c r="J12" s="1645"/>
      <c r="K12" s="1645"/>
      <c r="L12" s="1645"/>
      <c r="M12" s="1645"/>
      <c r="N12" s="1645"/>
      <c r="O12" s="1645"/>
      <c r="P12" s="1645"/>
      <c r="Q12" s="1645"/>
      <c r="R12" s="1646"/>
      <c r="S12" s="522"/>
      <c r="U12" s="1596"/>
      <c r="V12" s="1597"/>
      <c r="W12" s="1597"/>
      <c r="X12" s="1597"/>
      <c r="Y12" s="1598"/>
      <c r="Z12" s="204"/>
      <c r="AA12" s="1596"/>
      <c r="AB12" s="1597"/>
      <c r="AC12" s="1597"/>
      <c r="AD12" s="1597"/>
      <c r="AE12" s="1597"/>
      <c r="AF12" s="1598"/>
    </row>
    <row r="13" spans="3:34" ht="20.25" customHeight="1">
      <c r="C13" s="506"/>
      <c r="D13" s="256"/>
      <c r="E13" s="203"/>
      <c r="F13" s="203"/>
      <c r="G13" s="203"/>
      <c r="H13" s="203"/>
      <c r="I13" s="203"/>
      <c r="J13" s="203"/>
      <c r="K13" s="203"/>
      <c r="L13" s="203"/>
      <c r="M13" s="203"/>
      <c r="N13" s="203"/>
      <c r="O13" s="203"/>
      <c r="P13" s="203"/>
      <c r="Q13" s="203"/>
      <c r="R13" s="483"/>
      <c r="S13" s="507"/>
      <c r="U13" s="1596"/>
      <c r="V13" s="1597"/>
      <c r="W13" s="1597"/>
      <c r="X13" s="1597"/>
      <c r="Y13" s="1598"/>
      <c r="Z13" s="204"/>
      <c r="AA13" s="1596"/>
      <c r="AB13" s="1597"/>
      <c r="AC13" s="1597"/>
      <c r="AD13" s="1597"/>
      <c r="AE13" s="1597"/>
      <c r="AF13" s="1598"/>
    </row>
    <row r="14" spans="3:34" ht="19.5" customHeight="1">
      <c r="C14" s="506"/>
      <c r="D14" s="256"/>
      <c r="E14" s="203"/>
      <c r="F14" s="203"/>
      <c r="G14" s="203"/>
      <c r="H14" s="203"/>
      <c r="I14" s="203"/>
      <c r="J14" s="203"/>
      <c r="K14" s="203"/>
      <c r="L14" s="203"/>
      <c r="M14" s="203"/>
      <c r="N14" s="203"/>
      <c r="O14" s="203"/>
      <c r="P14" s="203"/>
      <c r="Q14" s="203"/>
      <c r="R14" s="483"/>
      <c r="S14" s="507"/>
      <c r="U14" s="1576" t="s">
        <v>1925</v>
      </c>
      <c r="V14" s="1577"/>
      <c r="W14" s="1577"/>
      <c r="X14" s="1577"/>
      <c r="Y14" s="1578"/>
      <c r="Z14" s="204"/>
      <c r="AA14" s="1596"/>
      <c r="AB14" s="1597"/>
      <c r="AC14" s="1597"/>
      <c r="AD14" s="1597"/>
      <c r="AE14" s="1597"/>
      <c r="AF14" s="1598"/>
      <c r="AG14" s="13"/>
      <c r="AH14" s="13"/>
    </row>
    <row r="15" spans="3:34" ht="38.25" customHeight="1">
      <c r="C15" s="506"/>
      <c r="D15" s="256"/>
      <c r="E15" s="203"/>
      <c r="F15" s="203"/>
      <c r="G15" s="203"/>
      <c r="H15" s="203"/>
      <c r="I15" s="203"/>
      <c r="J15" s="203"/>
      <c r="K15" s="203"/>
      <c r="L15" s="203"/>
      <c r="M15" s="203"/>
      <c r="N15" s="203"/>
      <c r="O15" s="203"/>
      <c r="P15" s="203"/>
      <c r="Q15" s="203"/>
      <c r="R15" s="483"/>
      <c r="S15" s="507"/>
      <c r="U15" s="1576"/>
      <c r="V15" s="1577"/>
      <c r="W15" s="1577"/>
      <c r="X15" s="1577"/>
      <c r="Y15" s="1578"/>
      <c r="Z15" s="204"/>
      <c r="AA15" s="1596"/>
      <c r="AB15" s="1597"/>
      <c r="AC15" s="1597"/>
      <c r="AD15" s="1597"/>
      <c r="AE15" s="1597"/>
      <c r="AF15" s="1598"/>
      <c r="AG15" s="13"/>
      <c r="AH15" s="13"/>
    </row>
    <row r="16" spans="3:34" ht="51.75" customHeight="1" thickBot="1">
      <c r="C16" s="508"/>
      <c r="D16" s="223"/>
      <c r="E16" s="470"/>
      <c r="F16" s="1635"/>
      <c r="G16" s="1635"/>
      <c r="H16" s="1635"/>
      <c r="I16" s="1635"/>
      <c r="J16" s="471"/>
      <c r="K16" s="472"/>
      <c r="L16" s="473"/>
      <c r="M16" s="473"/>
      <c r="N16" s="13"/>
      <c r="O16" s="13"/>
      <c r="P16" s="13"/>
      <c r="Q16" s="13"/>
      <c r="R16" s="15"/>
      <c r="S16" s="509"/>
      <c r="U16" s="1576"/>
      <c r="V16" s="1577"/>
      <c r="W16" s="1577"/>
      <c r="X16" s="1577"/>
      <c r="Y16" s="1578"/>
      <c r="Z16" s="204"/>
      <c r="AA16" s="1564" t="s">
        <v>1937</v>
      </c>
      <c r="AB16" s="1565"/>
      <c r="AC16" s="1565"/>
      <c r="AD16" s="1565"/>
      <c r="AE16" s="1565"/>
      <c r="AF16" s="1566"/>
      <c r="AG16" s="1006"/>
      <c r="AH16" s="1006"/>
    </row>
    <row r="17" spans="3:34" ht="41.25" customHeight="1">
      <c r="C17" s="508"/>
      <c r="D17" s="1644" t="s">
        <v>353</v>
      </c>
      <c r="E17" s="382"/>
      <c r="F17" s="477" t="s">
        <v>354</v>
      </c>
      <c r="G17" s="1633" t="str">
        <f>IF(ISBLANK('1. Classification &amp; Budget'!H9),"",'1. Classification &amp; Budget'!H9)</f>
        <v>In Celebration of International Dance Day: Health, Fitness, and Nutrition Workshop for Women</v>
      </c>
      <c r="H17" s="1634"/>
      <c r="I17" s="13"/>
      <c r="J17" s="1617" t="s">
        <v>247</v>
      </c>
      <c r="K17" s="1618"/>
      <c r="L17" s="1621" t="str">
        <f>'1. Classification &amp; Budget'!Q7&amp;" - "&amp;'1. Classification &amp; Budget'!R7&amp;" - "&amp;'1. Classification &amp; Budget'!S7&amp;" - "&amp;'1. Classification &amp; Budget'!T7</f>
        <v xml:space="preserve">PP -  - 378 - </v>
      </c>
      <c r="M17" s="1622"/>
      <c r="N17" s="13"/>
      <c r="O17" s="13"/>
      <c r="P17" s="13"/>
      <c r="Q17" s="13"/>
      <c r="R17" s="15"/>
      <c r="S17" s="509"/>
      <c r="U17" s="1564" t="s">
        <v>1926</v>
      </c>
      <c r="V17" s="1565"/>
      <c r="W17" s="1565"/>
      <c r="X17" s="1565"/>
      <c r="Y17" s="1566"/>
      <c r="Z17" s="204"/>
      <c r="AA17" s="1564"/>
      <c r="AB17" s="1565"/>
      <c r="AC17" s="1565"/>
      <c r="AD17" s="1565"/>
      <c r="AE17" s="1565"/>
      <c r="AF17" s="1566"/>
      <c r="AG17" s="1006"/>
      <c r="AH17" s="1006"/>
    </row>
    <row r="18" spans="3:34" ht="35.25" customHeight="1">
      <c r="C18" s="508"/>
      <c r="D18" s="1644"/>
      <c r="E18" s="18"/>
      <c r="F18" s="478" t="s">
        <v>355</v>
      </c>
      <c r="G18" s="1649" t="str">
        <f>IF(ISBLANK('1. Classification &amp; Budget'!H14),"",'1. Classification &amp; Budget'!H14)</f>
        <v xml:space="preserve">The Azrou Center for Community Development </v>
      </c>
      <c r="H18" s="1650"/>
      <c r="I18" s="13"/>
      <c r="J18" s="1619" t="s">
        <v>159</v>
      </c>
      <c r="K18" s="1620"/>
      <c r="L18" s="1623">
        <f>IF(ISBLANK('1. Classification &amp; Budget'!H18),"",'1. Classification &amp; Budget'!H18)</f>
        <v>41440</v>
      </c>
      <c r="M18" s="1624"/>
      <c r="N18" s="13"/>
      <c r="O18" s="13"/>
      <c r="P18" s="13"/>
      <c r="Q18" s="13"/>
      <c r="R18" s="15"/>
      <c r="S18" s="509"/>
      <c r="U18" s="1564"/>
      <c r="V18" s="1565"/>
      <c r="W18" s="1565"/>
      <c r="X18" s="1565"/>
      <c r="Y18" s="1566"/>
      <c r="Z18" s="204"/>
      <c r="AA18" s="1564"/>
      <c r="AB18" s="1565"/>
      <c r="AC18" s="1565"/>
      <c r="AD18" s="1565"/>
      <c r="AE18" s="1565"/>
      <c r="AF18" s="1566"/>
      <c r="AG18" s="1006"/>
      <c r="AH18" s="1006"/>
    </row>
    <row r="19" spans="3:34" ht="36.75" customHeight="1">
      <c r="C19" s="508"/>
      <c r="D19" s="1644"/>
      <c r="E19" s="18"/>
      <c r="F19" s="478" t="s">
        <v>356</v>
      </c>
      <c r="G19" s="1651" t="str">
        <f>IF(ISBLANK('1. Classification &amp; Budget'!I27),"",'1. Classification &amp; Budget'!I27)</f>
        <v xml:space="preserve">Tariq Doukkali </v>
      </c>
      <c r="H19" s="1652"/>
      <c r="I19" s="13"/>
      <c r="J19" s="1619" t="s">
        <v>357</v>
      </c>
      <c r="K19" s="1620"/>
      <c r="L19" s="1623">
        <f>IF(ISBLANK('1. Classification &amp; Budget'!N18),"",'1. Classification &amp; Budget'!N18)</f>
        <v>41440</v>
      </c>
      <c r="M19" s="1624"/>
      <c r="N19" s="13"/>
      <c r="O19" s="13"/>
      <c r="P19" s="13"/>
      <c r="Q19" s="13"/>
      <c r="R19" s="15"/>
      <c r="S19" s="509"/>
      <c r="U19" s="1564"/>
      <c r="V19" s="1565"/>
      <c r="W19" s="1565"/>
      <c r="X19" s="1565"/>
      <c r="Y19" s="1566"/>
      <c r="Z19" s="204"/>
      <c r="AA19" s="1564" t="s">
        <v>1940</v>
      </c>
      <c r="AB19" s="1565"/>
      <c r="AC19" s="1565"/>
      <c r="AD19" s="1565"/>
      <c r="AE19" s="1565"/>
      <c r="AF19" s="1566"/>
      <c r="AG19" s="1006"/>
      <c r="AH19" s="1006"/>
    </row>
    <row r="20" spans="3:34" ht="75" customHeight="1" thickBot="1">
      <c r="C20" s="508"/>
      <c r="D20" s="1644"/>
      <c r="E20" s="18"/>
      <c r="F20" s="478" t="s">
        <v>738</v>
      </c>
      <c r="G20" s="1647">
        <v>9030</v>
      </c>
      <c r="H20" s="1648"/>
      <c r="I20" s="18"/>
      <c r="J20" s="1658" t="s">
        <v>460</v>
      </c>
      <c r="K20" s="1659"/>
      <c r="L20" s="1660">
        <f>IF(SUM(K33+M33)=0,"",SUM(K33+M33)/SUM(I33+K33+M33))</f>
        <v>0.31487101669195755</v>
      </c>
      <c r="M20" s="1661"/>
      <c r="N20" s="13"/>
      <c r="O20" s="13"/>
      <c r="P20" s="13"/>
      <c r="Q20" s="13"/>
      <c r="R20" s="15"/>
      <c r="S20" s="509"/>
      <c r="U20" s="1576" t="s">
        <v>1927</v>
      </c>
      <c r="V20" s="1577"/>
      <c r="W20" s="1577"/>
      <c r="X20" s="1577"/>
      <c r="Y20" s="1578"/>
      <c r="AA20" s="1564"/>
      <c r="AB20" s="1565"/>
      <c r="AC20" s="1565"/>
      <c r="AD20" s="1565"/>
      <c r="AE20" s="1565"/>
      <c r="AF20" s="1566"/>
      <c r="AG20" s="1006"/>
      <c r="AH20" s="1006"/>
    </row>
    <row r="21" spans="3:34" ht="36" customHeight="1" thickBot="1">
      <c r="C21" s="508"/>
      <c r="D21" s="1644"/>
      <c r="E21" s="18"/>
      <c r="F21" s="479" t="s">
        <v>358</v>
      </c>
      <c r="G21" s="1662">
        <v>8.5500000000000007</v>
      </c>
      <c r="H21" s="1663"/>
      <c r="I21" s="18"/>
      <c r="J21" s="18"/>
      <c r="K21" s="18"/>
      <c r="L21" s="381"/>
      <c r="M21" s="14"/>
      <c r="N21" s="13"/>
      <c r="O21" s="13"/>
      <c r="P21" s="13"/>
      <c r="Q21" s="13"/>
      <c r="R21" s="15"/>
      <c r="S21" s="509"/>
      <c r="U21" s="1576"/>
      <c r="V21" s="1577"/>
      <c r="W21" s="1577"/>
      <c r="X21" s="1577"/>
      <c r="Y21" s="1578"/>
      <c r="AA21" s="1564"/>
      <c r="AB21" s="1565"/>
      <c r="AC21" s="1565"/>
      <c r="AD21" s="1565"/>
      <c r="AE21" s="1565"/>
      <c r="AF21" s="1566"/>
      <c r="AG21" s="1006"/>
      <c r="AH21" s="1006"/>
    </row>
    <row r="22" spans="3:34" ht="21.75" customHeight="1" thickBot="1">
      <c r="C22" s="508"/>
      <c r="D22" s="469"/>
      <c r="E22" s="18"/>
      <c r="F22" s="475"/>
      <c r="G22" s="476"/>
      <c r="H22" s="476"/>
      <c r="I22" s="18"/>
      <c r="J22" s="18"/>
      <c r="K22" s="18"/>
      <c r="L22" s="381"/>
      <c r="M22" s="14"/>
      <c r="N22" s="13"/>
      <c r="O22" s="13"/>
      <c r="P22" s="13"/>
      <c r="Q22" s="13"/>
      <c r="R22" s="15"/>
      <c r="S22" s="509"/>
      <c r="U22" s="1576" t="s">
        <v>1928</v>
      </c>
      <c r="V22" s="1577"/>
      <c r="W22" s="1577"/>
      <c r="X22" s="1577"/>
      <c r="Y22" s="1578"/>
      <c r="AA22" s="1564"/>
      <c r="AB22" s="1565"/>
      <c r="AC22" s="1565"/>
      <c r="AD22" s="1565"/>
      <c r="AE22" s="1565"/>
      <c r="AF22" s="1566"/>
      <c r="AG22" s="1006"/>
      <c r="AH22" s="1006"/>
    </row>
    <row r="23" spans="3:34" ht="20" customHeight="1">
      <c r="C23" s="508"/>
      <c r="D23" s="223"/>
      <c r="E23" s="18"/>
      <c r="F23" s="474"/>
      <c r="G23" s="1172"/>
      <c r="H23" s="1625" t="s">
        <v>248</v>
      </c>
      <c r="I23" s="1626"/>
      <c r="J23" s="1629" t="s">
        <v>201</v>
      </c>
      <c r="K23" s="1630"/>
      <c r="L23" s="1630"/>
      <c r="M23" s="1631"/>
      <c r="N23" s="1676" t="s">
        <v>1575</v>
      </c>
      <c r="O23" s="1676"/>
      <c r="P23" s="1676"/>
      <c r="Q23" s="1626"/>
      <c r="R23" s="494"/>
      <c r="S23" s="510"/>
      <c r="U23" s="1576"/>
      <c r="V23" s="1577"/>
      <c r="W23" s="1577"/>
      <c r="X23" s="1577"/>
      <c r="Y23" s="1578"/>
      <c r="AA23" s="1564"/>
      <c r="AB23" s="1565"/>
      <c r="AC23" s="1565"/>
      <c r="AD23" s="1565"/>
      <c r="AE23" s="1565"/>
      <c r="AF23" s="1566"/>
      <c r="AG23" s="1006"/>
      <c r="AH23" s="1006"/>
    </row>
    <row r="24" spans="3:34" ht="20" customHeight="1" thickBot="1">
      <c r="C24" s="508"/>
      <c r="D24" s="223"/>
      <c r="E24" s="13"/>
      <c r="F24" s="480"/>
      <c r="G24" s="480"/>
      <c r="H24" s="1627"/>
      <c r="I24" s="1628"/>
      <c r="J24" s="1677" t="s">
        <v>292</v>
      </c>
      <c r="K24" s="1664"/>
      <c r="L24" s="1664" t="s">
        <v>1576</v>
      </c>
      <c r="M24" s="1665"/>
      <c r="N24" s="1167" t="s">
        <v>292</v>
      </c>
      <c r="O24" s="1167"/>
      <c r="P24" s="1167" t="s">
        <v>1576</v>
      </c>
      <c r="Q24" s="1168"/>
      <c r="R24" s="495"/>
      <c r="S24" s="511"/>
      <c r="U24" s="1004"/>
      <c r="V24" s="13"/>
      <c r="W24" s="13"/>
      <c r="X24" s="13"/>
      <c r="Y24" s="1005"/>
      <c r="AA24" s="1564"/>
      <c r="AB24" s="1565"/>
      <c r="AC24" s="1565"/>
      <c r="AD24" s="1565"/>
      <c r="AE24" s="1565"/>
      <c r="AF24" s="1566"/>
      <c r="AG24" s="1006"/>
      <c r="AH24" s="1006"/>
    </row>
    <row r="25" spans="3:34" ht="36.75" customHeight="1" thickBot="1">
      <c r="C25" s="508"/>
      <c r="D25" s="1643" t="s">
        <v>835</v>
      </c>
      <c r="E25" s="13"/>
      <c r="F25" s="1673" t="s">
        <v>147</v>
      </c>
      <c r="G25" s="1674"/>
      <c r="H25" s="481" t="s">
        <v>199</v>
      </c>
      <c r="I25" s="481" t="s">
        <v>200</v>
      </c>
      <c r="J25" s="481" t="s">
        <v>199</v>
      </c>
      <c r="K25" s="481" t="s">
        <v>200</v>
      </c>
      <c r="L25" s="481" t="s">
        <v>199</v>
      </c>
      <c r="M25" s="481" t="s">
        <v>200</v>
      </c>
      <c r="N25" s="481" t="s">
        <v>199</v>
      </c>
      <c r="O25" s="481" t="s">
        <v>200</v>
      </c>
      <c r="P25" s="481" t="s">
        <v>199</v>
      </c>
      <c r="Q25" s="481" t="s">
        <v>200</v>
      </c>
      <c r="R25" s="496"/>
      <c r="S25" s="512"/>
      <c r="U25" s="1564" t="s">
        <v>1938</v>
      </c>
      <c r="V25" s="1565"/>
      <c r="W25" s="1565"/>
      <c r="X25" s="1565"/>
      <c r="Y25" s="1566"/>
      <c r="AA25" s="1564"/>
      <c r="AB25" s="1565"/>
      <c r="AC25" s="1565"/>
      <c r="AD25" s="1565"/>
      <c r="AE25" s="1565"/>
      <c r="AF25" s="1566"/>
      <c r="AG25" s="1006"/>
      <c r="AH25" s="1006"/>
    </row>
    <row r="26" spans="3:34" ht="20" customHeight="1" thickBot="1">
      <c r="C26" s="508"/>
      <c r="D26" s="1643"/>
      <c r="E26" s="13"/>
      <c r="F26" s="1668" t="s">
        <v>148</v>
      </c>
      <c r="G26" s="1669"/>
      <c r="H26" s="438">
        <f>SUMIF($I$39:$I$237,"Labor",$M$39:$M$237)</f>
        <v>0</v>
      </c>
      <c r="I26" s="439">
        <f>H26/G$21</f>
        <v>0</v>
      </c>
      <c r="J26" s="438">
        <f>SUMIF($I$39:$I$237,"Labor",$N$39:$N$237)</f>
        <v>0</v>
      </c>
      <c r="K26" s="439">
        <f t="shared" ref="K26:K32" si="0">J26/G$21</f>
        <v>0</v>
      </c>
      <c r="L26" s="438">
        <f>SUMIF($I$39:$I$237,"Labor",$O$39:$O$237)</f>
        <v>1200</v>
      </c>
      <c r="M26" s="439">
        <f t="shared" ref="M26:M32" si="1">L26/G$21</f>
        <v>140.35087719298244</v>
      </c>
      <c r="N26" s="438">
        <f>SUMIF($I$39:$I$237,"Labor",$P$39:$P$237)</f>
        <v>0</v>
      </c>
      <c r="O26" s="439">
        <f t="shared" ref="O26:O32" si="2">N26/G$21</f>
        <v>0</v>
      </c>
      <c r="P26" s="438">
        <f>SUMIF($I$39:$I$237,"Labor",$Q$39:$Q$237)</f>
        <v>0</v>
      </c>
      <c r="Q26" s="439">
        <f t="shared" ref="Q26:Q32" si="3">P26/G$21</f>
        <v>0</v>
      </c>
      <c r="R26" s="497"/>
      <c r="S26" s="513"/>
      <c r="U26" s="1564"/>
      <c r="V26" s="1565"/>
      <c r="W26" s="1565"/>
      <c r="X26" s="1565"/>
      <c r="Y26" s="1566"/>
      <c r="AA26" s="1564"/>
      <c r="AB26" s="1565"/>
      <c r="AC26" s="1565"/>
      <c r="AD26" s="1565"/>
      <c r="AE26" s="1565"/>
      <c r="AF26" s="1566"/>
      <c r="AG26" s="1006"/>
      <c r="AH26" s="1006"/>
    </row>
    <row r="27" spans="3:34" ht="20" customHeight="1" thickBot="1">
      <c r="C27" s="508"/>
      <c r="D27" s="1643"/>
      <c r="E27" s="13"/>
      <c r="F27" s="1668" t="s">
        <v>294</v>
      </c>
      <c r="G27" s="1669"/>
      <c r="H27" s="438">
        <f>SUMIF($I$39:$I$237,"Equipment",$M$39:$M$237)</f>
        <v>0</v>
      </c>
      <c r="I27" s="439">
        <f t="shared" ref="I27:I32" si="4">H27/G$21</f>
        <v>0</v>
      </c>
      <c r="J27" s="438">
        <f>SUMIF($I$39:$I$237,"Equipment",$N$39:$N$237)</f>
        <v>0</v>
      </c>
      <c r="K27" s="439">
        <f t="shared" si="0"/>
        <v>0</v>
      </c>
      <c r="L27" s="438">
        <f>SUMIF($I$39:$I$237,"Equipment",$O$39:$O$237)</f>
        <v>850</v>
      </c>
      <c r="M27" s="439">
        <f t="shared" si="1"/>
        <v>99.415204678362571</v>
      </c>
      <c r="N27" s="438">
        <f>SUMIF($I$39:$I$237,"Equipment",$P$39:$P$237)</f>
        <v>0</v>
      </c>
      <c r="O27" s="439">
        <f t="shared" si="2"/>
        <v>0</v>
      </c>
      <c r="P27" s="438">
        <f>SUMIF($I$39:$I$237,"Equipment",$Q$39:$Q$237)</f>
        <v>0</v>
      </c>
      <c r="Q27" s="439">
        <f t="shared" si="3"/>
        <v>0</v>
      </c>
      <c r="R27" s="497"/>
      <c r="S27" s="513"/>
      <c r="U27" s="1564"/>
      <c r="V27" s="1565"/>
      <c r="W27" s="1565"/>
      <c r="X27" s="1565"/>
      <c r="Y27" s="1566"/>
      <c r="AA27" s="1564"/>
      <c r="AB27" s="1565"/>
      <c r="AC27" s="1565"/>
      <c r="AD27" s="1565"/>
      <c r="AE27" s="1565"/>
      <c r="AF27" s="1566"/>
      <c r="AG27" s="1006"/>
      <c r="AH27" s="1006"/>
    </row>
    <row r="28" spans="3:34" ht="20" customHeight="1" thickBot="1">
      <c r="C28" s="508"/>
      <c r="D28" s="1643"/>
      <c r="E28" s="13"/>
      <c r="F28" s="1668" t="s">
        <v>295</v>
      </c>
      <c r="G28" s="1669"/>
      <c r="H28" s="438">
        <f>SUMIF($I$39:$I$237,"Materials/Supplies",$M$39:$M$237)</f>
        <v>5850</v>
      </c>
      <c r="I28" s="439">
        <f t="shared" si="4"/>
        <v>684.21052631578937</v>
      </c>
      <c r="J28" s="438">
        <f>SUMIF($I$39:$I$237,"Materials/Supplies",$N$39:$N$237)</f>
        <v>0</v>
      </c>
      <c r="K28" s="439">
        <f t="shared" si="0"/>
        <v>0</v>
      </c>
      <c r="L28" s="438">
        <f>SUMIF($I$39:$I$237,"Materials/Supplies",$O$39:$O$237)</f>
        <v>100</v>
      </c>
      <c r="M28" s="439">
        <f t="shared" si="1"/>
        <v>11.695906432748536</v>
      </c>
      <c r="N28" s="438">
        <f>SUMIF($I$39:$I$237,"Materials/Supplies",$P$39:$P$237)</f>
        <v>0</v>
      </c>
      <c r="O28" s="439">
        <f t="shared" si="2"/>
        <v>0</v>
      </c>
      <c r="P28" s="438">
        <f>SUMIF($I$39:$I$237,"Materials/Supplies",$Q$39:$Q$237)</f>
        <v>0</v>
      </c>
      <c r="Q28" s="439">
        <f t="shared" si="3"/>
        <v>0</v>
      </c>
      <c r="R28" s="497"/>
      <c r="S28" s="513"/>
      <c r="U28" s="1564"/>
      <c r="V28" s="1565"/>
      <c r="W28" s="1565"/>
      <c r="X28" s="1565"/>
      <c r="Y28" s="1566"/>
      <c r="AA28" s="1564"/>
      <c r="AB28" s="1565"/>
      <c r="AC28" s="1565"/>
      <c r="AD28" s="1565"/>
      <c r="AE28" s="1565"/>
      <c r="AF28" s="1566"/>
      <c r="AG28" s="1006"/>
      <c r="AH28" s="1006"/>
    </row>
    <row r="29" spans="3:34" ht="20" customHeight="1" thickBot="1">
      <c r="C29" s="508"/>
      <c r="D29" s="1643"/>
      <c r="E29" s="13"/>
      <c r="F29" s="1668" t="s">
        <v>144</v>
      </c>
      <c r="G29" s="1669"/>
      <c r="H29" s="438">
        <f>SUMIF($I$39:$I$237,"Land/Venue Rental",$M$39:$M$237)</f>
        <v>0</v>
      </c>
      <c r="I29" s="439">
        <f t="shared" si="4"/>
        <v>0</v>
      </c>
      <c r="J29" s="438">
        <f>SUMIF($I$39:$I$237,"Land/Venue Rental",$N$39:$N$237)</f>
        <v>0</v>
      </c>
      <c r="K29" s="439">
        <f t="shared" si="0"/>
        <v>0</v>
      </c>
      <c r="L29" s="438">
        <f>SUMIF($I$39:$I$237,"Land/Venue Rental",$O$39:$O$237)</f>
        <v>2000</v>
      </c>
      <c r="M29" s="439">
        <f t="shared" si="1"/>
        <v>233.91812865497073</v>
      </c>
      <c r="N29" s="438">
        <f>SUMIF($I$39:$I$237,"Land/Venue Rental",$P$39:$P$237)</f>
        <v>0</v>
      </c>
      <c r="O29" s="439">
        <f t="shared" si="2"/>
        <v>0</v>
      </c>
      <c r="P29" s="438">
        <f>SUMIF($I$39:$I$237,"Land/Venue Rental",$Q$39:$Q$237)</f>
        <v>0</v>
      </c>
      <c r="Q29" s="439">
        <f t="shared" si="3"/>
        <v>0</v>
      </c>
      <c r="R29" s="497"/>
      <c r="S29" s="513"/>
      <c r="U29" s="1614"/>
      <c r="V29" s="1615"/>
      <c r="W29" s="1615"/>
      <c r="X29" s="1615"/>
      <c r="Y29" s="1616"/>
      <c r="AA29" s="1564"/>
      <c r="AB29" s="1565"/>
      <c r="AC29" s="1565"/>
      <c r="AD29" s="1565"/>
      <c r="AE29" s="1565"/>
      <c r="AF29" s="1566"/>
      <c r="AG29" s="1006"/>
      <c r="AH29" s="1006"/>
    </row>
    <row r="30" spans="3:34" ht="20" customHeight="1" thickBot="1">
      <c r="C30" s="508"/>
      <c r="D30" s="1643"/>
      <c r="E30" s="13"/>
      <c r="F30" s="1668" t="s">
        <v>737</v>
      </c>
      <c r="G30" s="1669"/>
      <c r="H30" s="438">
        <f>SUMIF($I$39:$I$237,"Travel/Per Diem/Food/Lodging",$M$39:$M$237)</f>
        <v>3180</v>
      </c>
      <c r="I30" s="439">
        <f t="shared" si="4"/>
        <v>371.92982456140345</v>
      </c>
      <c r="J30" s="438">
        <f>SUMIF($I$39:$I$237,"Travel/Per Diem/Food/Lodging",$N$39:$N$237)</f>
        <v>0</v>
      </c>
      <c r="K30" s="439">
        <f t="shared" si="0"/>
        <v>0</v>
      </c>
      <c r="L30" s="438">
        <f>SUMIF($I$39:$I$237,"Travel/Per Diem/Food/Lodging",$O$39:$O$237)</f>
        <v>0</v>
      </c>
      <c r="M30" s="439">
        <f t="shared" si="1"/>
        <v>0</v>
      </c>
      <c r="N30" s="438">
        <f>SUMIF($I$39:$I$237,"Travel/Per Diem/Food/Lodging",$P$39:$P$237)</f>
        <v>0</v>
      </c>
      <c r="O30" s="439">
        <f t="shared" si="2"/>
        <v>0</v>
      </c>
      <c r="P30" s="438">
        <f>SUMIF($I$39:$I$237,"Travel/Per Diem/Food/Lodging",$Q$39:$Q$237)</f>
        <v>0</v>
      </c>
      <c r="Q30" s="439">
        <f t="shared" si="3"/>
        <v>0</v>
      </c>
      <c r="R30" s="497"/>
      <c r="S30" s="513"/>
      <c r="AA30" s="1564"/>
      <c r="AB30" s="1565"/>
      <c r="AC30" s="1565"/>
      <c r="AD30" s="1565"/>
      <c r="AE30" s="1565"/>
      <c r="AF30" s="1566"/>
      <c r="AG30" s="1006"/>
      <c r="AH30" s="1006"/>
    </row>
    <row r="31" spans="3:34" ht="20" customHeight="1" thickBot="1">
      <c r="C31" s="508"/>
      <c r="D31" s="1643"/>
      <c r="E31" s="13"/>
      <c r="F31" s="1668" t="s">
        <v>743</v>
      </c>
      <c r="G31" s="1669"/>
      <c r="H31" s="438">
        <f>SUMIF($I$39:$I$237,"Materials transport",$M$39:$M$237)</f>
        <v>0</v>
      </c>
      <c r="I31" s="439">
        <f t="shared" si="4"/>
        <v>0</v>
      </c>
      <c r="J31" s="438">
        <f>SUMIF($I$39:$I$237,"Materials transport",$N$39:$N$237)</f>
        <v>0</v>
      </c>
      <c r="K31" s="439">
        <f t="shared" si="0"/>
        <v>0</v>
      </c>
      <c r="L31" s="438">
        <f>SUMIF($I$39:$I$237,"Materials transport",$O$39:$O$237)</f>
        <v>0</v>
      </c>
      <c r="M31" s="439">
        <f t="shared" si="1"/>
        <v>0</v>
      </c>
      <c r="N31" s="438">
        <f>SUMIF($I$39:$I$237,"Materials transport",$P$39:$P$237)</f>
        <v>0</v>
      </c>
      <c r="O31" s="439">
        <f t="shared" si="2"/>
        <v>0</v>
      </c>
      <c r="P31" s="438">
        <f>SUMIF($I$39:$I$237,"Materials transport",$Q$39:$Q$237)</f>
        <v>0</v>
      </c>
      <c r="Q31" s="439">
        <f t="shared" si="3"/>
        <v>0</v>
      </c>
      <c r="R31" s="497"/>
      <c r="S31" s="513"/>
      <c r="U31" s="1570" t="s">
        <v>1933</v>
      </c>
      <c r="V31" s="1571"/>
      <c r="W31" s="1571"/>
      <c r="X31" s="1571"/>
      <c r="Y31" s="1572"/>
      <c r="AA31" s="1564"/>
      <c r="AB31" s="1565"/>
      <c r="AC31" s="1565"/>
      <c r="AD31" s="1565"/>
      <c r="AE31" s="1565"/>
      <c r="AF31" s="1566"/>
      <c r="AG31" s="1006"/>
      <c r="AH31" s="1006"/>
    </row>
    <row r="32" spans="3:34" ht="20" customHeight="1" thickBot="1">
      <c r="C32" s="508"/>
      <c r="D32" s="1643"/>
      <c r="E32" s="13"/>
      <c r="F32" s="1668" t="s">
        <v>189</v>
      </c>
      <c r="G32" s="1669"/>
      <c r="H32" s="438">
        <f>SUMIF($I$39:$I$237,"Other",$M$39:$M$237)</f>
        <v>0</v>
      </c>
      <c r="I32" s="450">
        <f t="shared" si="4"/>
        <v>0</v>
      </c>
      <c r="J32" s="438">
        <f>SUMIF($I$39:$I$237,"Other",$N$39:$N$237)</f>
        <v>0</v>
      </c>
      <c r="K32" s="450">
        <f t="shared" si="0"/>
        <v>0</v>
      </c>
      <c r="L32" s="438">
        <f>SUMIF($I$39:$I$237,"Other",$O$39:$O$237)</f>
        <v>0</v>
      </c>
      <c r="M32" s="450">
        <f t="shared" si="1"/>
        <v>0</v>
      </c>
      <c r="N32" s="438">
        <f>SUMIF($I$39:$I$237,"Other",$P$39:$P$237)</f>
        <v>0</v>
      </c>
      <c r="O32" s="450">
        <f t="shared" si="2"/>
        <v>0</v>
      </c>
      <c r="P32" s="438">
        <f>SUMIF($I$39:$I$237,"Other",$Q$39:$Q$237)</f>
        <v>0</v>
      </c>
      <c r="Q32" s="450">
        <f t="shared" si="3"/>
        <v>0</v>
      </c>
      <c r="R32" s="497"/>
      <c r="S32" s="513"/>
      <c r="U32" s="1573"/>
      <c r="V32" s="1574"/>
      <c r="W32" s="1574"/>
      <c r="X32" s="1574"/>
      <c r="Y32" s="1575"/>
      <c r="AA32" s="1564"/>
      <c r="AB32" s="1565"/>
      <c r="AC32" s="1565"/>
      <c r="AD32" s="1565"/>
      <c r="AE32" s="1565"/>
      <c r="AF32" s="1566"/>
      <c r="AG32" s="1006"/>
      <c r="AH32" s="1006"/>
    </row>
    <row r="33" spans="1:34" ht="20" customHeight="1" thickBot="1">
      <c r="C33" s="508"/>
      <c r="D33" s="223"/>
      <c r="E33" s="13"/>
      <c r="F33" s="1678" t="s">
        <v>291</v>
      </c>
      <c r="G33" s="1678"/>
      <c r="H33" s="453">
        <f t="shared" ref="H33:Q33" si="5">SUM(H26:H32)</f>
        <v>9030</v>
      </c>
      <c r="I33" s="454">
        <f t="shared" si="5"/>
        <v>1056.1403508771928</v>
      </c>
      <c r="J33" s="451">
        <f t="shared" si="5"/>
        <v>0</v>
      </c>
      <c r="K33" s="452">
        <f t="shared" si="5"/>
        <v>0</v>
      </c>
      <c r="L33" s="451">
        <f t="shared" si="5"/>
        <v>4150</v>
      </c>
      <c r="M33" s="452">
        <f t="shared" si="5"/>
        <v>485.38011695906425</v>
      </c>
      <c r="N33" s="451">
        <f t="shared" si="5"/>
        <v>0</v>
      </c>
      <c r="O33" s="452">
        <f t="shared" si="5"/>
        <v>0</v>
      </c>
      <c r="P33" s="451">
        <f t="shared" si="5"/>
        <v>0</v>
      </c>
      <c r="Q33" s="452">
        <f t="shared" si="5"/>
        <v>0</v>
      </c>
      <c r="R33" s="490"/>
      <c r="S33" s="514"/>
      <c r="U33" s="1018"/>
      <c r="V33" s="404"/>
      <c r="W33" s="404"/>
      <c r="X33" s="404"/>
      <c r="Y33" s="1019"/>
      <c r="AA33" s="1564"/>
      <c r="AB33" s="1565"/>
      <c r="AC33" s="1565"/>
      <c r="AD33" s="1565"/>
      <c r="AE33" s="1565"/>
      <c r="AF33" s="1566"/>
      <c r="AG33" s="1006"/>
      <c r="AH33" s="1006"/>
    </row>
    <row r="34" spans="1:34" ht="20" customHeight="1" thickBot="1">
      <c r="C34" s="508"/>
      <c r="D34" s="223"/>
      <c r="E34" s="13"/>
      <c r="F34" s="489"/>
      <c r="G34" s="489"/>
      <c r="H34" s="491"/>
      <c r="I34" s="492"/>
      <c r="J34" s="493"/>
      <c r="K34" s="490"/>
      <c r="L34" s="493"/>
      <c r="M34" s="490"/>
      <c r="N34" s="493"/>
      <c r="O34" s="490"/>
      <c r="P34" s="493"/>
      <c r="Q34" s="490"/>
      <c r="R34" s="490"/>
      <c r="S34" s="514"/>
      <c r="U34" s="1564" t="s">
        <v>1941</v>
      </c>
      <c r="V34" s="1565"/>
      <c r="W34" s="1565"/>
      <c r="X34" s="1565"/>
      <c r="Y34" s="1566"/>
      <c r="AA34" s="1614"/>
      <c r="AB34" s="1615"/>
      <c r="AC34" s="1615"/>
      <c r="AD34" s="1615"/>
      <c r="AE34" s="1615"/>
      <c r="AF34" s="1616"/>
      <c r="AG34" s="1006"/>
      <c r="AH34" s="1006"/>
    </row>
    <row r="35" spans="1:34" ht="20" customHeight="1">
      <c r="C35" s="508"/>
      <c r="D35" s="223"/>
      <c r="E35" s="13"/>
      <c r="F35" s="489"/>
      <c r="G35" s="489"/>
      <c r="H35" s="491"/>
      <c r="I35" s="492"/>
      <c r="J35" s="493"/>
      <c r="K35" s="490"/>
      <c r="L35" s="493"/>
      <c r="M35" s="490"/>
      <c r="N35" s="493"/>
      <c r="O35" s="490"/>
      <c r="P35" s="493"/>
      <c r="Q35" s="490"/>
      <c r="R35" s="490"/>
      <c r="S35" s="514"/>
      <c r="U35" s="1564"/>
      <c r="V35" s="1565"/>
      <c r="W35" s="1565"/>
      <c r="X35" s="1565"/>
      <c r="Y35" s="1566"/>
      <c r="Z35" s="13"/>
      <c r="AA35" s="1016"/>
      <c r="AB35" s="1016"/>
      <c r="AC35" s="1016"/>
      <c r="AD35" s="1016"/>
      <c r="AE35" s="1016"/>
      <c r="AF35" s="1016"/>
      <c r="AG35" s="1006"/>
      <c r="AH35" s="1006"/>
    </row>
    <row r="36" spans="1:34" ht="19.5" customHeight="1" thickBot="1">
      <c r="C36" s="508"/>
      <c r="D36" s="223"/>
      <c r="E36" s="13"/>
      <c r="F36" s="13"/>
      <c r="G36" s="13"/>
      <c r="H36" s="13"/>
      <c r="I36" s="13"/>
      <c r="J36" s="13"/>
      <c r="K36" s="13"/>
      <c r="L36" s="13"/>
      <c r="M36" s="13"/>
      <c r="N36" s="13"/>
      <c r="O36" s="13"/>
      <c r="P36" s="13"/>
      <c r="Q36" s="13"/>
      <c r="R36" s="15"/>
      <c r="S36" s="509"/>
      <c r="U36" s="1564"/>
      <c r="V36" s="1565"/>
      <c r="W36" s="1565"/>
      <c r="X36" s="1565"/>
      <c r="Y36" s="1566"/>
      <c r="Z36" s="13"/>
      <c r="AA36" s="1016"/>
      <c r="AB36" s="1016"/>
      <c r="AC36" s="1016"/>
      <c r="AD36" s="1016"/>
      <c r="AE36" s="1016"/>
      <c r="AF36" s="1016"/>
      <c r="AG36" s="1006"/>
      <c r="AH36" s="1006"/>
    </row>
    <row r="37" spans="1:34" ht="42" customHeight="1" thickBot="1">
      <c r="A37" s="1158"/>
      <c r="B37" s="1158"/>
      <c r="C37" s="1159"/>
      <c r="D37" s="1643" t="s">
        <v>836</v>
      </c>
      <c r="E37" s="1160"/>
      <c r="F37" s="1653" t="s">
        <v>203</v>
      </c>
      <c r="G37" s="1675" t="s">
        <v>195</v>
      </c>
      <c r="H37" s="1675"/>
      <c r="I37" s="1667" t="s">
        <v>196</v>
      </c>
      <c r="J37" s="1667" t="s">
        <v>665</v>
      </c>
      <c r="K37" s="1667" t="s">
        <v>197</v>
      </c>
      <c r="L37" s="1666" t="s">
        <v>666</v>
      </c>
      <c r="M37" s="464" t="s">
        <v>248</v>
      </c>
      <c r="N37" s="1672" t="s">
        <v>201</v>
      </c>
      <c r="O37" s="1672"/>
      <c r="P37" s="1656" t="s">
        <v>1575</v>
      </c>
      <c r="Q37" s="1657"/>
      <c r="R37" s="484"/>
      <c r="S37" s="515"/>
      <c r="U37" s="1564"/>
      <c r="V37" s="1565"/>
      <c r="W37" s="1565"/>
      <c r="X37" s="1565"/>
      <c r="Y37" s="1566"/>
      <c r="Z37" s="13"/>
      <c r="AA37" s="1016"/>
      <c r="AB37" s="1016"/>
      <c r="AC37" s="1016"/>
      <c r="AD37" s="1016"/>
      <c r="AE37" s="1016"/>
      <c r="AF37" s="1016"/>
      <c r="AG37" s="1006"/>
      <c r="AH37" s="1006"/>
    </row>
    <row r="38" spans="1:34" ht="20" customHeight="1" thickBot="1">
      <c r="A38" s="1158"/>
      <c r="B38" s="1158"/>
      <c r="C38" s="1159"/>
      <c r="D38" s="1643"/>
      <c r="E38" s="1160"/>
      <c r="F38" s="1653"/>
      <c r="G38" s="1675"/>
      <c r="H38" s="1675"/>
      <c r="I38" s="1667"/>
      <c r="J38" s="1667"/>
      <c r="K38" s="1667"/>
      <c r="L38" s="1666"/>
      <c r="M38" s="465"/>
      <c r="N38" s="463" t="s">
        <v>292</v>
      </c>
      <c r="O38" s="466" t="s">
        <v>1576</v>
      </c>
      <c r="P38" s="467" t="s">
        <v>292</v>
      </c>
      <c r="Q38" s="468" t="s">
        <v>1576</v>
      </c>
      <c r="R38" s="485"/>
      <c r="S38" s="516"/>
      <c r="U38" s="1015"/>
      <c r="V38" s="1565" t="s">
        <v>1939</v>
      </c>
      <c r="W38" s="1565"/>
      <c r="X38" s="1565"/>
      <c r="Y38" s="1566"/>
      <c r="Z38" s="13"/>
      <c r="AA38" s="1016"/>
      <c r="AB38" s="1016"/>
      <c r="AC38" s="1016"/>
      <c r="AD38" s="1016"/>
      <c r="AE38" s="1016"/>
      <c r="AF38" s="1016"/>
      <c r="AG38" s="1006"/>
      <c r="AH38" s="1006"/>
    </row>
    <row r="39" spans="1:34" ht="20" customHeight="1" thickBot="1">
      <c r="A39" s="1158"/>
      <c r="B39" s="1158"/>
      <c r="C39" s="1159"/>
      <c r="D39" s="1643"/>
      <c r="E39" s="1160"/>
      <c r="F39" s="1161">
        <v>1</v>
      </c>
      <c r="G39" s="1670" t="s">
        <v>16</v>
      </c>
      <c r="H39" s="1671"/>
      <c r="I39" s="777" t="s">
        <v>148</v>
      </c>
      <c r="J39" s="440">
        <v>150</v>
      </c>
      <c r="K39" s="441">
        <v>4</v>
      </c>
      <c r="L39" s="442">
        <f>J39*K39</f>
        <v>600</v>
      </c>
      <c r="M39" s="443"/>
      <c r="N39" s="443"/>
      <c r="O39" s="443">
        <v>600</v>
      </c>
      <c r="P39" s="443"/>
      <c r="Q39" s="455"/>
      <c r="R39" s="486"/>
      <c r="S39" s="517"/>
      <c r="U39" s="1015"/>
      <c r="V39" s="1565"/>
      <c r="W39" s="1565"/>
      <c r="X39" s="1565"/>
      <c r="Y39" s="1566"/>
      <c r="Z39" s="13"/>
      <c r="AA39" s="1016"/>
      <c r="AB39" s="1016"/>
      <c r="AC39" s="1016"/>
      <c r="AD39" s="1016"/>
      <c r="AE39" s="1016"/>
      <c r="AF39" s="1016"/>
      <c r="AG39" s="1006"/>
      <c r="AH39" s="1006"/>
    </row>
    <row r="40" spans="1:34" ht="20" customHeight="1" thickBot="1">
      <c r="A40" s="1158"/>
      <c r="B40" s="1158"/>
      <c r="C40" s="1159"/>
      <c r="D40" s="1643"/>
      <c r="E40" s="1160"/>
      <c r="F40" s="1157">
        <v>2</v>
      </c>
      <c r="G40" s="1654" t="s">
        <v>42</v>
      </c>
      <c r="H40" s="1655"/>
      <c r="I40" s="776" t="s">
        <v>148</v>
      </c>
      <c r="J40" s="444">
        <v>150</v>
      </c>
      <c r="K40" s="445">
        <v>4</v>
      </c>
      <c r="L40" s="446">
        <f>J40*K40</f>
        <v>600</v>
      </c>
      <c r="M40" s="447"/>
      <c r="N40" s="447"/>
      <c r="O40" s="447">
        <v>600</v>
      </c>
      <c r="P40" s="447"/>
      <c r="Q40" s="456"/>
      <c r="R40" s="486"/>
      <c r="S40" s="517"/>
      <c r="U40" s="1015"/>
      <c r="V40" s="1565"/>
      <c r="W40" s="1565"/>
      <c r="X40" s="1565"/>
      <c r="Y40" s="1566"/>
      <c r="Z40" s="13"/>
      <c r="AA40" s="1016"/>
      <c r="AB40" s="1016"/>
      <c r="AC40" s="1016"/>
      <c r="AD40" s="1016"/>
      <c r="AE40" s="1016"/>
      <c r="AF40" s="1016"/>
      <c r="AG40" s="1006"/>
      <c r="AH40" s="1006"/>
    </row>
    <row r="41" spans="1:34" ht="24.75" customHeight="1" thickBot="1">
      <c r="A41" s="1158"/>
      <c r="B41" s="1158"/>
      <c r="C41" s="1159"/>
      <c r="D41" s="1643"/>
      <c r="E41" s="1160"/>
      <c r="F41" s="1157">
        <v>3</v>
      </c>
      <c r="G41" s="1654" t="s">
        <v>43</v>
      </c>
      <c r="H41" s="1655"/>
      <c r="I41" s="776" t="s">
        <v>295</v>
      </c>
      <c r="J41" s="444">
        <v>20</v>
      </c>
      <c r="K41" s="445">
        <v>10</v>
      </c>
      <c r="L41" s="446">
        <f t="shared" ref="L41:L104" si="6">J41*K41</f>
        <v>200</v>
      </c>
      <c r="M41" s="447">
        <v>200</v>
      </c>
      <c r="N41" s="447"/>
      <c r="O41" s="447"/>
      <c r="P41" s="447"/>
      <c r="Q41" s="456"/>
      <c r="R41" s="486"/>
      <c r="S41" s="517"/>
      <c r="U41" s="1015"/>
      <c r="V41" s="1565"/>
      <c r="W41" s="1565"/>
      <c r="X41" s="1565"/>
      <c r="Y41" s="1566"/>
      <c r="Z41" s="13"/>
      <c r="AA41" s="1016"/>
      <c r="AB41" s="1016"/>
      <c r="AC41" s="1016"/>
      <c r="AD41" s="1016"/>
      <c r="AE41" s="1016"/>
      <c r="AF41" s="1016"/>
      <c r="AG41" s="1006"/>
      <c r="AH41" s="1006"/>
    </row>
    <row r="42" spans="1:34" ht="18" customHeight="1" thickBot="1">
      <c r="A42" s="1158"/>
      <c r="B42" s="1158"/>
      <c r="C42" s="1159"/>
      <c r="D42" s="1643"/>
      <c r="E42" s="1160"/>
      <c r="F42" s="1157">
        <v>4</v>
      </c>
      <c r="G42" s="1654" t="s">
        <v>44</v>
      </c>
      <c r="H42" s="1655"/>
      <c r="I42" s="776" t="s">
        <v>295</v>
      </c>
      <c r="J42" s="444">
        <v>5</v>
      </c>
      <c r="K42" s="445">
        <v>60</v>
      </c>
      <c r="L42" s="446">
        <f t="shared" si="6"/>
        <v>300</v>
      </c>
      <c r="M42" s="447">
        <v>300</v>
      </c>
      <c r="N42" s="447"/>
      <c r="O42" s="447"/>
      <c r="P42" s="447"/>
      <c r="Q42" s="456"/>
      <c r="R42" s="486"/>
      <c r="S42" s="517"/>
      <c r="U42" s="1015"/>
      <c r="V42" s="1565" t="s">
        <v>1929</v>
      </c>
      <c r="W42" s="1565"/>
      <c r="X42" s="1565"/>
      <c r="Y42" s="1566"/>
      <c r="Z42" s="13"/>
      <c r="AA42" s="1016"/>
      <c r="AB42" s="1016"/>
      <c r="AC42" s="1016"/>
      <c r="AD42" s="1016"/>
      <c r="AE42" s="1016"/>
      <c r="AF42" s="1016"/>
      <c r="AG42" s="1006"/>
      <c r="AH42" s="1006"/>
    </row>
    <row r="43" spans="1:34" ht="20" customHeight="1" thickBot="1">
      <c r="A43" s="1158"/>
      <c r="B43" s="1158"/>
      <c r="C43" s="1159"/>
      <c r="D43" s="1643"/>
      <c r="E43" s="1160"/>
      <c r="F43" s="1157">
        <v>5</v>
      </c>
      <c r="G43" s="1654" t="s">
        <v>45</v>
      </c>
      <c r="H43" s="1655"/>
      <c r="I43" s="776" t="s">
        <v>295</v>
      </c>
      <c r="J43" s="444">
        <v>130</v>
      </c>
      <c r="K43" s="445">
        <v>2</v>
      </c>
      <c r="L43" s="446">
        <f t="shared" si="6"/>
        <v>260</v>
      </c>
      <c r="M43" s="447">
        <v>260</v>
      </c>
      <c r="N43" s="447"/>
      <c r="O43" s="447"/>
      <c r="P43" s="447"/>
      <c r="Q43" s="456"/>
      <c r="R43" s="486"/>
      <c r="S43" s="517"/>
      <c r="U43" s="1015"/>
      <c r="V43" s="1565"/>
      <c r="W43" s="1565"/>
      <c r="X43" s="1565"/>
      <c r="Y43" s="1566"/>
      <c r="Z43" s="13"/>
      <c r="AA43" s="1016"/>
      <c r="AB43" s="1016"/>
      <c r="AC43" s="1016"/>
      <c r="AD43" s="1016"/>
      <c r="AE43" s="1016"/>
      <c r="AF43" s="1016"/>
      <c r="AG43" s="1006"/>
      <c r="AH43" s="1006"/>
    </row>
    <row r="44" spans="1:34" ht="20" customHeight="1" thickBot="1">
      <c r="A44" s="1158"/>
      <c r="B44" s="1158"/>
      <c r="C44" s="1159"/>
      <c r="D44" s="1643"/>
      <c r="E44" s="1160"/>
      <c r="F44" s="1157">
        <v>6</v>
      </c>
      <c r="G44" s="1654" t="s">
        <v>46</v>
      </c>
      <c r="H44" s="1655"/>
      <c r="I44" s="776" t="s">
        <v>295</v>
      </c>
      <c r="J44" s="444">
        <v>10</v>
      </c>
      <c r="K44" s="445">
        <v>55</v>
      </c>
      <c r="L44" s="446">
        <f>J44*K44</f>
        <v>550</v>
      </c>
      <c r="M44" s="447">
        <v>550</v>
      </c>
      <c r="N44" s="447"/>
      <c r="O44" s="447"/>
      <c r="P44" s="447"/>
      <c r="Q44" s="456"/>
      <c r="R44" s="486"/>
      <c r="S44" s="517"/>
      <c r="U44" s="1015"/>
      <c r="V44" s="1565" t="s">
        <v>1930</v>
      </c>
      <c r="W44" s="1565"/>
      <c r="X44" s="1565"/>
      <c r="Y44" s="1566"/>
      <c r="Z44" s="13"/>
      <c r="AA44" s="1016"/>
      <c r="AB44" s="1016"/>
      <c r="AC44" s="1016"/>
      <c r="AD44" s="1016"/>
      <c r="AE44" s="1016"/>
      <c r="AF44" s="1016"/>
      <c r="AG44" s="1006"/>
      <c r="AH44" s="1006"/>
    </row>
    <row r="45" spans="1:34" ht="20" customHeight="1" thickBot="1">
      <c r="A45" s="1158"/>
      <c r="B45" s="1158"/>
      <c r="C45" s="1159"/>
      <c r="D45" s="1162"/>
      <c r="E45" s="1160"/>
      <c r="F45" s="1157">
        <v>7</v>
      </c>
      <c r="G45" s="1654" t="s">
        <v>47</v>
      </c>
      <c r="H45" s="1655"/>
      <c r="I45" s="776" t="s">
        <v>295</v>
      </c>
      <c r="J45" s="444">
        <v>3</v>
      </c>
      <c r="K45" s="445">
        <v>55</v>
      </c>
      <c r="L45" s="446">
        <f t="shared" si="6"/>
        <v>165</v>
      </c>
      <c r="M45" s="447">
        <v>165</v>
      </c>
      <c r="N45" s="447"/>
      <c r="O45" s="447"/>
      <c r="P45" s="447"/>
      <c r="Q45" s="456"/>
      <c r="R45" s="486"/>
      <c r="S45" s="517"/>
      <c r="U45" s="1015"/>
      <c r="V45" s="1565"/>
      <c r="W45" s="1565"/>
      <c r="X45" s="1565"/>
      <c r="Y45" s="1566"/>
      <c r="Z45" s="13"/>
      <c r="AA45" s="1016"/>
      <c r="AB45" s="1016"/>
      <c r="AC45" s="1016"/>
      <c r="AD45" s="1016"/>
      <c r="AE45" s="1016"/>
      <c r="AF45" s="1016"/>
      <c r="AG45" s="1006"/>
      <c r="AH45" s="1006"/>
    </row>
    <row r="46" spans="1:34" ht="20" customHeight="1" thickBot="1">
      <c r="A46" s="1158"/>
      <c r="B46" s="1158"/>
      <c r="C46" s="1159"/>
      <c r="D46" s="1162"/>
      <c r="E46" s="1160"/>
      <c r="F46" s="1157">
        <v>8</v>
      </c>
      <c r="G46" s="1654" t="s">
        <v>48</v>
      </c>
      <c r="H46" s="1655"/>
      <c r="I46" s="776" t="s">
        <v>737</v>
      </c>
      <c r="J46" s="448">
        <v>40</v>
      </c>
      <c r="K46" s="445">
        <v>60</v>
      </c>
      <c r="L46" s="446">
        <f t="shared" si="6"/>
        <v>2400</v>
      </c>
      <c r="M46" s="447">
        <v>2400</v>
      </c>
      <c r="N46" s="447"/>
      <c r="O46" s="447"/>
      <c r="P46" s="447"/>
      <c r="Q46" s="456"/>
      <c r="R46" s="486"/>
      <c r="S46" s="517"/>
      <c r="U46" s="1015"/>
      <c r="V46" s="1565"/>
      <c r="W46" s="1565"/>
      <c r="X46" s="1565"/>
      <c r="Y46" s="1566"/>
      <c r="Z46" s="13"/>
      <c r="AA46" s="1016"/>
      <c r="AB46" s="1016"/>
      <c r="AC46" s="1016"/>
      <c r="AD46" s="1016"/>
      <c r="AE46" s="1016"/>
      <c r="AF46" s="1016"/>
      <c r="AG46" s="1006"/>
      <c r="AH46" s="1006"/>
    </row>
    <row r="47" spans="1:34" ht="20" customHeight="1" thickBot="1">
      <c r="A47" s="1158"/>
      <c r="B47" s="1158"/>
      <c r="C47" s="1159"/>
      <c r="D47" s="1162"/>
      <c r="E47" s="1160"/>
      <c r="F47" s="1157">
        <v>9</v>
      </c>
      <c r="G47" s="1654" t="s">
        <v>49</v>
      </c>
      <c r="H47" s="1655"/>
      <c r="I47" s="776" t="s">
        <v>737</v>
      </c>
      <c r="J47" s="444">
        <v>8</v>
      </c>
      <c r="K47" s="445">
        <v>60</v>
      </c>
      <c r="L47" s="446">
        <f t="shared" si="6"/>
        <v>480</v>
      </c>
      <c r="M47" s="447">
        <v>480</v>
      </c>
      <c r="N47" s="447"/>
      <c r="O47" s="447"/>
      <c r="P47" s="447"/>
      <c r="Q47" s="456"/>
      <c r="R47" s="486"/>
      <c r="S47" s="517"/>
      <c r="U47" s="1015"/>
      <c r="V47" s="1565"/>
      <c r="W47" s="1565"/>
      <c r="X47" s="1565"/>
      <c r="Y47" s="1566"/>
      <c r="Z47" s="402"/>
      <c r="AA47" s="1016"/>
      <c r="AB47" s="1016"/>
      <c r="AC47" s="1016"/>
      <c r="AD47" s="1016"/>
      <c r="AE47" s="1016"/>
      <c r="AF47" s="1016"/>
      <c r="AG47" s="1006"/>
      <c r="AH47" s="1006"/>
    </row>
    <row r="48" spans="1:34" ht="20" customHeight="1" thickBot="1">
      <c r="A48" s="1158"/>
      <c r="B48" s="1158"/>
      <c r="C48" s="1159"/>
      <c r="D48" s="1162"/>
      <c r="E48" s="1160"/>
      <c r="F48" s="1157">
        <v>10</v>
      </c>
      <c r="G48" s="1654" t="s">
        <v>50</v>
      </c>
      <c r="H48" s="1655"/>
      <c r="I48" s="776" t="s">
        <v>737</v>
      </c>
      <c r="J48" s="444">
        <v>5</v>
      </c>
      <c r="K48" s="445">
        <v>60</v>
      </c>
      <c r="L48" s="446">
        <f t="shared" si="6"/>
        <v>300</v>
      </c>
      <c r="M48" s="447">
        <v>300</v>
      </c>
      <c r="N48" s="447"/>
      <c r="O48" s="447"/>
      <c r="P48" s="447"/>
      <c r="Q48" s="456"/>
      <c r="R48" s="486"/>
      <c r="S48" s="517"/>
      <c r="U48" s="1015"/>
      <c r="V48" s="1016"/>
      <c r="W48" s="1016"/>
      <c r="X48" s="1016"/>
      <c r="Y48" s="1017"/>
      <c r="Z48" s="402"/>
      <c r="AA48" s="1016"/>
      <c r="AB48" s="1016"/>
      <c r="AC48" s="1016"/>
      <c r="AD48" s="1016"/>
      <c r="AE48" s="1016"/>
      <c r="AF48" s="1016"/>
      <c r="AG48" s="1006"/>
      <c r="AH48" s="1006"/>
    </row>
    <row r="49" spans="1:34" ht="20" customHeight="1" thickBot="1">
      <c r="A49" s="1158"/>
      <c r="B49" s="1158"/>
      <c r="C49" s="1159"/>
      <c r="D49" s="1162"/>
      <c r="E49" s="1160"/>
      <c r="F49" s="1157">
        <v>11</v>
      </c>
      <c r="G49" s="1654" t="s">
        <v>51</v>
      </c>
      <c r="H49" s="1655"/>
      <c r="I49" s="776" t="s">
        <v>295</v>
      </c>
      <c r="J49" s="444">
        <v>25</v>
      </c>
      <c r="K49" s="445">
        <v>55</v>
      </c>
      <c r="L49" s="446">
        <f>J49*K49</f>
        <v>1375</v>
      </c>
      <c r="M49" s="447">
        <v>1375</v>
      </c>
      <c r="N49" s="447"/>
      <c r="O49" s="447"/>
      <c r="P49" s="447"/>
      <c r="Q49" s="456"/>
      <c r="R49" s="486"/>
      <c r="S49" s="517"/>
      <c r="U49" s="1015"/>
      <c r="V49" s="1565" t="s">
        <v>1931</v>
      </c>
      <c r="W49" s="1565"/>
      <c r="X49" s="1565"/>
      <c r="Y49" s="1566"/>
      <c r="Z49" s="402"/>
      <c r="AA49" s="1016"/>
      <c r="AB49" s="1016"/>
      <c r="AC49" s="1016"/>
      <c r="AD49" s="1016"/>
      <c r="AE49" s="1016"/>
      <c r="AF49" s="1016"/>
      <c r="AG49" s="1006"/>
      <c r="AH49" s="1006"/>
    </row>
    <row r="50" spans="1:34" ht="20" customHeight="1" thickBot="1">
      <c r="A50" s="1158"/>
      <c r="B50" s="1158"/>
      <c r="C50" s="1159"/>
      <c r="D50" s="1162"/>
      <c r="E50" s="1160"/>
      <c r="F50" s="1157">
        <v>12</v>
      </c>
      <c r="G50" s="1654" t="s">
        <v>52</v>
      </c>
      <c r="H50" s="1655"/>
      <c r="I50" s="776" t="s">
        <v>295</v>
      </c>
      <c r="J50" s="444">
        <v>50</v>
      </c>
      <c r="K50" s="445">
        <v>60</v>
      </c>
      <c r="L50" s="446">
        <f>J50*K50</f>
        <v>3000</v>
      </c>
      <c r="M50" s="447">
        <v>3000</v>
      </c>
      <c r="N50" s="447"/>
      <c r="O50" s="447"/>
      <c r="P50" s="447"/>
      <c r="Q50" s="456"/>
      <c r="R50" s="486"/>
      <c r="S50" s="517"/>
      <c r="U50" s="1015"/>
      <c r="V50" s="1565"/>
      <c r="W50" s="1565"/>
      <c r="X50" s="1565"/>
      <c r="Y50" s="1566"/>
      <c r="Z50" s="402"/>
      <c r="AA50" s="13"/>
      <c r="AB50" s="1011"/>
      <c r="AC50" s="1011"/>
      <c r="AD50" s="1011"/>
      <c r="AE50" s="1011"/>
      <c r="AF50" s="1011"/>
      <c r="AG50" s="1006"/>
      <c r="AH50" s="1006"/>
    </row>
    <row r="51" spans="1:34" ht="20" customHeight="1" thickBot="1">
      <c r="A51" s="1158"/>
      <c r="B51" s="1158"/>
      <c r="C51" s="1159"/>
      <c r="D51" s="1162"/>
      <c r="E51" s="1160"/>
      <c r="F51" s="1157">
        <v>13</v>
      </c>
      <c r="G51" s="1654" t="s">
        <v>53</v>
      </c>
      <c r="H51" s="1655"/>
      <c r="I51" s="776" t="s">
        <v>144</v>
      </c>
      <c r="J51" s="444">
        <v>2000</v>
      </c>
      <c r="K51" s="445">
        <v>1</v>
      </c>
      <c r="L51" s="446">
        <f>J51*K51</f>
        <v>2000</v>
      </c>
      <c r="M51" s="447"/>
      <c r="N51" s="447"/>
      <c r="O51" s="447">
        <v>2000</v>
      </c>
      <c r="P51" s="447"/>
      <c r="Q51" s="456"/>
      <c r="R51" s="486"/>
      <c r="S51" s="517"/>
      <c r="U51" s="1015"/>
      <c r="V51" s="1565"/>
      <c r="W51" s="1565"/>
      <c r="X51" s="1565"/>
      <c r="Y51" s="1566"/>
      <c r="AA51" s="1011"/>
      <c r="AB51" s="1011"/>
      <c r="AC51" s="1011"/>
      <c r="AD51" s="1011"/>
      <c r="AE51" s="1011"/>
      <c r="AF51" s="1011"/>
      <c r="AG51" s="13"/>
      <c r="AH51" s="13"/>
    </row>
    <row r="52" spans="1:34" ht="24.75" customHeight="1" thickBot="1">
      <c r="A52" s="1158"/>
      <c r="B52" s="1158"/>
      <c r="C52" s="1159"/>
      <c r="D52" s="1162"/>
      <c r="E52" s="1160"/>
      <c r="F52" s="1157">
        <v>14</v>
      </c>
      <c r="G52" s="1654" t="s">
        <v>56</v>
      </c>
      <c r="H52" s="1655"/>
      <c r="I52" s="776" t="s">
        <v>295</v>
      </c>
      <c r="J52" s="444">
        <v>50</v>
      </c>
      <c r="K52" s="445">
        <v>2</v>
      </c>
      <c r="L52" s="446">
        <f>J52*K52</f>
        <v>100</v>
      </c>
      <c r="M52" s="447"/>
      <c r="N52" s="447"/>
      <c r="O52" s="447">
        <v>100</v>
      </c>
      <c r="P52" s="447"/>
      <c r="Q52" s="456"/>
      <c r="R52" s="486"/>
      <c r="S52" s="517"/>
      <c r="U52" s="1015"/>
      <c r="V52" s="1565"/>
      <c r="W52" s="1565"/>
      <c r="X52" s="1565"/>
      <c r="Y52" s="1566"/>
      <c r="AA52" s="1011"/>
      <c r="AB52" s="1011"/>
      <c r="AC52" s="1011"/>
      <c r="AD52" s="1011"/>
      <c r="AE52" s="1011"/>
      <c r="AF52" s="1011"/>
    </row>
    <row r="53" spans="1:34" ht="20" customHeight="1" thickBot="1">
      <c r="A53" s="1158"/>
      <c r="B53" s="1158"/>
      <c r="C53" s="1159"/>
      <c r="D53" s="1162"/>
      <c r="E53" s="1160"/>
      <c r="F53" s="1157">
        <v>15</v>
      </c>
      <c r="G53" s="1654" t="s">
        <v>57</v>
      </c>
      <c r="H53" s="1655"/>
      <c r="I53" s="776" t="s">
        <v>294</v>
      </c>
      <c r="J53" s="444">
        <v>50</v>
      </c>
      <c r="K53" s="445">
        <v>5</v>
      </c>
      <c r="L53" s="446">
        <f t="shared" si="6"/>
        <v>250</v>
      </c>
      <c r="M53" s="447"/>
      <c r="N53" s="447"/>
      <c r="O53" s="447">
        <v>250</v>
      </c>
      <c r="P53" s="447"/>
      <c r="Q53" s="456"/>
      <c r="R53" s="486"/>
      <c r="S53" s="517"/>
      <c r="U53" s="1015"/>
      <c r="V53" s="1577" t="s">
        <v>1932</v>
      </c>
      <c r="W53" s="1577"/>
      <c r="X53" s="1577"/>
      <c r="Y53" s="1578"/>
    </row>
    <row r="54" spans="1:34" ht="20" customHeight="1" thickBot="1">
      <c r="A54" s="1158"/>
      <c r="B54" s="1158"/>
      <c r="C54" s="1159"/>
      <c r="D54" s="1162"/>
      <c r="E54" s="1160"/>
      <c r="F54" s="1157">
        <v>16</v>
      </c>
      <c r="G54" s="1654" t="s">
        <v>73</v>
      </c>
      <c r="H54" s="1655"/>
      <c r="I54" s="776" t="s">
        <v>294</v>
      </c>
      <c r="J54" s="444">
        <v>10</v>
      </c>
      <c r="K54" s="445">
        <v>60</v>
      </c>
      <c r="L54" s="446">
        <f t="shared" si="6"/>
        <v>600</v>
      </c>
      <c r="M54" s="447"/>
      <c r="N54" s="447"/>
      <c r="O54" s="447">
        <v>600</v>
      </c>
      <c r="P54" s="447"/>
      <c r="Q54" s="456"/>
      <c r="R54" s="486"/>
      <c r="S54" s="517"/>
      <c r="U54" s="1015"/>
      <c r="V54" s="1577"/>
      <c r="W54" s="1577"/>
      <c r="X54" s="1577"/>
      <c r="Y54" s="1578"/>
      <c r="Z54" s="403"/>
      <c r="AA54" s="403"/>
      <c r="AB54" s="403"/>
      <c r="AC54" s="403"/>
    </row>
    <row r="55" spans="1:34" ht="20" customHeight="1" thickBot="1">
      <c r="A55" s="1158"/>
      <c r="B55" s="1158"/>
      <c r="C55" s="1159"/>
      <c r="D55" s="1162"/>
      <c r="E55" s="1160"/>
      <c r="F55" s="1157">
        <v>17</v>
      </c>
      <c r="G55" s="1654"/>
      <c r="H55" s="1655"/>
      <c r="I55" s="776"/>
      <c r="J55" s="444"/>
      <c r="K55" s="445"/>
      <c r="L55" s="446">
        <f t="shared" si="6"/>
        <v>0</v>
      </c>
      <c r="M55" s="447"/>
      <c r="N55" s="447"/>
      <c r="O55" s="447"/>
      <c r="P55" s="447"/>
      <c r="Q55" s="456"/>
      <c r="R55" s="486"/>
      <c r="S55" s="517"/>
      <c r="U55" s="1015"/>
      <c r="V55" s="1565" t="s">
        <v>1934</v>
      </c>
      <c r="W55" s="1565"/>
      <c r="X55" s="1565"/>
      <c r="Y55" s="1566"/>
      <c r="Z55" s="403"/>
      <c r="AA55" s="1014"/>
      <c r="AB55" s="403"/>
      <c r="AC55" s="403"/>
    </row>
    <row r="56" spans="1:34" ht="20" customHeight="1" thickBot="1">
      <c r="A56" s="1158"/>
      <c r="B56" s="1158"/>
      <c r="C56" s="1159"/>
      <c r="D56" s="1162"/>
      <c r="E56" s="1160"/>
      <c r="F56" s="1157">
        <v>18</v>
      </c>
      <c r="G56" s="1654"/>
      <c r="H56" s="1655"/>
      <c r="I56" s="776"/>
      <c r="J56" s="444"/>
      <c r="K56" s="445"/>
      <c r="L56" s="446">
        <f t="shared" si="6"/>
        <v>0</v>
      </c>
      <c r="M56" s="447"/>
      <c r="N56" s="447"/>
      <c r="O56" s="447"/>
      <c r="P56" s="447"/>
      <c r="Q56" s="456"/>
      <c r="R56" s="486"/>
      <c r="S56" s="517"/>
      <c r="U56" s="1015"/>
      <c r="V56" s="1565"/>
      <c r="W56" s="1565"/>
      <c r="X56" s="1565"/>
      <c r="Y56" s="1566"/>
      <c r="Z56" s="403"/>
      <c r="AA56" s="1014"/>
      <c r="AB56" s="403"/>
      <c r="AC56" s="403"/>
    </row>
    <row r="57" spans="1:34" ht="20" customHeight="1" thickBot="1">
      <c r="A57" s="1158"/>
      <c r="B57" s="1158"/>
      <c r="C57" s="1159"/>
      <c r="D57" s="1162"/>
      <c r="E57" s="1160"/>
      <c r="F57" s="1157">
        <v>19</v>
      </c>
      <c r="G57" s="1654"/>
      <c r="H57" s="1655"/>
      <c r="I57" s="776"/>
      <c r="J57" s="444"/>
      <c r="K57" s="445"/>
      <c r="L57" s="446">
        <f t="shared" si="6"/>
        <v>0</v>
      </c>
      <c r="M57" s="447"/>
      <c r="N57" s="447"/>
      <c r="O57" s="447"/>
      <c r="P57" s="447"/>
      <c r="Q57" s="456"/>
      <c r="R57" s="486"/>
      <c r="S57" s="517"/>
      <c r="U57" s="1015"/>
      <c r="V57" s="1565"/>
      <c r="W57" s="1565"/>
      <c r="X57" s="1565"/>
      <c r="Y57" s="1566"/>
      <c r="Z57" s="403"/>
      <c r="AA57" s="403"/>
      <c r="AB57" s="403"/>
      <c r="AC57" s="403"/>
    </row>
    <row r="58" spans="1:34" ht="19.5" customHeight="1" thickBot="1">
      <c r="A58" s="1158"/>
      <c r="B58" s="1158"/>
      <c r="C58" s="1159"/>
      <c r="D58" s="1162"/>
      <c r="E58" s="1160"/>
      <c r="F58" s="1157">
        <v>20</v>
      </c>
      <c r="G58" s="1654"/>
      <c r="H58" s="1655"/>
      <c r="I58" s="776"/>
      <c r="J58" s="444"/>
      <c r="K58" s="445"/>
      <c r="L58" s="446">
        <f t="shared" si="6"/>
        <v>0</v>
      </c>
      <c r="M58" s="447"/>
      <c r="N58" s="447"/>
      <c r="O58" s="447"/>
      <c r="P58" s="447"/>
      <c r="Q58" s="456"/>
      <c r="R58" s="486"/>
      <c r="S58" s="517"/>
      <c r="U58" s="1015"/>
      <c r="V58" s="1565"/>
      <c r="W58" s="1565"/>
      <c r="X58" s="1565"/>
      <c r="Y58" s="1566"/>
      <c r="Z58" s="403"/>
      <c r="AA58" s="1014"/>
      <c r="AB58" s="403"/>
      <c r="AC58" s="403"/>
    </row>
    <row r="59" spans="1:34" ht="20" customHeight="1" thickBot="1">
      <c r="A59" s="1158"/>
      <c r="B59" s="1158"/>
      <c r="C59" s="1159"/>
      <c r="D59" s="1162"/>
      <c r="E59" s="1160"/>
      <c r="F59" s="1157">
        <v>21</v>
      </c>
      <c r="G59" s="1654"/>
      <c r="H59" s="1655"/>
      <c r="I59" s="776"/>
      <c r="J59" s="444"/>
      <c r="K59" s="445"/>
      <c r="L59" s="446">
        <f t="shared" si="6"/>
        <v>0</v>
      </c>
      <c r="M59" s="447"/>
      <c r="N59" s="447"/>
      <c r="O59" s="447"/>
      <c r="P59" s="447"/>
      <c r="Q59" s="456"/>
      <c r="R59" s="486"/>
      <c r="S59" s="517"/>
      <c r="U59" s="1015"/>
      <c r="V59" s="1565" t="s">
        <v>1943</v>
      </c>
      <c r="W59" s="1565"/>
      <c r="X59" s="1565"/>
      <c r="Y59" s="1566"/>
      <c r="Z59" s="403"/>
      <c r="AA59" s="1014"/>
      <c r="AB59" s="403"/>
      <c r="AC59" s="403"/>
    </row>
    <row r="60" spans="1:34" ht="20" customHeight="1" thickBot="1">
      <c r="A60" s="1158"/>
      <c r="B60" s="1158"/>
      <c r="C60" s="1159"/>
      <c r="D60" s="1162"/>
      <c r="E60" s="1160"/>
      <c r="F60" s="1157">
        <v>22</v>
      </c>
      <c r="G60" s="1654"/>
      <c r="H60" s="1655"/>
      <c r="I60" s="776"/>
      <c r="J60" s="444"/>
      <c r="K60" s="445"/>
      <c r="L60" s="446">
        <f t="shared" si="6"/>
        <v>0</v>
      </c>
      <c r="M60" s="447"/>
      <c r="N60" s="447"/>
      <c r="O60" s="447"/>
      <c r="P60" s="447"/>
      <c r="Q60" s="456"/>
      <c r="R60" s="486"/>
      <c r="S60" s="517"/>
      <c r="U60" s="1015"/>
      <c r="V60" s="1565"/>
      <c r="W60" s="1565"/>
      <c r="X60" s="1565"/>
      <c r="Y60" s="1566"/>
      <c r="Z60" s="403"/>
      <c r="AA60" s="1014"/>
      <c r="AB60" s="403"/>
      <c r="AC60" s="403"/>
    </row>
    <row r="61" spans="1:34" ht="20" customHeight="1" thickBot="1">
      <c r="A61" s="1158"/>
      <c r="B61" s="1158"/>
      <c r="C61" s="1159"/>
      <c r="D61" s="1162"/>
      <c r="E61" s="1160"/>
      <c r="F61" s="1157">
        <v>23</v>
      </c>
      <c r="G61" s="1654"/>
      <c r="H61" s="1655"/>
      <c r="I61" s="776"/>
      <c r="J61" s="444"/>
      <c r="K61" s="445"/>
      <c r="L61" s="446">
        <f t="shared" si="6"/>
        <v>0</v>
      </c>
      <c r="M61" s="447"/>
      <c r="N61" s="447"/>
      <c r="O61" s="447"/>
      <c r="P61" s="447"/>
      <c r="Q61" s="456"/>
      <c r="R61" s="486"/>
      <c r="S61" s="517"/>
      <c r="U61" s="1015"/>
      <c r="V61" s="1565"/>
      <c r="W61" s="1565"/>
      <c r="X61" s="1565"/>
      <c r="Y61" s="1566"/>
      <c r="Z61" s="403"/>
      <c r="AA61" s="403"/>
      <c r="AB61" s="403"/>
      <c r="AC61" s="403"/>
    </row>
    <row r="62" spans="1:34" ht="20" customHeight="1" thickBot="1">
      <c r="A62" s="1158"/>
      <c r="B62" s="1158"/>
      <c r="C62" s="1159"/>
      <c r="D62" s="1162"/>
      <c r="E62" s="1160"/>
      <c r="F62" s="1157">
        <v>24</v>
      </c>
      <c r="G62" s="1654"/>
      <c r="H62" s="1655"/>
      <c r="I62" s="776"/>
      <c r="J62" s="444"/>
      <c r="K62" s="445"/>
      <c r="L62" s="446">
        <f t="shared" si="6"/>
        <v>0</v>
      </c>
      <c r="M62" s="447"/>
      <c r="N62" s="447"/>
      <c r="O62" s="447"/>
      <c r="P62" s="447"/>
      <c r="Q62" s="456"/>
      <c r="R62" s="486"/>
      <c r="S62" s="517"/>
      <c r="U62" s="1015"/>
      <c r="V62" s="1565"/>
      <c r="W62" s="1565"/>
      <c r="X62" s="1565"/>
      <c r="Y62" s="1566"/>
      <c r="Z62" s="403"/>
      <c r="AA62" s="403"/>
      <c r="AB62" s="403"/>
      <c r="AC62" s="403"/>
    </row>
    <row r="63" spans="1:34" ht="20" customHeight="1" thickBot="1">
      <c r="A63" s="1158"/>
      <c r="B63" s="1158"/>
      <c r="C63" s="1159"/>
      <c r="D63" s="1162"/>
      <c r="E63" s="1160"/>
      <c r="F63" s="1157">
        <v>25</v>
      </c>
      <c r="G63" s="1654"/>
      <c r="H63" s="1655"/>
      <c r="I63" s="776"/>
      <c r="J63" s="444"/>
      <c r="K63" s="445"/>
      <c r="L63" s="446">
        <f t="shared" si="6"/>
        <v>0</v>
      </c>
      <c r="M63" s="447"/>
      <c r="N63" s="447"/>
      <c r="O63" s="447"/>
      <c r="P63" s="447"/>
      <c r="Q63" s="456"/>
      <c r="R63" s="486"/>
      <c r="S63" s="517"/>
      <c r="U63" s="1015"/>
      <c r="V63" s="1565" t="s">
        <v>1944</v>
      </c>
      <c r="W63" s="1565"/>
      <c r="X63" s="1565"/>
      <c r="Y63" s="1566"/>
      <c r="Z63" s="403"/>
      <c r="AA63" s="403"/>
      <c r="AB63" s="403"/>
      <c r="AC63" s="403"/>
    </row>
    <row r="64" spans="1:34" ht="20" customHeight="1" thickBot="1">
      <c r="A64" s="1158"/>
      <c r="B64" s="1158"/>
      <c r="C64" s="1159"/>
      <c r="D64" s="1162"/>
      <c r="E64" s="1160"/>
      <c r="F64" s="1157">
        <v>26</v>
      </c>
      <c r="G64" s="1654"/>
      <c r="H64" s="1655"/>
      <c r="I64" s="776"/>
      <c r="J64" s="444"/>
      <c r="K64" s="445"/>
      <c r="L64" s="446">
        <f t="shared" si="6"/>
        <v>0</v>
      </c>
      <c r="M64" s="447"/>
      <c r="N64" s="447"/>
      <c r="O64" s="447"/>
      <c r="P64" s="447"/>
      <c r="Q64" s="456"/>
      <c r="R64" s="486"/>
      <c r="S64" s="517"/>
      <c r="U64" s="1015"/>
      <c r="V64" s="1565"/>
      <c r="W64" s="1565"/>
      <c r="X64" s="1565"/>
      <c r="Y64" s="1566"/>
      <c r="Z64" s="403"/>
      <c r="AA64" s="403"/>
      <c r="AB64" s="403"/>
      <c r="AC64" s="403"/>
    </row>
    <row r="65" spans="1:29" ht="20" customHeight="1" thickBot="1">
      <c r="A65" s="1158"/>
      <c r="B65" s="1158"/>
      <c r="C65" s="1159"/>
      <c r="D65" s="1162"/>
      <c r="E65" s="1160"/>
      <c r="F65" s="1157">
        <v>27</v>
      </c>
      <c r="G65" s="1654"/>
      <c r="H65" s="1655"/>
      <c r="I65" s="776"/>
      <c r="J65" s="444"/>
      <c r="K65" s="445"/>
      <c r="L65" s="446">
        <f t="shared" si="6"/>
        <v>0</v>
      </c>
      <c r="M65" s="447"/>
      <c r="N65" s="447"/>
      <c r="O65" s="447"/>
      <c r="P65" s="447"/>
      <c r="Q65" s="456"/>
      <c r="R65" s="486"/>
      <c r="S65" s="517"/>
      <c r="U65" s="1020"/>
      <c r="V65" s="1565"/>
      <c r="W65" s="1565"/>
      <c r="X65" s="1565"/>
      <c r="Y65" s="1566"/>
      <c r="Z65" s="403"/>
      <c r="AA65" s="403"/>
      <c r="AB65" s="403"/>
      <c r="AC65" s="403"/>
    </row>
    <row r="66" spans="1:29" ht="20" customHeight="1" thickBot="1">
      <c r="A66" s="1158"/>
      <c r="B66" s="1158"/>
      <c r="C66" s="1159"/>
      <c r="D66" s="1162"/>
      <c r="E66" s="1160"/>
      <c r="F66" s="1157">
        <v>28</v>
      </c>
      <c r="G66" s="1654"/>
      <c r="H66" s="1655"/>
      <c r="I66" s="776"/>
      <c r="J66" s="444"/>
      <c r="K66" s="445"/>
      <c r="L66" s="446">
        <f t="shared" si="6"/>
        <v>0</v>
      </c>
      <c r="M66" s="447"/>
      <c r="N66" s="447"/>
      <c r="O66" s="447"/>
      <c r="P66" s="447"/>
      <c r="Q66" s="456"/>
      <c r="R66" s="486"/>
      <c r="S66" s="517"/>
      <c r="U66" s="1015"/>
      <c r="V66" s="1565"/>
      <c r="W66" s="1565"/>
      <c r="X66" s="1565"/>
      <c r="Y66" s="1566"/>
      <c r="Z66" s="403"/>
      <c r="AA66" s="403"/>
      <c r="AB66" s="403"/>
      <c r="AC66" s="403"/>
    </row>
    <row r="67" spans="1:29" ht="20" customHeight="1" thickBot="1">
      <c r="A67" s="1158"/>
      <c r="B67" s="1158"/>
      <c r="C67" s="1159"/>
      <c r="D67" s="1162"/>
      <c r="E67" s="1160"/>
      <c r="F67" s="1157">
        <v>29</v>
      </c>
      <c r="G67" s="1654"/>
      <c r="H67" s="1655"/>
      <c r="I67" s="776"/>
      <c r="J67" s="444"/>
      <c r="K67" s="445"/>
      <c r="L67" s="446">
        <f t="shared" si="6"/>
        <v>0</v>
      </c>
      <c r="M67" s="447"/>
      <c r="N67" s="447"/>
      <c r="O67" s="447"/>
      <c r="P67" s="447"/>
      <c r="Q67" s="456"/>
      <c r="R67" s="486"/>
      <c r="S67" s="517"/>
      <c r="U67" s="1021"/>
      <c r="V67" s="1565"/>
      <c r="W67" s="1565"/>
      <c r="X67" s="1565"/>
      <c r="Y67" s="1566"/>
      <c r="Z67" s="403"/>
      <c r="AA67" s="403"/>
      <c r="AB67" s="403"/>
      <c r="AC67" s="403"/>
    </row>
    <row r="68" spans="1:29" ht="20" customHeight="1" thickBot="1">
      <c r="A68" s="1158"/>
      <c r="B68" s="1158"/>
      <c r="C68" s="1159"/>
      <c r="D68" s="1162"/>
      <c r="E68" s="1160"/>
      <c r="F68" s="1157">
        <v>30</v>
      </c>
      <c r="G68" s="1654"/>
      <c r="H68" s="1655"/>
      <c r="I68" s="776"/>
      <c r="J68" s="444"/>
      <c r="K68" s="445"/>
      <c r="L68" s="446">
        <f t="shared" si="6"/>
        <v>0</v>
      </c>
      <c r="M68" s="447"/>
      <c r="N68" s="447"/>
      <c r="O68" s="447"/>
      <c r="P68" s="447"/>
      <c r="Q68" s="456"/>
      <c r="R68" s="486"/>
      <c r="S68" s="517"/>
      <c r="U68" s="1021"/>
      <c r="V68" s="1022"/>
      <c r="W68" s="1022"/>
      <c r="X68" s="1022"/>
      <c r="Y68" s="1024"/>
      <c r="Z68" s="403"/>
      <c r="AA68" s="403"/>
      <c r="AB68" s="403"/>
      <c r="AC68" s="403"/>
    </row>
    <row r="69" spans="1:29" ht="20" customHeight="1" thickBot="1">
      <c r="A69" s="1158"/>
      <c r="B69" s="1158"/>
      <c r="C69" s="1159"/>
      <c r="D69" s="1162"/>
      <c r="E69" s="1160"/>
      <c r="F69" s="1157">
        <v>31</v>
      </c>
      <c r="G69" s="1654"/>
      <c r="H69" s="1655"/>
      <c r="I69" s="776"/>
      <c r="J69" s="444"/>
      <c r="K69" s="445"/>
      <c r="L69" s="446">
        <f t="shared" si="6"/>
        <v>0</v>
      </c>
      <c r="M69" s="447"/>
      <c r="N69" s="447"/>
      <c r="O69" s="447"/>
      <c r="P69" s="447"/>
      <c r="Q69" s="456"/>
      <c r="R69" s="486"/>
      <c r="S69" s="517"/>
      <c r="U69" s="1567" t="s">
        <v>1945</v>
      </c>
      <c r="V69" s="1568"/>
      <c r="W69" s="1568"/>
      <c r="X69" s="1568"/>
      <c r="Y69" s="1569"/>
      <c r="Z69" s="403"/>
      <c r="AA69" s="403"/>
      <c r="AB69" s="403"/>
      <c r="AC69" s="403"/>
    </row>
    <row r="70" spans="1:29" ht="20" customHeight="1" thickBot="1">
      <c r="A70" s="1158"/>
      <c r="B70" s="1158"/>
      <c r="C70" s="1159"/>
      <c r="D70" s="1162"/>
      <c r="E70" s="1160"/>
      <c r="F70" s="1157">
        <v>32</v>
      </c>
      <c r="G70" s="1654"/>
      <c r="H70" s="1655"/>
      <c r="I70" s="776"/>
      <c r="J70" s="444"/>
      <c r="K70" s="445"/>
      <c r="L70" s="446">
        <f t="shared" si="6"/>
        <v>0</v>
      </c>
      <c r="M70" s="447"/>
      <c r="N70" s="447"/>
      <c r="O70" s="447"/>
      <c r="P70" s="447"/>
      <c r="Q70" s="456"/>
      <c r="R70" s="486"/>
      <c r="S70" s="517"/>
      <c r="U70" s="1567"/>
      <c r="V70" s="1568"/>
      <c r="W70" s="1568"/>
      <c r="X70" s="1568"/>
      <c r="Y70" s="1569"/>
      <c r="Z70" s="403"/>
      <c r="AA70" s="403"/>
      <c r="AB70" s="403"/>
      <c r="AC70" s="403"/>
    </row>
    <row r="71" spans="1:29" ht="20" customHeight="1" thickBot="1">
      <c r="A71" s="1158"/>
      <c r="B71" s="1158"/>
      <c r="C71" s="1159"/>
      <c r="D71" s="1162"/>
      <c r="E71" s="1160"/>
      <c r="F71" s="1157">
        <v>33</v>
      </c>
      <c r="G71" s="1654"/>
      <c r="H71" s="1655"/>
      <c r="I71" s="776"/>
      <c r="J71" s="444"/>
      <c r="K71" s="445"/>
      <c r="L71" s="446">
        <f t="shared" si="6"/>
        <v>0</v>
      </c>
      <c r="M71" s="447"/>
      <c r="N71" s="447"/>
      <c r="O71" s="447"/>
      <c r="P71" s="447"/>
      <c r="Q71" s="456"/>
      <c r="R71" s="486"/>
      <c r="S71" s="517"/>
      <c r="U71" s="1567"/>
      <c r="V71" s="1568"/>
      <c r="W71" s="1568"/>
      <c r="X71" s="1568"/>
      <c r="Y71" s="1569"/>
      <c r="Z71" s="403"/>
      <c r="AA71" s="403"/>
      <c r="AB71" s="403"/>
      <c r="AC71" s="403"/>
    </row>
    <row r="72" spans="1:29" ht="20" customHeight="1" thickBot="1">
      <c r="A72" s="1158"/>
      <c r="B72" s="1158"/>
      <c r="C72" s="1159"/>
      <c r="D72" s="1162"/>
      <c r="E72" s="1160"/>
      <c r="F72" s="1157">
        <v>34</v>
      </c>
      <c r="G72" s="1654"/>
      <c r="H72" s="1655"/>
      <c r="I72" s="776"/>
      <c r="J72" s="444"/>
      <c r="K72" s="445"/>
      <c r="L72" s="446">
        <f t="shared" si="6"/>
        <v>0</v>
      </c>
      <c r="M72" s="447"/>
      <c r="N72" s="447"/>
      <c r="O72" s="447"/>
      <c r="P72" s="447"/>
      <c r="Q72" s="456"/>
      <c r="R72" s="486"/>
      <c r="S72" s="517"/>
      <c r="U72" s="1567"/>
      <c r="V72" s="1568"/>
      <c r="W72" s="1568"/>
      <c r="X72" s="1568"/>
      <c r="Y72" s="1569"/>
      <c r="Z72" s="403"/>
      <c r="AA72" s="403"/>
      <c r="AB72" s="403"/>
      <c r="AC72" s="403"/>
    </row>
    <row r="73" spans="1:29" ht="20" customHeight="1" thickBot="1">
      <c r="A73" s="1158"/>
      <c r="B73" s="1158"/>
      <c r="C73" s="1159"/>
      <c r="D73" s="1162"/>
      <c r="E73" s="1160"/>
      <c r="F73" s="1157">
        <v>35</v>
      </c>
      <c r="G73" s="1654"/>
      <c r="H73" s="1655"/>
      <c r="I73" s="776"/>
      <c r="J73" s="444"/>
      <c r="K73" s="445"/>
      <c r="L73" s="446">
        <f t="shared" si="6"/>
        <v>0</v>
      </c>
      <c r="M73" s="447"/>
      <c r="N73" s="447"/>
      <c r="O73" s="447"/>
      <c r="P73" s="447"/>
      <c r="Q73" s="456"/>
      <c r="R73" s="486"/>
      <c r="S73" s="517"/>
      <c r="U73" s="1567"/>
      <c r="V73" s="1568"/>
      <c r="W73" s="1568"/>
      <c r="X73" s="1568"/>
      <c r="Y73" s="1569"/>
      <c r="Z73" s="403"/>
      <c r="AA73" s="403"/>
      <c r="AB73" s="403"/>
      <c r="AC73" s="403"/>
    </row>
    <row r="74" spans="1:29" ht="20" customHeight="1" thickBot="1">
      <c r="A74" s="1158"/>
      <c r="B74" s="1158"/>
      <c r="C74" s="1159"/>
      <c r="D74" s="1162"/>
      <c r="E74" s="1160"/>
      <c r="F74" s="1157">
        <v>36</v>
      </c>
      <c r="G74" s="1654"/>
      <c r="H74" s="1655"/>
      <c r="I74" s="776"/>
      <c r="J74" s="444"/>
      <c r="K74" s="445"/>
      <c r="L74" s="446">
        <f t="shared" si="6"/>
        <v>0</v>
      </c>
      <c r="M74" s="447"/>
      <c r="N74" s="447"/>
      <c r="O74" s="447"/>
      <c r="P74" s="447"/>
      <c r="Q74" s="456"/>
      <c r="R74" s="486"/>
      <c r="S74" s="517"/>
      <c r="U74" s="1013"/>
      <c r="V74" s="13"/>
      <c r="W74" s="13"/>
      <c r="X74" s="13"/>
      <c r="Y74" s="1005"/>
      <c r="Z74" s="403"/>
      <c r="AA74" s="403"/>
      <c r="AB74" s="403"/>
      <c r="AC74" s="403"/>
    </row>
    <row r="75" spans="1:29" ht="20" customHeight="1" thickBot="1">
      <c r="A75" s="1158"/>
      <c r="B75" s="1158"/>
      <c r="C75" s="1159"/>
      <c r="D75" s="1162"/>
      <c r="E75" s="1160"/>
      <c r="F75" s="1157">
        <v>37</v>
      </c>
      <c r="G75" s="1654"/>
      <c r="H75" s="1655"/>
      <c r="I75" s="776"/>
      <c r="J75" s="444"/>
      <c r="K75" s="445"/>
      <c r="L75" s="446">
        <f t="shared" si="6"/>
        <v>0</v>
      </c>
      <c r="M75" s="447"/>
      <c r="N75" s="447"/>
      <c r="O75" s="447"/>
      <c r="P75" s="447"/>
      <c r="Q75" s="456"/>
      <c r="R75" s="486"/>
      <c r="S75" s="517"/>
      <c r="U75" s="1564" t="s">
        <v>1947</v>
      </c>
      <c r="V75" s="1565"/>
      <c r="W75" s="1565"/>
      <c r="X75" s="1565"/>
      <c r="Y75" s="1566"/>
      <c r="Z75" s="403"/>
      <c r="AA75" s="403"/>
      <c r="AB75" s="403"/>
      <c r="AC75" s="403"/>
    </row>
    <row r="76" spans="1:29" ht="20" customHeight="1" thickBot="1">
      <c r="A76" s="1158"/>
      <c r="B76" s="1158"/>
      <c r="C76" s="1159"/>
      <c r="D76" s="1162"/>
      <c r="E76" s="1160"/>
      <c r="F76" s="1157">
        <v>38</v>
      </c>
      <c r="G76" s="1654"/>
      <c r="H76" s="1655"/>
      <c r="I76" s="776"/>
      <c r="J76" s="444"/>
      <c r="K76" s="445"/>
      <c r="L76" s="446">
        <f t="shared" si="6"/>
        <v>0</v>
      </c>
      <c r="M76" s="447"/>
      <c r="N76" s="447"/>
      <c r="O76" s="447"/>
      <c r="P76" s="447"/>
      <c r="Q76" s="456"/>
      <c r="R76" s="486"/>
      <c r="S76" s="517"/>
      <c r="U76" s="1013"/>
      <c r="V76" s="13"/>
      <c r="W76" s="13"/>
      <c r="X76" s="13"/>
      <c r="Y76" s="1005"/>
      <c r="Z76" s="403"/>
      <c r="AA76" s="403"/>
      <c r="AB76" s="403"/>
      <c r="AC76" s="403"/>
    </row>
    <row r="77" spans="1:29" ht="20" customHeight="1" thickBot="1">
      <c r="A77" s="1158"/>
      <c r="B77" s="1158"/>
      <c r="C77" s="1159"/>
      <c r="D77" s="1162"/>
      <c r="E77" s="1160"/>
      <c r="F77" s="1157">
        <v>39</v>
      </c>
      <c r="G77" s="1654"/>
      <c r="H77" s="1655"/>
      <c r="I77" s="776"/>
      <c r="J77" s="444"/>
      <c r="K77" s="445"/>
      <c r="L77" s="446">
        <f t="shared" si="6"/>
        <v>0</v>
      </c>
      <c r="M77" s="447"/>
      <c r="N77" s="447"/>
      <c r="O77" s="447"/>
      <c r="P77" s="447"/>
      <c r="Q77" s="456"/>
      <c r="R77" s="486"/>
      <c r="S77" s="517"/>
      <c r="U77" s="1012"/>
      <c r="V77" s="1565" t="s">
        <v>1942</v>
      </c>
      <c r="W77" s="1565"/>
      <c r="X77" s="1565"/>
      <c r="Y77" s="1566"/>
      <c r="Z77" s="403"/>
      <c r="AA77" s="403"/>
      <c r="AB77" s="403"/>
      <c r="AC77" s="403"/>
    </row>
    <row r="78" spans="1:29" ht="20" customHeight="1" thickBot="1">
      <c r="A78" s="1158"/>
      <c r="B78" s="1158"/>
      <c r="C78" s="1159"/>
      <c r="D78" s="1162"/>
      <c r="E78" s="1160"/>
      <c r="F78" s="1157">
        <v>40</v>
      </c>
      <c r="G78" s="1654"/>
      <c r="H78" s="1655"/>
      <c r="I78" s="776"/>
      <c r="J78" s="444"/>
      <c r="K78" s="445"/>
      <c r="L78" s="446">
        <f t="shared" si="6"/>
        <v>0</v>
      </c>
      <c r="M78" s="447"/>
      <c r="N78" s="447"/>
      <c r="O78" s="447"/>
      <c r="P78" s="447"/>
      <c r="Q78" s="456"/>
      <c r="R78" s="486"/>
      <c r="S78" s="517"/>
      <c r="U78" s="1012"/>
      <c r="V78" s="1565"/>
      <c r="W78" s="1565"/>
      <c r="X78" s="1565"/>
      <c r="Y78" s="1566"/>
      <c r="Z78" s="403"/>
      <c r="AA78" s="403"/>
      <c r="AB78" s="403"/>
      <c r="AC78" s="403"/>
    </row>
    <row r="79" spans="1:29" ht="20" customHeight="1" thickBot="1">
      <c r="A79" s="1158"/>
      <c r="B79" s="1158"/>
      <c r="C79" s="1159"/>
      <c r="D79" s="1162"/>
      <c r="E79" s="1160"/>
      <c r="F79" s="1157">
        <v>41</v>
      </c>
      <c r="G79" s="1654"/>
      <c r="H79" s="1655"/>
      <c r="I79" s="776"/>
      <c r="J79" s="444"/>
      <c r="K79" s="445"/>
      <c r="L79" s="446">
        <f t="shared" si="6"/>
        <v>0</v>
      </c>
      <c r="M79" s="447"/>
      <c r="N79" s="447"/>
      <c r="O79" s="447"/>
      <c r="P79" s="447"/>
      <c r="Q79" s="456"/>
      <c r="R79" s="486"/>
      <c r="S79" s="517"/>
      <c r="U79" s="1012"/>
      <c r="V79" s="1565"/>
      <c r="W79" s="1565"/>
      <c r="X79" s="1565"/>
      <c r="Y79" s="1566"/>
      <c r="Z79" s="403"/>
      <c r="AA79" s="403"/>
      <c r="AB79" s="403"/>
      <c r="AC79" s="403"/>
    </row>
    <row r="80" spans="1:29" ht="20" customHeight="1" thickBot="1">
      <c r="A80" s="1158"/>
      <c r="B80" s="1158"/>
      <c r="C80" s="1159"/>
      <c r="D80" s="1162"/>
      <c r="E80" s="1160"/>
      <c r="F80" s="1157">
        <v>42</v>
      </c>
      <c r="G80" s="1654"/>
      <c r="H80" s="1655"/>
      <c r="I80" s="776"/>
      <c r="J80" s="444"/>
      <c r="K80" s="445"/>
      <c r="L80" s="446">
        <f t="shared" si="6"/>
        <v>0</v>
      </c>
      <c r="M80" s="447"/>
      <c r="N80" s="447"/>
      <c r="O80" s="447"/>
      <c r="P80" s="447"/>
      <c r="Q80" s="456"/>
      <c r="R80" s="486"/>
      <c r="S80" s="517"/>
      <c r="U80" s="1012"/>
      <c r="V80" s="1565"/>
      <c r="W80" s="1565"/>
      <c r="X80" s="1565"/>
      <c r="Y80" s="1566"/>
      <c r="Z80" s="403"/>
      <c r="AA80" s="403"/>
      <c r="AB80" s="403"/>
      <c r="AC80" s="403"/>
    </row>
    <row r="81" spans="1:30" ht="20" customHeight="1" thickBot="1">
      <c r="A81" s="1158"/>
      <c r="B81" s="1158"/>
      <c r="C81" s="1159"/>
      <c r="D81" s="1162"/>
      <c r="E81" s="1160"/>
      <c r="F81" s="1157">
        <v>43</v>
      </c>
      <c r="G81" s="1654"/>
      <c r="H81" s="1655"/>
      <c r="I81" s="776"/>
      <c r="J81" s="444"/>
      <c r="K81" s="445"/>
      <c r="L81" s="446">
        <f t="shared" si="6"/>
        <v>0</v>
      </c>
      <c r="M81" s="447"/>
      <c r="N81" s="447"/>
      <c r="O81" s="447"/>
      <c r="P81" s="447"/>
      <c r="Q81" s="456"/>
      <c r="R81" s="486"/>
      <c r="S81" s="517"/>
      <c r="U81" s="1012"/>
      <c r="V81" s="1565"/>
      <c r="W81" s="1565"/>
      <c r="X81" s="1565"/>
      <c r="Y81" s="1566"/>
      <c r="Z81" s="403"/>
      <c r="AA81" s="403"/>
      <c r="AB81" s="403"/>
      <c r="AC81" s="403"/>
    </row>
    <row r="82" spans="1:30" ht="20" customHeight="1" thickBot="1">
      <c r="A82" s="1158"/>
      <c r="B82" s="1158"/>
      <c r="C82" s="1159"/>
      <c r="D82" s="1162"/>
      <c r="E82" s="1160"/>
      <c r="F82" s="1157">
        <v>44</v>
      </c>
      <c r="G82" s="1654"/>
      <c r="H82" s="1655"/>
      <c r="I82" s="776"/>
      <c r="J82" s="444"/>
      <c r="K82" s="445"/>
      <c r="L82" s="446">
        <f t="shared" si="6"/>
        <v>0</v>
      </c>
      <c r="M82" s="447"/>
      <c r="N82" s="447"/>
      <c r="O82" s="447"/>
      <c r="P82" s="447"/>
      <c r="Q82" s="456"/>
      <c r="R82" s="486"/>
      <c r="S82" s="517"/>
      <c r="U82" s="1012"/>
      <c r="V82" s="1565"/>
      <c r="W82" s="1565"/>
      <c r="X82" s="1565"/>
      <c r="Y82" s="1566"/>
      <c r="Z82" s="403"/>
      <c r="AA82" s="403"/>
      <c r="AB82" s="403"/>
      <c r="AC82" s="403"/>
    </row>
    <row r="83" spans="1:30" ht="20" customHeight="1" thickBot="1">
      <c r="A83" s="1158"/>
      <c r="B83" s="1158"/>
      <c r="C83" s="1159"/>
      <c r="D83" s="1162"/>
      <c r="E83" s="1160"/>
      <c r="F83" s="1157">
        <v>45</v>
      </c>
      <c r="G83" s="1654"/>
      <c r="H83" s="1655"/>
      <c r="I83" s="776"/>
      <c r="J83" s="444"/>
      <c r="K83" s="445"/>
      <c r="L83" s="446">
        <f t="shared" si="6"/>
        <v>0</v>
      </c>
      <c r="M83" s="447"/>
      <c r="N83" s="447"/>
      <c r="O83" s="447"/>
      <c r="P83" s="447"/>
      <c r="Q83" s="456"/>
      <c r="R83" s="486"/>
      <c r="S83" s="517"/>
      <c r="U83" s="1012"/>
      <c r="V83" s="1565"/>
      <c r="W83" s="1565"/>
      <c r="X83" s="1565"/>
      <c r="Y83" s="1566"/>
      <c r="Z83" s="403"/>
      <c r="AA83" s="403"/>
      <c r="AB83" s="403"/>
      <c r="AC83" s="403"/>
    </row>
    <row r="84" spans="1:30" ht="20" customHeight="1" thickBot="1">
      <c r="A84" s="1158"/>
      <c r="B84" s="1158"/>
      <c r="C84" s="1159"/>
      <c r="D84" s="1162"/>
      <c r="E84" s="1160"/>
      <c r="F84" s="1157">
        <v>46</v>
      </c>
      <c r="G84" s="1654"/>
      <c r="H84" s="1655"/>
      <c r="I84" s="776"/>
      <c r="J84" s="444"/>
      <c r="K84" s="445"/>
      <c r="L84" s="446">
        <f t="shared" si="6"/>
        <v>0</v>
      </c>
      <c r="M84" s="447"/>
      <c r="N84" s="447"/>
      <c r="O84" s="447"/>
      <c r="P84" s="447"/>
      <c r="Q84" s="456"/>
      <c r="R84" s="486"/>
      <c r="S84" s="517"/>
      <c r="U84" s="1012"/>
      <c r="V84" s="1565"/>
      <c r="W84" s="1565"/>
      <c r="X84" s="1565"/>
      <c r="Y84" s="1566"/>
      <c r="Z84" s="403"/>
      <c r="AA84" s="1682"/>
      <c r="AB84" s="1682"/>
      <c r="AC84" s="1682"/>
      <c r="AD84" s="1682"/>
    </row>
    <row r="85" spans="1:30" ht="20" customHeight="1" thickBot="1">
      <c r="A85" s="1158"/>
      <c r="B85" s="1158"/>
      <c r="C85" s="1159"/>
      <c r="D85" s="1162"/>
      <c r="E85" s="1160"/>
      <c r="F85" s="1157">
        <v>47</v>
      </c>
      <c r="G85" s="1654"/>
      <c r="H85" s="1655"/>
      <c r="I85" s="776"/>
      <c r="J85" s="444"/>
      <c r="K85" s="445"/>
      <c r="L85" s="446">
        <f t="shared" si="6"/>
        <v>0</v>
      </c>
      <c r="M85" s="447"/>
      <c r="N85" s="447"/>
      <c r="O85" s="447"/>
      <c r="P85" s="447"/>
      <c r="Q85" s="456"/>
      <c r="R85" s="486"/>
      <c r="S85" s="517"/>
      <c r="U85" s="1012"/>
      <c r="V85" s="1565"/>
      <c r="W85" s="1565"/>
      <c r="X85" s="1565"/>
      <c r="Y85" s="1566"/>
      <c r="Z85" s="403"/>
      <c r="AA85" s="1682"/>
      <c r="AB85" s="1682"/>
      <c r="AC85" s="1682"/>
      <c r="AD85" s="1682"/>
    </row>
    <row r="86" spans="1:30" ht="20" customHeight="1" thickBot="1">
      <c r="A86" s="1158"/>
      <c r="B86" s="1158"/>
      <c r="C86" s="1159"/>
      <c r="D86" s="1162"/>
      <c r="E86" s="1160"/>
      <c r="F86" s="1157">
        <v>48</v>
      </c>
      <c r="G86" s="1654"/>
      <c r="H86" s="1655"/>
      <c r="I86" s="776"/>
      <c r="J86" s="444"/>
      <c r="K86" s="445"/>
      <c r="L86" s="446">
        <f t="shared" si="6"/>
        <v>0</v>
      </c>
      <c r="M86" s="447"/>
      <c r="N86" s="447"/>
      <c r="O86" s="447"/>
      <c r="P86" s="447"/>
      <c r="Q86" s="456"/>
      <c r="R86" s="486"/>
      <c r="S86" s="517"/>
      <c r="U86" s="1012"/>
      <c r="V86" s="1565"/>
      <c r="W86" s="1565"/>
      <c r="X86" s="1565"/>
      <c r="Y86" s="1566"/>
      <c r="Z86" s="403"/>
      <c r="AA86" s="1682"/>
      <c r="AB86" s="1682"/>
      <c r="AC86" s="1682"/>
      <c r="AD86" s="1682"/>
    </row>
    <row r="87" spans="1:30" ht="20" customHeight="1" thickBot="1">
      <c r="A87" s="1158"/>
      <c r="B87" s="1158"/>
      <c r="C87" s="1159"/>
      <c r="D87" s="1162"/>
      <c r="E87" s="1160"/>
      <c r="F87" s="1157">
        <v>49</v>
      </c>
      <c r="G87" s="1654"/>
      <c r="H87" s="1655"/>
      <c r="I87" s="776"/>
      <c r="J87" s="444"/>
      <c r="K87" s="445"/>
      <c r="L87" s="446">
        <f t="shared" si="6"/>
        <v>0</v>
      </c>
      <c r="M87" s="447"/>
      <c r="N87" s="447"/>
      <c r="O87" s="447"/>
      <c r="P87" s="447"/>
      <c r="Q87" s="456"/>
      <c r="R87" s="486"/>
      <c r="S87" s="517"/>
      <c r="U87" s="1012"/>
      <c r="V87" s="1565"/>
      <c r="W87" s="1565"/>
      <c r="X87" s="1565"/>
      <c r="Y87" s="1566"/>
      <c r="Z87" s="403"/>
      <c r="AA87" s="1682"/>
      <c r="AB87" s="1682"/>
      <c r="AC87" s="1682"/>
      <c r="AD87" s="1682"/>
    </row>
    <row r="88" spans="1:30" ht="19.5" customHeight="1" thickBot="1">
      <c r="A88" s="1158"/>
      <c r="B88" s="1158"/>
      <c r="C88" s="1159"/>
      <c r="D88" s="1162"/>
      <c r="E88" s="1160"/>
      <c r="F88" s="1157">
        <v>50</v>
      </c>
      <c r="G88" s="1654"/>
      <c r="H88" s="1655"/>
      <c r="I88" s="776"/>
      <c r="J88" s="444"/>
      <c r="K88" s="445"/>
      <c r="L88" s="446">
        <f t="shared" si="6"/>
        <v>0</v>
      </c>
      <c r="M88" s="447"/>
      <c r="N88" s="447"/>
      <c r="O88" s="447"/>
      <c r="P88" s="447"/>
      <c r="Q88" s="456"/>
      <c r="R88" s="486"/>
      <c r="S88" s="517"/>
      <c r="U88" s="1012"/>
      <c r="V88" s="1565"/>
      <c r="W88" s="1565"/>
      <c r="X88" s="1565"/>
      <c r="Y88" s="1566"/>
      <c r="Z88" s="403"/>
      <c r="AA88" s="1682"/>
      <c r="AB88" s="1682"/>
      <c r="AC88" s="1682"/>
      <c r="AD88" s="1682"/>
    </row>
    <row r="89" spans="1:30" ht="17.25" customHeight="1" thickBot="1">
      <c r="A89" s="1158"/>
      <c r="B89" s="1158"/>
      <c r="C89" s="1159"/>
      <c r="D89" s="1162"/>
      <c r="E89" s="1160"/>
      <c r="F89" s="1157">
        <v>51</v>
      </c>
      <c r="G89" s="1654"/>
      <c r="H89" s="1655"/>
      <c r="I89" s="776"/>
      <c r="J89" s="444"/>
      <c r="K89" s="445"/>
      <c r="L89" s="446">
        <f t="shared" si="6"/>
        <v>0</v>
      </c>
      <c r="M89" s="447"/>
      <c r="N89" s="447"/>
      <c r="O89" s="447"/>
      <c r="P89" s="447"/>
      <c r="Q89" s="456"/>
      <c r="R89" s="486"/>
      <c r="S89" s="517"/>
      <c r="U89" s="1012"/>
      <c r="V89" s="1565"/>
      <c r="W89" s="1565"/>
      <c r="X89" s="1565"/>
      <c r="Y89" s="1566"/>
      <c r="Z89" s="403"/>
      <c r="AA89" s="1682"/>
      <c r="AB89" s="1682"/>
      <c r="AC89" s="1682"/>
      <c r="AD89" s="1682"/>
    </row>
    <row r="90" spans="1:30" ht="20" customHeight="1" thickBot="1">
      <c r="A90" s="1158"/>
      <c r="B90" s="1158"/>
      <c r="C90" s="1159"/>
      <c r="D90" s="1162"/>
      <c r="E90" s="1160"/>
      <c r="F90" s="1157">
        <v>52</v>
      </c>
      <c r="G90" s="1654"/>
      <c r="H90" s="1655"/>
      <c r="I90" s="776"/>
      <c r="J90" s="444"/>
      <c r="K90" s="445"/>
      <c r="L90" s="446">
        <f t="shared" si="6"/>
        <v>0</v>
      </c>
      <c r="M90" s="447"/>
      <c r="N90" s="447"/>
      <c r="O90" s="447"/>
      <c r="P90" s="447"/>
      <c r="Q90" s="456"/>
      <c r="R90" s="486"/>
      <c r="S90" s="517"/>
      <c r="T90" s="637"/>
      <c r="U90" s="1012"/>
      <c r="V90" s="1565"/>
      <c r="W90" s="1565"/>
      <c r="X90" s="1565"/>
      <c r="Y90" s="1566"/>
      <c r="AA90" s="1682"/>
      <c r="AB90" s="1682"/>
      <c r="AC90" s="1682"/>
      <c r="AD90" s="1682"/>
    </row>
    <row r="91" spans="1:30" ht="21" hidden="1" customHeight="1" thickBot="1">
      <c r="A91" s="1158"/>
      <c r="B91" s="1158"/>
      <c r="C91" s="1159"/>
      <c r="D91" s="1162"/>
      <c r="E91" s="1160"/>
      <c r="F91" s="1157">
        <v>53</v>
      </c>
      <c r="G91" s="1654"/>
      <c r="H91" s="1655"/>
      <c r="I91" s="776"/>
      <c r="J91" s="444"/>
      <c r="K91" s="445"/>
      <c r="L91" s="446">
        <f t="shared" si="6"/>
        <v>0</v>
      </c>
      <c r="M91" s="447"/>
      <c r="N91" s="447"/>
      <c r="O91" s="447"/>
      <c r="P91" s="447"/>
      <c r="Q91" s="456"/>
      <c r="R91" s="486"/>
      <c r="S91" s="517"/>
      <c r="T91" s="637"/>
      <c r="U91" s="1012"/>
      <c r="V91" s="1565"/>
      <c r="W91" s="1565"/>
      <c r="X91" s="1565"/>
      <c r="Y91" s="1566"/>
      <c r="AA91" s="1682"/>
      <c r="AB91" s="1682"/>
      <c r="AC91" s="1682"/>
      <c r="AD91" s="1682"/>
    </row>
    <row r="92" spans="1:30" ht="20" hidden="1" customHeight="1" thickBot="1">
      <c r="A92" s="1158"/>
      <c r="B92" s="1158"/>
      <c r="C92" s="1159"/>
      <c r="D92" s="1162"/>
      <c r="E92" s="1160"/>
      <c r="F92" s="1157">
        <v>54</v>
      </c>
      <c r="G92" s="1654"/>
      <c r="H92" s="1655"/>
      <c r="I92" s="776"/>
      <c r="J92" s="444"/>
      <c r="K92" s="445"/>
      <c r="L92" s="446">
        <f t="shared" si="6"/>
        <v>0</v>
      </c>
      <c r="M92" s="447"/>
      <c r="N92" s="447"/>
      <c r="O92" s="447"/>
      <c r="P92" s="447"/>
      <c r="Q92" s="456"/>
      <c r="R92" s="486"/>
      <c r="S92" s="517"/>
      <c r="T92" s="637"/>
      <c r="U92" s="1012"/>
      <c r="V92" s="1565"/>
      <c r="W92" s="1565"/>
      <c r="X92" s="1565"/>
      <c r="Y92" s="1566"/>
      <c r="AA92" s="1682"/>
      <c r="AB92" s="1682"/>
      <c r="AC92" s="1682"/>
      <c r="AD92" s="1682"/>
    </row>
    <row r="93" spans="1:30" ht="20" hidden="1" customHeight="1" thickBot="1">
      <c r="A93" s="1158"/>
      <c r="B93" s="1158"/>
      <c r="C93" s="1159"/>
      <c r="D93" s="1162"/>
      <c r="E93" s="1160"/>
      <c r="F93" s="1157">
        <v>55</v>
      </c>
      <c r="G93" s="1654"/>
      <c r="H93" s="1655"/>
      <c r="I93" s="776"/>
      <c r="J93" s="444"/>
      <c r="K93" s="445"/>
      <c r="L93" s="446">
        <f t="shared" si="6"/>
        <v>0</v>
      </c>
      <c r="M93" s="447"/>
      <c r="N93" s="447"/>
      <c r="O93" s="447"/>
      <c r="P93" s="447"/>
      <c r="Q93" s="456"/>
      <c r="R93" s="486"/>
      <c r="S93" s="517"/>
      <c r="T93" s="637"/>
      <c r="U93" s="1012"/>
      <c r="V93" s="1565"/>
      <c r="W93" s="1565"/>
      <c r="X93" s="1565"/>
      <c r="Y93" s="1566"/>
      <c r="AA93" s="1682"/>
      <c r="AB93" s="1682"/>
      <c r="AC93" s="1682"/>
      <c r="AD93" s="1682"/>
    </row>
    <row r="94" spans="1:30" ht="20" hidden="1" customHeight="1" thickBot="1">
      <c r="A94" s="1158"/>
      <c r="B94" s="1158"/>
      <c r="C94" s="1159"/>
      <c r="D94" s="1162"/>
      <c r="E94" s="1160"/>
      <c r="F94" s="1157">
        <v>56</v>
      </c>
      <c r="G94" s="1654"/>
      <c r="H94" s="1655"/>
      <c r="I94" s="776"/>
      <c r="J94" s="444"/>
      <c r="K94" s="445"/>
      <c r="L94" s="446">
        <f t="shared" si="6"/>
        <v>0</v>
      </c>
      <c r="M94" s="447"/>
      <c r="N94" s="447"/>
      <c r="O94" s="447"/>
      <c r="P94" s="447"/>
      <c r="Q94" s="456"/>
      <c r="R94" s="486"/>
      <c r="S94" s="517"/>
      <c r="T94" s="637"/>
      <c r="U94" s="1012"/>
      <c r="V94" s="1565"/>
      <c r="W94" s="1565"/>
      <c r="X94" s="1565"/>
      <c r="Y94" s="1566"/>
      <c r="AA94" s="1682"/>
      <c r="AB94" s="1682"/>
      <c r="AC94" s="1682"/>
      <c r="AD94" s="1682"/>
    </row>
    <row r="95" spans="1:30" ht="20" hidden="1" customHeight="1" thickBot="1">
      <c r="A95" s="1158"/>
      <c r="B95" s="1158"/>
      <c r="C95" s="1159"/>
      <c r="D95" s="1162"/>
      <c r="E95" s="1160"/>
      <c r="F95" s="1157">
        <v>57</v>
      </c>
      <c r="G95" s="1654"/>
      <c r="H95" s="1655"/>
      <c r="I95" s="776"/>
      <c r="J95" s="444"/>
      <c r="K95" s="445"/>
      <c r="L95" s="446">
        <f t="shared" si="6"/>
        <v>0</v>
      </c>
      <c r="M95" s="447"/>
      <c r="N95" s="447"/>
      <c r="O95" s="447"/>
      <c r="P95" s="447"/>
      <c r="Q95" s="456"/>
      <c r="R95" s="486"/>
      <c r="S95" s="517"/>
      <c r="T95" s="637"/>
      <c r="U95" s="1012"/>
      <c r="V95" s="1565"/>
      <c r="W95" s="1565"/>
      <c r="X95" s="1565"/>
      <c r="Y95" s="1566"/>
      <c r="AA95" s="1682"/>
      <c r="AB95" s="1682"/>
      <c r="AC95" s="1682"/>
      <c r="AD95" s="1682"/>
    </row>
    <row r="96" spans="1:30" ht="20" hidden="1" customHeight="1" thickBot="1">
      <c r="A96" s="1158"/>
      <c r="B96" s="1158"/>
      <c r="C96" s="1159"/>
      <c r="D96" s="1162"/>
      <c r="E96" s="1160"/>
      <c r="F96" s="1157">
        <v>58</v>
      </c>
      <c r="G96" s="1654"/>
      <c r="H96" s="1655"/>
      <c r="I96" s="776"/>
      <c r="J96" s="444"/>
      <c r="K96" s="445"/>
      <c r="L96" s="446">
        <f t="shared" si="6"/>
        <v>0</v>
      </c>
      <c r="M96" s="447"/>
      <c r="N96" s="447"/>
      <c r="O96" s="447"/>
      <c r="P96" s="447"/>
      <c r="Q96" s="456"/>
      <c r="R96" s="486"/>
      <c r="S96" s="517"/>
      <c r="T96" s="637"/>
      <c r="U96" s="1012"/>
      <c r="V96" s="1565"/>
      <c r="W96" s="1565"/>
      <c r="X96" s="1565"/>
      <c r="Y96" s="1566"/>
      <c r="AA96" s="1682"/>
      <c r="AB96" s="1682"/>
      <c r="AC96" s="1682"/>
      <c r="AD96" s="1682"/>
    </row>
    <row r="97" spans="1:30" ht="19.5" hidden="1" customHeight="1" thickBot="1">
      <c r="A97" s="1158"/>
      <c r="B97" s="1158"/>
      <c r="C97" s="1159"/>
      <c r="D97" s="1162"/>
      <c r="E97" s="1160"/>
      <c r="F97" s="1157">
        <v>59</v>
      </c>
      <c r="G97" s="1654"/>
      <c r="H97" s="1655"/>
      <c r="I97" s="776"/>
      <c r="J97" s="444"/>
      <c r="K97" s="445"/>
      <c r="L97" s="446">
        <f t="shared" si="6"/>
        <v>0</v>
      </c>
      <c r="M97" s="447"/>
      <c r="N97" s="447"/>
      <c r="O97" s="447"/>
      <c r="P97" s="447"/>
      <c r="Q97" s="456"/>
      <c r="R97" s="486"/>
      <c r="S97" s="517"/>
      <c r="T97" s="637"/>
      <c r="U97" s="1012"/>
      <c r="V97" s="1565"/>
      <c r="W97" s="1565"/>
      <c r="X97" s="1565"/>
      <c r="Y97" s="1566"/>
      <c r="AA97" s="1682"/>
      <c r="AB97" s="1682"/>
      <c r="AC97" s="1682"/>
      <c r="AD97" s="1682"/>
    </row>
    <row r="98" spans="1:30" ht="20" hidden="1" customHeight="1" thickBot="1">
      <c r="A98" s="1158"/>
      <c r="B98" s="1158"/>
      <c r="C98" s="1159"/>
      <c r="D98" s="1162"/>
      <c r="E98" s="1160"/>
      <c r="F98" s="1157">
        <v>60</v>
      </c>
      <c r="G98" s="1654"/>
      <c r="H98" s="1655"/>
      <c r="I98" s="776"/>
      <c r="J98" s="444"/>
      <c r="K98" s="445"/>
      <c r="L98" s="446">
        <f t="shared" si="6"/>
        <v>0</v>
      </c>
      <c r="M98" s="447"/>
      <c r="N98" s="447"/>
      <c r="O98" s="447"/>
      <c r="P98" s="447"/>
      <c r="Q98" s="456"/>
      <c r="R98" s="486"/>
      <c r="S98" s="517"/>
      <c r="T98" s="637"/>
      <c r="U98" s="1012"/>
      <c r="V98" s="1565"/>
      <c r="W98" s="1565"/>
      <c r="X98" s="1565"/>
      <c r="Y98" s="1566"/>
      <c r="AA98" s="1682"/>
      <c r="AB98" s="1682"/>
      <c r="AC98" s="1682"/>
      <c r="AD98" s="1682"/>
    </row>
    <row r="99" spans="1:30" ht="20" hidden="1" customHeight="1" thickBot="1">
      <c r="A99" s="1158"/>
      <c r="B99" s="1158"/>
      <c r="C99" s="1159"/>
      <c r="D99" s="1162"/>
      <c r="E99" s="1160"/>
      <c r="F99" s="1157">
        <v>61</v>
      </c>
      <c r="G99" s="1654"/>
      <c r="H99" s="1655"/>
      <c r="I99" s="776"/>
      <c r="J99" s="444"/>
      <c r="K99" s="445"/>
      <c r="L99" s="446">
        <f t="shared" si="6"/>
        <v>0</v>
      </c>
      <c r="M99" s="447"/>
      <c r="N99" s="447"/>
      <c r="O99" s="447"/>
      <c r="P99" s="447"/>
      <c r="Q99" s="456"/>
      <c r="R99" s="486"/>
      <c r="S99" s="517"/>
      <c r="T99" s="637"/>
      <c r="U99" s="1012"/>
      <c r="V99" s="1565"/>
      <c r="W99" s="1565"/>
      <c r="X99" s="1565"/>
      <c r="Y99" s="1566"/>
      <c r="AA99" s="1682"/>
      <c r="AB99" s="1682"/>
      <c r="AC99" s="1682"/>
      <c r="AD99" s="1682"/>
    </row>
    <row r="100" spans="1:30" ht="20" hidden="1" customHeight="1" thickBot="1">
      <c r="A100" s="1158"/>
      <c r="B100" s="1158"/>
      <c r="C100" s="1159"/>
      <c r="D100" s="1162"/>
      <c r="E100" s="1160"/>
      <c r="F100" s="1157">
        <v>62</v>
      </c>
      <c r="G100" s="1654"/>
      <c r="H100" s="1655"/>
      <c r="I100" s="776"/>
      <c r="J100" s="444"/>
      <c r="K100" s="445"/>
      <c r="L100" s="446">
        <f t="shared" si="6"/>
        <v>0</v>
      </c>
      <c r="M100" s="447"/>
      <c r="N100" s="447"/>
      <c r="O100" s="447"/>
      <c r="P100" s="447"/>
      <c r="Q100" s="456"/>
      <c r="R100" s="486"/>
      <c r="S100" s="517"/>
      <c r="T100" s="637"/>
      <c r="U100" s="1012"/>
      <c r="V100" s="1565"/>
      <c r="W100" s="1565"/>
      <c r="X100" s="1565"/>
      <c r="Y100" s="1566"/>
      <c r="AA100" s="1682"/>
      <c r="AB100" s="1682"/>
      <c r="AC100" s="1682"/>
      <c r="AD100" s="1682"/>
    </row>
    <row r="101" spans="1:30" ht="20" hidden="1" customHeight="1" thickBot="1">
      <c r="A101" s="1158"/>
      <c r="B101" s="1158"/>
      <c r="C101" s="1159"/>
      <c r="D101" s="1162"/>
      <c r="E101" s="1160"/>
      <c r="F101" s="1157">
        <v>63</v>
      </c>
      <c r="G101" s="1654"/>
      <c r="H101" s="1655"/>
      <c r="I101" s="776"/>
      <c r="J101" s="444"/>
      <c r="K101" s="445"/>
      <c r="L101" s="446">
        <f t="shared" si="6"/>
        <v>0</v>
      </c>
      <c r="M101" s="447"/>
      <c r="N101" s="447"/>
      <c r="O101" s="447"/>
      <c r="P101" s="447"/>
      <c r="Q101" s="456"/>
      <c r="R101" s="486"/>
      <c r="S101" s="517"/>
      <c r="T101" s="637"/>
      <c r="U101" s="1012"/>
      <c r="V101" s="1565"/>
      <c r="W101" s="1565"/>
      <c r="X101" s="1565"/>
      <c r="Y101" s="1566"/>
      <c r="AA101" s="1682"/>
      <c r="AB101" s="1682"/>
      <c r="AC101" s="1682"/>
      <c r="AD101" s="1682"/>
    </row>
    <row r="102" spans="1:30" ht="20" hidden="1" customHeight="1" thickBot="1">
      <c r="A102" s="1158"/>
      <c r="B102" s="1158"/>
      <c r="C102" s="1159"/>
      <c r="D102" s="1162"/>
      <c r="E102" s="1160"/>
      <c r="F102" s="1157">
        <v>64</v>
      </c>
      <c r="G102" s="1654"/>
      <c r="H102" s="1655"/>
      <c r="I102" s="776"/>
      <c r="J102" s="444"/>
      <c r="K102" s="445"/>
      <c r="L102" s="446">
        <f t="shared" si="6"/>
        <v>0</v>
      </c>
      <c r="M102" s="447"/>
      <c r="N102" s="447"/>
      <c r="O102" s="447"/>
      <c r="P102" s="447"/>
      <c r="Q102" s="456"/>
      <c r="R102" s="486"/>
      <c r="S102" s="517"/>
      <c r="T102" s="637"/>
      <c r="U102" s="1012"/>
      <c r="V102" s="1565"/>
      <c r="W102" s="1565"/>
      <c r="X102" s="1565"/>
      <c r="Y102" s="1566"/>
      <c r="AA102" s="1682"/>
      <c r="AB102" s="1682"/>
      <c r="AC102" s="1682"/>
      <c r="AD102" s="1682"/>
    </row>
    <row r="103" spans="1:30" ht="20" hidden="1" customHeight="1" thickBot="1">
      <c r="A103" s="1158"/>
      <c r="B103" s="1158"/>
      <c r="C103" s="1159"/>
      <c r="D103" s="1162"/>
      <c r="E103" s="1160"/>
      <c r="F103" s="1157">
        <v>65</v>
      </c>
      <c r="G103" s="1654"/>
      <c r="H103" s="1655"/>
      <c r="I103" s="776"/>
      <c r="J103" s="444"/>
      <c r="K103" s="445"/>
      <c r="L103" s="446">
        <f t="shared" si="6"/>
        <v>0</v>
      </c>
      <c r="M103" s="447"/>
      <c r="N103" s="447"/>
      <c r="O103" s="447"/>
      <c r="P103" s="447"/>
      <c r="Q103" s="456"/>
      <c r="R103" s="486"/>
      <c r="S103" s="517"/>
      <c r="T103" s="637"/>
      <c r="U103" s="1012"/>
      <c r="V103" s="1565"/>
      <c r="W103" s="1565"/>
      <c r="X103" s="1565"/>
      <c r="Y103" s="1566"/>
      <c r="AA103" s="1682"/>
      <c r="AB103" s="1682"/>
      <c r="AC103" s="1682"/>
      <c r="AD103" s="1682"/>
    </row>
    <row r="104" spans="1:30" ht="20" hidden="1" customHeight="1" thickBot="1">
      <c r="A104" s="1158"/>
      <c r="B104" s="1158"/>
      <c r="C104" s="1159"/>
      <c r="D104" s="1162"/>
      <c r="E104" s="1160"/>
      <c r="F104" s="1157">
        <v>66</v>
      </c>
      <c r="G104" s="1654"/>
      <c r="H104" s="1655"/>
      <c r="I104" s="776"/>
      <c r="J104" s="444"/>
      <c r="K104" s="445"/>
      <c r="L104" s="446">
        <f t="shared" si="6"/>
        <v>0</v>
      </c>
      <c r="M104" s="447"/>
      <c r="N104" s="447"/>
      <c r="O104" s="447"/>
      <c r="P104" s="447"/>
      <c r="Q104" s="456"/>
      <c r="R104" s="486"/>
      <c r="S104" s="517"/>
      <c r="T104" s="637"/>
      <c r="U104" s="1012"/>
      <c r="V104" s="1565"/>
      <c r="W104" s="1565"/>
      <c r="X104" s="1565"/>
      <c r="Y104" s="1566"/>
      <c r="AA104" s="1682"/>
      <c r="AB104" s="1682"/>
      <c r="AC104" s="1682"/>
      <c r="AD104" s="1682"/>
    </row>
    <row r="105" spans="1:30" ht="20" hidden="1" customHeight="1" thickBot="1">
      <c r="A105" s="1158"/>
      <c r="B105" s="1158"/>
      <c r="C105" s="1159"/>
      <c r="D105" s="1162"/>
      <c r="E105" s="1160"/>
      <c r="F105" s="1157">
        <v>67</v>
      </c>
      <c r="G105" s="1654"/>
      <c r="H105" s="1655"/>
      <c r="I105" s="776"/>
      <c r="J105" s="444"/>
      <c r="K105" s="445"/>
      <c r="L105" s="446">
        <f t="shared" ref="L105:L168" si="7">J105*K105</f>
        <v>0</v>
      </c>
      <c r="M105" s="447"/>
      <c r="N105" s="447"/>
      <c r="O105" s="447"/>
      <c r="P105" s="447"/>
      <c r="Q105" s="456"/>
      <c r="R105" s="486"/>
      <c r="S105" s="517"/>
      <c r="T105" s="637"/>
      <c r="U105" s="1012"/>
      <c r="V105" s="1565"/>
      <c r="W105" s="1565"/>
      <c r="X105" s="1565"/>
      <c r="Y105" s="1566"/>
      <c r="AA105" s="1682"/>
      <c r="AB105" s="1682"/>
      <c r="AC105" s="1682"/>
      <c r="AD105" s="1682"/>
    </row>
    <row r="106" spans="1:30" ht="20" hidden="1" customHeight="1" thickBot="1">
      <c r="A106" s="1158"/>
      <c r="B106" s="1158"/>
      <c r="C106" s="1159"/>
      <c r="D106" s="1162"/>
      <c r="E106" s="1160"/>
      <c r="F106" s="1157">
        <v>68</v>
      </c>
      <c r="G106" s="1654"/>
      <c r="H106" s="1655"/>
      <c r="I106" s="776"/>
      <c r="J106" s="444"/>
      <c r="K106" s="445"/>
      <c r="L106" s="446">
        <f t="shared" si="7"/>
        <v>0</v>
      </c>
      <c r="M106" s="447"/>
      <c r="N106" s="447"/>
      <c r="O106" s="447"/>
      <c r="P106" s="447"/>
      <c r="Q106" s="456"/>
      <c r="R106" s="486"/>
      <c r="S106" s="517"/>
      <c r="T106" s="637"/>
      <c r="U106" s="1012"/>
      <c r="V106" s="1565"/>
      <c r="W106" s="1565"/>
      <c r="X106" s="1565"/>
      <c r="Y106" s="1566"/>
      <c r="AA106" s="1682"/>
      <c r="AB106" s="1682"/>
      <c r="AC106" s="1682"/>
      <c r="AD106" s="1682"/>
    </row>
    <row r="107" spans="1:30" ht="20" hidden="1" customHeight="1" thickBot="1">
      <c r="A107" s="1158"/>
      <c r="B107" s="1158"/>
      <c r="C107" s="1159"/>
      <c r="D107" s="1162"/>
      <c r="E107" s="1160"/>
      <c r="F107" s="1157">
        <v>69</v>
      </c>
      <c r="G107" s="1654"/>
      <c r="H107" s="1655"/>
      <c r="I107" s="776"/>
      <c r="J107" s="444"/>
      <c r="K107" s="445"/>
      <c r="L107" s="446">
        <f t="shared" si="7"/>
        <v>0</v>
      </c>
      <c r="M107" s="447"/>
      <c r="N107" s="447"/>
      <c r="O107" s="447"/>
      <c r="P107" s="447"/>
      <c r="Q107" s="456"/>
      <c r="R107" s="486"/>
      <c r="S107" s="517"/>
      <c r="T107" s="637"/>
      <c r="U107" s="1012"/>
      <c r="V107" s="1565"/>
      <c r="W107" s="1565"/>
      <c r="X107" s="1565"/>
      <c r="Y107" s="1566"/>
      <c r="AA107" s="1682"/>
      <c r="AB107" s="1682"/>
      <c r="AC107" s="1682"/>
      <c r="AD107" s="1682"/>
    </row>
    <row r="108" spans="1:30" ht="20" hidden="1" customHeight="1" thickBot="1">
      <c r="A108" s="1158"/>
      <c r="B108" s="1158"/>
      <c r="C108" s="1159"/>
      <c r="D108" s="1162"/>
      <c r="E108" s="1160"/>
      <c r="F108" s="1157">
        <v>70</v>
      </c>
      <c r="G108" s="1654"/>
      <c r="H108" s="1655"/>
      <c r="I108" s="776"/>
      <c r="J108" s="444"/>
      <c r="K108" s="445"/>
      <c r="L108" s="446">
        <f t="shared" si="7"/>
        <v>0</v>
      </c>
      <c r="M108" s="447"/>
      <c r="N108" s="447"/>
      <c r="O108" s="447"/>
      <c r="P108" s="447"/>
      <c r="Q108" s="456"/>
      <c r="R108" s="486"/>
      <c r="S108" s="517"/>
      <c r="T108" s="637"/>
      <c r="U108" s="1012"/>
      <c r="V108" s="1565"/>
      <c r="W108" s="1565"/>
      <c r="X108" s="1565"/>
      <c r="Y108" s="1566"/>
      <c r="AA108" s="1682"/>
      <c r="AB108" s="1682"/>
      <c r="AC108" s="1682"/>
      <c r="AD108" s="1682"/>
    </row>
    <row r="109" spans="1:30" ht="20" hidden="1" customHeight="1" thickBot="1">
      <c r="A109" s="1158"/>
      <c r="B109" s="1158"/>
      <c r="C109" s="1159"/>
      <c r="D109" s="1162"/>
      <c r="E109" s="1160"/>
      <c r="F109" s="1157">
        <v>71</v>
      </c>
      <c r="G109" s="1654"/>
      <c r="H109" s="1655"/>
      <c r="I109" s="776"/>
      <c r="J109" s="444"/>
      <c r="K109" s="445"/>
      <c r="L109" s="446">
        <f t="shared" si="7"/>
        <v>0</v>
      </c>
      <c r="M109" s="447"/>
      <c r="N109" s="447"/>
      <c r="O109" s="447"/>
      <c r="P109" s="447"/>
      <c r="Q109" s="456"/>
      <c r="R109" s="486"/>
      <c r="S109" s="517"/>
      <c r="T109" s="637"/>
      <c r="U109" s="1012"/>
      <c r="V109" s="1565"/>
      <c r="W109" s="1565"/>
      <c r="X109" s="1565"/>
      <c r="Y109" s="1566"/>
      <c r="AA109" s="1682"/>
      <c r="AB109" s="1682"/>
      <c r="AC109" s="1682"/>
      <c r="AD109" s="1682"/>
    </row>
    <row r="110" spans="1:30" ht="20" hidden="1" customHeight="1" thickBot="1">
      <c r="A110" s="1158"/>
      <c r="B110" s="1158"/>
      <c r="C110" s="1159"/>
      <c r="D110" s="1162"/>
      <c r="E110" s="1160"/>
      <c r="F110" s="1157">
        <v>72</v>
      </c>
      <c r="G110" s="1654"/>
      <c r="H110" s="1655"/>
      <c r="I110" s="776"/>
      <c r="J110" s="444"/>
      <c r="K110" s="445"/>
      <c r="L110" s="446">
        <f t="shared" si="7"/>
        <v>0</v>
      </c>
      <c r="M110" s="447"/>
      <c r="N110" s="447"/>
      <c r="O110" s="447"/>
      <c r="P110" s="447"/>
      <c r="Q110" s="456"/>
      <c r="R110" s="486"/>
      <c r="S110" s="517"/>
      <c r="T110" s="637"/>
      <c r="U110" s="1012"/>
      <c r="V110" s="1565"/>
      <c r="W110" s="1565"/>
      <c r="X110" s="1565"/>
      <c r="Y110" s="1566"/>
      <c r="AA110" s="1682"/>
      <c r="AB110" s="1682"/>
      <c r="AC110" s="1682"/>
      <c r="AD110" s="1682"/>
    </row>
    <row r="111" spans="1:30" ht="20" hidden="1" customHeight="1" thickBot="1">
      <c r="A111" s="1158"/>
      <c r="B111" s="1158"/>
      <c r="C111" s="1159"/>
      <c r="D111" s="1162"/>
      <c r="E111" s="1160"/>
      <c r="F111" s="1157">
        <v>73</v>
      </c>
      <c r="G111" s="1654"/>
      <c r="H111" s="1655"/>
      <c r="I111" s="776"/>
      <c r="J111" s="444"/>
      <c r="K111" s="445"/>
      <c r="L111" s="446">
        <f t="shared" si="7"/>
        <v>0</v>
      </c>
      <c r="M111" s="447"/>
      <c r="N111" s="447"/>
      <c r="O111" s="447"/>
      <c r="P111" s="447"/>
      <c r="Q111" s="456"/>
      <c r="R111" s="486"/>
      <c r="S111" s="517"/>
      <c r="T111" s="637"/>
      <c r="U111" s="1012"/>
      <c r="V111" s="1565"/>
      <c r="W111" s="1565"/>
      <c r="X111" s="1565"/>
      <c r="Y111" s="1566"/>
      <c r="AA111" s="1682"/>
      <c r="AB111" s="1682"/>
      <c r="AC111" s="1682"/>
      <c r="AD111" s="1682"/>
    </row>
    <row r="112" spans="1:30" ht="20" hidden="1" customHeight="1" thickBot="1">
      <c r="A112" s="1158"/>
      <c r="B112" s="1158"/>
      <c r="C112" s="1159"/>
      <c r="D112" s="1162"/>
      <c r="E112" s="1160"/>
      <c r="F112" s="1157">
        <v>74</v>
      </c>
      <c r="G112" s="1654"/>
      <c r="H112" s="1655"/>
      <c r="I112" s="776"/>
      <c r="J112" s="444"/>
      <c r="K112" s="445"/>
      <c r="L112" s="446">
        <f t="shared" si="7"/>
        <v>0</v>
      </c>
      <c r="M112" s="447"/>
      <c r="N112" s="447"/>
      <c r="O112" s="447"/>
      <c r="P112" s="447"/>
      <c r="Q112" s="456"/>
      <c r="R112" s="486"/>
      <c r="S112" s="517"/>
      <c r="T112" s="637"/>
      <c r="U112" s="1012"/>
      <c r="V112" s="1565"/>
      <c r="W112" s="1565"/>
      <c r="X112" s="1565"/>
      <c r="Y112" s="1566"/>
      <c r="AA112" s="1682"/>
      <c r="AB112" s="1682"/>
      <c r="AC112" s="1682"/>
      <c r="AD112" s="1682"/>
    </row>
    <row r="113" spans="1:30" ht="20" hidden="1" customHeight="1" thickBot="1">
      <c r="A113" s="1158"/>
      <c r="B113" s="1158"/>
      <c r="C113" s="1159"/>
      <c r="D113" s="1162"/>
      <c r="E113" s="1160"/>
      <c r="F113" s="1157">
        <v>75</v>
      </c>
      <c r="G113" s="1654"/>
      <c r="H113" s="1655"/>
      <c r="I113" s="776"/>
      <c r="J113" s="444"/>
      <c r="K113" s="445"/>
      <c r="L113" s="446">
        <f t="shared" si="7"/>
        <v>0</v>
      </c>
      <c r="M113" s="447"/>
      <c r="N113" s="447"/>
      <c r="O113" s="447"/>
      <c r="P113" s="447"/>
      <c r="Q113" s="456"/>
      <c r="R113" s="486"/>
      <c r="S113" s="517"/>
      <c r="T113" s="637"/>
      <c r="U113" s="1012"/>
      <c r="V113" s="1565"/>
      <c r="W113" s="1565"/>
      <c r="X113" s="1565"/>
      <c r="Y113" s="1566"/>
      <c r="AA113" s="1682"/>
      <c r="AB113" s="1682"/>
      <c r="AC113" s="1682"/>
      <c r="AD113" s="1682"/>
    </row>
    <row r="114" spans="1:30" ht="20" hidden="1" customHeight="1" thickBot="1">
      <c r="A114" s="1158"/>
      <c r="B114" s="1158"/>
      <c r="C114" s="1159"/>
      <c r="D114" s="1162"/>
      <c r="E114" s="1160"/>
      <c r="F114" s="1157">
        <v>76</v>
      </c>
      <c r="G114" s="1654"/>
      <c r="H114" s="1655"/>
      <c r="I114" s="776"/>
      <c r="J114" s="444"/>
      <c r="K114" s="445"/>
      <c r="L114" s="446">
        <f t="shared" si="7"/>
        <v>0</v>
      </c>
      <c r="M114" s="447"/>
      <c r="N114" s="447"/>
      <c r="O114" s="447"/>
      <c r="P114" s="447"/>
      <c r="Q114" s="456"/>
      <c r="R114" s="486"/>
      <c r="S114" s="517"/>
      <c r="T114" s="637"/>
      <c r="U114" s="1012"/>
      <c r="V114" s="1565"/>
      <c r="W114" s="1565"/>
      <c r="X114" s="1565"/>
      <c r="Y114" s="1566"/>
      <c r="AA114" s="1682"/>
      <c r="AB114" s="1682"/>
      <c r="AC114" s="1682"/>
      <c r="AD114" s="1682"/>
    </row>
    <row r="115" spans="1:30" ht="20" hidden="1" customHeight="1" thickBot="1">
      <c r="A115" s="1158"/>
      <c r="B115" s="1158"/>
      <c r="C115" s="1159"/>
      <c r="D115" s="1162"/>
      <c r="E115" s="1160"/>
      <c r="F115" s="1157">
        <v>77</v>
      </c>
      <c r="G115" s="1654"/>
      <c r="H115" s="1655"/>
      <c r="I115" s="776"/>
      <c r="J115" s="444"/>
      <c r="K115" s="445"/>
      <c r="L115" s="446">
        <f t="shared" si="7"/>
        <v>0</v>
      </c>
      <c r="M115" s="447"/>
      <c r="N115" s="447"/>
      <c r="O115" s="447"/>
      <c r="P115" s="447"/>
      <c r="Q115" s="456"/>
      <c r="R115" s="486"/>
      <c r="S115" s="517"/>
      <c r="T115" s="637"/>
      <c r="U115" s="1012"/>
      <c r="V115" s="1565"/>
      <c r="W115" s="1565"/>
      <c r="X115" s="1565"/>
      <c r="Y115" s="1566"/>
      <c r="AA115" s="1682"/>
      <c r="AB115" s="1682"/>
      <c r="AC115" s="1682"/>
      <c r="AD115" s="1682"/>
    </row>
    <row r="116" spans="1:30" ht="20" hidden="1" customHeight="1" thickBot="1">
      <c r="A116" s="1158"/>
      <c r="B116" s="1158"/>
      <c r="C116" s="1159"/>
      <c r="D116" s="1162"/>
      <c r="E116" s="1160"/>
      <c r="F116" s="1157">
        <v>78</v>
      </c>
      <c r="G116" s="1654"/>
      <c r="H116" s="1655"/>
      <c r="I116" s="776"/>
      <c r="J116" s="444"/>
      <c r="K116" s="445"/>
      <c r="L116" s="446">
        <f t="shared" si="7"/>
        <v>0</v>
      </c>
      <c r="M116" s="447"/>
      <c r="N116" s="447"/>
      <c r="O116" s="447"/>
      <c r="P116" s="447"/>
      <c r="Q116" s="456"/>
      <c r="R116" s="486"/>
      <c r="S116" s="517"/>
      <c r="T116" s="637"/>
      <c r="U116" s="1012"/>
      <c r="V116" s="1565"/>
      <c r="W116" s="1565"/>
      <c r="X116" s="1565"/>
      <c r="Y116" s="1566"/>
      <c r="AA116" s="1682"/>
      <c r="AB116" s="1682"/>
      <c r="AC116" s="1682"/>
      <c r="AD116" s="1682"/>
    </row>
    <row r="117" spans="1:30" ht="20" hidden="1" customHeight="1" thickBot="1">
      <c r="A117" s="1158"/>
      <c r="B117" s="1158"/>
      <c r="C117" s="1159"/>
      <c r="D117" s="1162"/>
      <c r="E117" s="1160"/>
      <c r="F117" s="1157">
        <v>79</v>
      </c>
      <c r="G117" s="1654"/>
      <c r="H117" s="1655"/>
      <c r="I117" s="776"/>
      <c r="J117" s="444"/>
      <c r="K117" s="445"/>
      <c r="L117" s="446">
        <f t="shared" si="7"/>
        <v>0</v>
      </c>
      <c r="M117" s="447"/>
      <c r="N117" s="447"/>
      <c r="O117" s="447"/>
      <c r="P117" s="447"/>
      <c r="Q117" s="456"/>
      <c r="R117" s="487"/>
      <c r="S117" s="518"/>
      <c r="T117" s="637"/>
      <c r="U117" s="1012"/>
      <c r="V117" s="1565"/>
      <c r="W117" s="1565"/>
      <c r="X117" s="1565"/>
      <c r="Y117" s="1566"/>
      <c r="AA117" s="1682"/>
      <c r="AB117" s="1682"/>
      <c r="AC117" s="1682"/>
      <c r="AD117" s="1682"/>
    </row>
    <row r="118" spans="1:30" ht="20" hidden="1" customHeight="1" thickBot="1">
      <c r="A118" s="1158"/>
      <c r="B118" s="1158"/>
      <c r="C118" s="1159"/>
      <c r="D118" s="1162"/>
      <c r="E118" s="1160"/>
      <c r="F118" s="1157">
        <v>80</v>
      </c>
      <c r="G118" s="1654"/>
      <c r="H118" s="1655"/>
      <c r="I118" s="776"/>
      <c r="J118" s="444"/>
      <c r="K118" s="445"/>
      <c r="L118" s="446">
        <f t="shared" si="7"/>
        <v>0</v>
      </c>
      <c r="M118" s="447"/>
      <c r="N118" s="447"/>
      <c r="O118" s="447"/>
      <c r="P118" s="447"/>
      <c r="Q118" s="456"/>
      <c r="R118" s="487"/>
      <c r="S118" s="518"/>
      <c r="T118" s="637"/>
      <c r="U118" s="1012"/>
      <c r="V118" s="1565"/>
      <c r="W118" s="1565"/>
      <c r="X118" s="1565"/>
      <c r="Y118" s="1566"/>
      <c r="AA118" s="1682"/>
      <c r="AB118" s="1682"/>
      <c r="AC118" s="1682"/>
      <c r="AD118" s="1682"/>
    </row>
    <row r="119" spans="1:30" ht="20" hidden="1" customHeight="1" thickBot="1">
      <c r="A119" s="1158"/>
      <c r="B119" s="1158"/>
      <c r="C119" s="1159"/>
      <c r="D119" s="1162"/>
      <c r="E119" s="1160"/>
      <c r="F119" s="1157">
        <v>81</v>
      </c>
      <c r="G119" s="1654"/>
      <c r="H119" s="1655"/>
      <c r="I119" s="776"/>
      <c r="J119" s="444"/>
      <c r="K119" s="445"/>
      <c r="L119" s="446">
        <f t="shared" si="7"/>
        <v>0</v>
      </c>
      <c r="M119" s="447"/>
      <c r="N119" s="447"/>
      <c r="O119" s="447"/>
      <c r="P119" s="447"/>
      <c r="Q119" s="456"/>
      <c r="R119" s="487"/>
      <c r="S119" s="518"/>
      <c r="T119" s="637"/>
      <c r="U119" s="1012"/>
      <c r="V119" s="1565"/>
      <c r="W119" s="1565"/>
      <c r="X119" s="1565"/>
      <c r="Y119" s="1566"/>
      <c r="AA119" s="1682"/>
      <c r="AB119" s="1682"/>
      <c r="AC119" s="1682"/>
      <c r="AD119" s="1682"/>
    </row>
    <row r="120" spans="1:30" ht="20" hidden="1" customHeight="1" thickBot="1">
      <c r="A120" s="1158"/>
      <c r="B120" s="1158"/>
      <c r="C120" s="1159"/>
      <c r="D120" s="1162"/>
      <c r="E120" s="1160"/>
      <c r="F120" s="1157">
        <v>82</v>
      </c>
      <c r="G120" s="1654"/>
      <c r="H120" s="1655"/>
      <c r="I120" s="776"/>
      <c r="J120" s="444"/>
      <c r="K120" s="445"/>
      <c r="L120" s="446">
        <f t="shared" si="7"/>
        <v>0</v>
      </c>
      <c r="M120" s="447"/>
      <c r="N120" s="447"/>
      <c r="O120" s="447"/>
      <c r="P120" s="447"/>
      <c r="Q120" s="456"/>
      <c r="R120" s="487"/>
      <c r="S120" s="518"/>
      <c r="T120" s="637"/>
      <c r="U120" s="1012"/>
      <c r="V120" s="1565"/>
      <c r="W120" s="1565"/>
      <c r="X120" s="1565"/>
      <c r="Y120" s="1566"/>
      <c r="AA120" s="1682"/>
      <c r="AB120" s="1682"/>
      <c r="AC120" s="1682"/>
      <c r="AD120" s="1682"/>
    </row>
    <row r="121" spans="1:30" ht="20" hidden="1" customHeight="1" thickBot="1">
      <c r="A121" s="1158"/>
      <c r="B121" s="1158"/>
      <c r="C121" s="1159"/>
      <c r="D121" s="1162"/>
      <c r="E121" s="1160"/>
      <c r="F121" s="1157">
        <v>83</v>
      </c>
      <c r="G121" s="1654"/>
      <c r="H121" s="1655"/>
      <c r="I121" s="776"/>
      <c r="J121" s="444"/>
      <c r="K121" s="445"/>
      <c r="L121" s="446">
        <f t="shared" si="7"/>
        <v>0</v>
      </c>
      <c r="M121" s="447"/>
      <c r="N121" s="447"/>
      <c r="O121" s="447"/>
      <c r="P121" s="447"/>
      <c r="Q121" s="456"/>
      <c r="R121" s="487"/>
      <c r="S121" s="518"/>
      <c r="T121" s="637"/>
      <c r="U121" s="1012"/>
      <c r="V121" s="1565"/>
      <c r="W121" s="1565"/>
      <c r="X121" s="1565"/>
      <c r="Y121" s="1566"/>
      <c r="AA121" s="1682"/>
      <c r="AB121" s="1682"/>
      <c r="AC121" s="1682"/>
      <c r="AD121" s="1682"/>
    </row>
    <row r="122" spans="1:30" ht="20" hidden="1" customHeight="1" thickBot="1">
      <c r="A122" s="1158"/>
      <c r="B122" s="1158"/>
      <c r="C122" s="1159"/>
      <c r="D122" s="1162"/>
      <c r="E122" s="1160"/>
      <c r="F122" s="1157">
        <v>84</v>
      </c>
      <c r="G122" s="1654"/>
      <c r="H122" s="1655"/>
      <c r="I122" s="776"/>
      <c r="J122" s="444"/>
      <c r="K122" s="445"/>
      <c r="L122" s="446">
        <f t="shared" si="7"/>
        <v>0</v>
      </c>
      <c r="M122" s="447"/>
      <c r="N122" s="447"/>
      <c r="O122" s="447"/>
      <c r="P122" s="447"/>
      <c r="Q122" s="456"/>
      <c r="R122" s="487"/>
      <c r="S122" s="518"/>
      <c r="T122" s="637"/>
      <c r="U122" s="1012"/>
      <c r="V122" s="1565"/>
      <c r="W122" s="1565"/>
      <c r="X122" s="1565"/>
      <c r="Y122" s="1566"/>
      <c r="AA122" s="1682"/>
      <c r="AB122" s="1682"/>
      <c r="AC122" s="1682"/>
      <c r="AD122" s="1682"/>
    </row>
    <row r="123" spans="1:30" ht="20" hidden="1" customHeight="1" thickBot="1">
      <c r="A123" s="1158"/>
      <c r="B123" s="1158"/>
      <c r="C123" s="1159"/>
      <c r="D123" s="1162"/>
      <c r="E123" s="1160"/>
      <c r="F123" s="1157">
        <v>85</v>
      </c>
      <c r="G123" s="1654"/>
      <c r="H123" s="1655"/>
      <c r="I123" s="776"/>
      <c r="J123" s="444"/>
      <c r="K123" s="445"/>
      <c r="L123" s="446">
        <f t="shared" si="7"/>
        <v>0</v>
      </c>
      <c r="M123" s="447"/>
      <c r="N123" s="447"/>
      <c r="O123" s="447"/>
      <c r="P123" s="447"/>
      <c r="Q123" s="456"/>
      <c r="R123" s="487"/>
      <c r="S123" s="518"/>
      <c r="T123" s="637"/>
      <c r="U123" s="1012"/>
      <c r="V123" s="1565"/>
      <c r="W123" s="1565"/>
      <c r="X123" s="1565"/>
      <c r="Y123" s="1566"/>
      <c r="AA123" s="1682"/>
      <c r="AB123" s="1682"/>
      <c r="AC123" s="1682"/>
      <c r="AD123" s="1682"/>
    </row>
    <row r="124" spans="1:30" ht="20" hidden="1" customHeight="1" thickBot="1">
      <c r="A124" s="1158"/>
      <c r="B124" s="1158"/>
      <c r="C124" s="1159"/>
      <c r="D124" s="1162"/>
      <c r="E124" s="1160"/>
      <c r="F124" s="1157">
        <v>86</v>
      </c>
      <c r="G124" s="1654"/>
      <c r="H124" s="1655"/>
      <c r="I124" s="776"/>
      <c r="J124" s="444"/>
      <c r="K124" s="445"/>
      <c r="L124" s="446">
        <f t="shared" si="7"/>
        <v>0</v>
      </c>
      <c r="M124" s="447"/>
      <c r="N124" s="447"/>
      <c r="O124" s="447"/>
      <c r="P124" s="447"/>
      <c r="Q124" s="456"/>
      <c r="R124" s="487"/>
      <c r="S124" s="518"/>
      <c r="T124" s="637"/>
      <c r="U124" s="1012"/>
      <c r="V124" s="1565"/>
      <c r="W124" s="1565"/>
      <c r="X124" s="1565"/>
      <c r="Y124" s="1566"/>
      <c r="AA124" s="1682"/>
      <c r="AB124" s="1682"/>
      <c r="AC124" s="1682"/>
      <c r="AD124" s="1682"/>
    </row>
    <row r="125" spans="1:30" ht="20" hidden="1" customHeight="1" thickBot="1">
      <c r="A125" s="1158"/>
      <c r="B125" s="1158"/>
      <c r="C125" s="1159"/>
      <c r="D125" s="1162"/>
      <c r="E125" s="1160"/>
      <c r="F125" s="1157">
        <v>87</v>
      </c>
      <c r="G125" s="1654"/>
      <c r="H125" s="1655"/>
      <c r="I125" s="776"/>
      <c r="J125" s="444"/>
      <c r="K125" s="445"/>
      <c r="L125" s="446">
        <f t="shared" si="7"/>
        <v>0</v>
      </c>
      <c r="M125" s="447"/>
      <c r="N125" s="447"/>
      <c r="O125" s="447"/>
      <c r="P125" s="447"/>
      <c r="Q125" s="456"/>
      <c r="R125" s="487"/>
      <c r="S125" s="518"/>
      <c r="T125" s="637"/>
      <c r="U125" s="1012"/>
      <c r="V125" s="1565"/>
      <c r="W125" s="1565"/>
      <c r="X125" s="1565"/>
      <c r="Y125" s="1566"/>
      <c r="AA125" s="1682"/>
      <c r="AB125" s="1682"/>
      <c r="AC125" s="1682"/>
      <c r="AD125" s="1682"/>
    </row>
    <row r="126" spans="1:30" ht="20" hidden="1" customHeight="1" thickBot="1">
      <c r="A126" s="1158"/>
      <c r="B126" s="1158"/>
      <c r="C126" s="1159"/>
      <c r="D126" s="1162"/>
      <c r="E126" s="1160"/>
      <c r="F126" s="1157">
        <v>88</v>
      </c>
      <c r="G126" s="1654"/>
      <c r="H126" s="1655"/>
      <c r="I126" s="776"/>
      <c r="J126" s="444"/>
      <c r="K126" s="445"/>
      <c r="L126" s="446">
        <f t="shared" si="7"/>
        <v>0</v>
      </c>
      <c r="M126" s="447"/>
      <c r="N126" s="447"/>
      <c r="O126" s="447"/>
      <c r="P126" s="447"/>
      <c r="Q126" s="456"/>
      <c r="R126" s="487"/>
      <c r="S126" s="518"/>
      <c r="T126" s="637"/>
      <c r="U126" s="1012"/>
      <c r="V126" s="1565"/>
      <c r="W126" s="1565"/>
      <c r="X126" s="1565"/>
      <c r="Y126" s="1566"/>
      <c r="AA126" s="1682"/>
      <c r="AB126" s="1682"/>
      <c r="AC126" s="1682"/>
      <c r="AD126" s="1682"/>
    </row>
    <row r="127" spans="1:30" ht="20" hidden="1" customHeight="1" thickBot="1">
      <c r="A127" s="1158"/>
      <c r="B127" s="1158"/>
      <c r="C127" s="1159"/>
      <c r="D127" s="1162"/>
      <c r="E127" s="1160"/>
      <c r="F127" s="1157">
        <v>89</v>
      </c>
      <c r="G127" s="1654"/>
      <c r="H127" s="1655"/>
      <c r="I127" s="776"/>
      <c r="J127" s="444"/>
      <c r="K127" s="445"/>
      <c r="L127" s="446">
        <f t="shared" si="7"/>
        <v>0</v>
      </c>
      <c r="M127" s="447"/>
      <c r="N127" s="447"/>
      <c r="O127" s="447"/>
      <c r="P127" s="447"/>
      <c r="Q127" s="456"/>
      <c r="R127" s="487"/>
      <c r="S127" s="518"/>
      <c r="T127" s="637"/>
      <c r="U127" s="1012"/>
      <c r="V127" s="1565"/>
      <c r="W127" s="1565"/>
      <c r="X127" s="1565"/>
      <c r="Y127" s="1566"/>
      <c r="AA127" s="1682"/>
      <c r="AB127" s="1682"/>
      <c r="AC127" s="1682"/>
      <c r="AD127" s="1682"/>
    </row>
    <row r="128" spans="1:30" ht="20" hidden="1" customHeight="1" thickBot="1">
      <c r="A128" s="1158"/>
      <c r="B128" s="1158"/>
      <c r="C128" s="1159"/>
      <c r="D128" s="1162"/>
      <c r="E128" s="1160"/>
      <c r="F128" s="1157">
        <v>90</v>
      </c>
      <c r="G128" s="1654"/>
      <c r="H128" s="1655"/>
      <c r="I128" s="776"/>
      <c r="J128" s="444"/>
      <c r="K128" s="445"/>
      <c r="L128" s="446">
        <f t="shared" si="7"/>
        <v>0</v>
      </c>
      <c r="M128" s="447"/>
      <c r="N128" s="447"/>
      <c r="O128" s="447"/>
      <c r="P128" s="447"/>
      <c r="Q128" s="456"/>
      <c r="R128" s="487"/>
      <c r="S128" s="518"/>
      <c r="T128" s="637"/>
      <c r="U128" s="1012"/>
      <c r="V128" s="1565"/>
      <c r="W128" s="1565"/>
      <c r="X128" s="1565"/>
      <c r="Y128" s="1566"/>
      <c r="AA128" s="1682"/>
      <c r="AB128" s="1682"/>
      <c r="AC128" s="1682"/>
      <c r="AD128" s="1682"/>
    </row>
    <row r="129" spans="1:30" ht="20" hidden="1" customHeight="1" thickBot="1">
      <c r="A129" s="1158"/>
      <c r="B129" s="1158"/>
      <c r="C129" s="1159"/>
      <c r="D129" s="1162"/>
      <c r="E129" s="1160"/>
      <c r="F129" s="1157">
        <v>91</v>
      </c>
      <c r="G129" s="1654"/>
      <c r="H129" s="1655"/>
      <c r="I129" s="776"/>
      <c r="J129" s="444"/>
      <c r="K129" s="445"/>
      <c r="L129" s="446">
        <f t="shared" si="7"/>
        <v>0</v>
      </c>
      <c r="M129" s="447"/>
      <c r="N129" s="447"/>
      <c r="O129" s="447"/>
      <c r="P129" s="447"/>
      <c r="Q129" s="456"/>
      <c r="R129" s="487"/>
      <c r="S129" s="518"/>
      <c r="T129" s="637"/>
      <c r="U129" s="1012"/>
      <c r="V129" s="1565"/>
      <c r="W129" s="1565"/>
      <c r="X129" s="1565"/>
      <c r="Y129" s="1566"/>
      <c r="AA129" s="1682"/>
      <c r="AB129" s="1682"/>
      <c r="AC129" s="1682"/>
      <c r="AD129" s="1682"/>
    </row>
    <row r="130" spans="1:30" ht="20" hidden="1" customHeight="1" thickBot="1">
      <c r="A130" s="1158"/>
      <c r="B130" s="1158"/>
      <c r="C130" s="1159"/>
      <c r="D130" s="1162"/>
      <c r="E130" s="1160"/>
      <c r="F130" s="1157">
        <v>92</v>
      </c>
      <c r="G130" s="1654"/>
      <c r="H130" s="1655"/>
      <c r="I130" s="776"/>
      <c r="J130" s="444"/>
      <c r="K130" s="445"/>
      <c r="L130" s="446">
        <f t="shared" si="7"/>
        <v>0</v>
      </c>
      <c r="M130" s="447"/>
      <c r="N130" s="447"/>
      <c r="O130" s="447"/>
      <c r="P130" s="447"/>
      <c r="Q130" s="456"/>
      <c r="R130" s="487"/>
      <c r="S130" s="518"/>
      <c r="T130" s="637"/>
      <c r="U130" s="1012"/>
      <c r="V130" s="1565"/>
      <c r="W130" s="1565"/>
      <c r="X130" s="1565"/>
      <c r="Y130" s="1566"/>
      <c r="AA130" s="1682"/>
      <c r="AB130" s="1682"/>
      <c r="AC130" s="1682"/>
      <c r="AD130" s="1682"/>
    </row>
    <row r="131" spans="1:30" ht="20" hidden="1" customHeight="1" thickBot="1">
      <c r="A131" s="1158"/>
      <c r="B131" s="1158"/>
      <c r="C131" s="1159"/>
      <c r="D131" s="1162"/>
      <c r="E131" s="1160"/>
      <c r="F131" s="1157">
        <v>93</v>
      </c>
      <c r="G131" s="1654"/>
      <c r="H131" s="1655"/>
      <c r="I131" s="776"/>
      <c r="J131" s="444"/>
      <c r="K131" s="445"/>
      <c r="L131" s="446">
        <f t="shared" si="7"/>
        <v>0</v>
      </c>
      <c r="M131" s="447"/>
      <c r="N131" s="447"/>
      <c r="O131" s="447"/>
      <c r="P131" s="447"/>
      <c r="Q131" s="456"/>
      <c r="R131" s="487"/>
      <c r="S131" s="518"/>
      <c r="T131" s="637"/>
      <c r="U131" s="1012"/>
      <c r="V131" s="1565"/>
      <c r="W131" s="1565"/>
      <c r="X131" s="1565"/>
      <c r="Y131" s="1566"/>
      <c r="AA131" s="1682"/>
      <c r="AB131" s="1682"/>
      <c r="AC131" s="1682"/>
      <c r="AD131" s="1682"/>
    </row>
    <row r="132" spans="1:30" ht="20" hidden="1" customHeight="1" thickBot="1">
      <c r="A132" s="1158"/>
      <c r="B132" s="1158"/>
      <c r="C132" s="1159"/>
      <c r="D132" s="1162"/>
      <c r="E132" s="1160"/>
      <c r="F132" s="1157">
        <v>94</v>
      </c>
      <c r="G132" s="1654"/>
      <c r="H132" s="1655"/>
      <c r="I132" s="776"/>
      <c r="J132" s="444"/>
      <c r="K132" s="445"/>
      <c r="L132" s="446">
        <f t="shared" si="7"/>
        <v>0</v>
      </c>
      <c r="M132" s="447"/>
      <c r="N132" s="447"/>
      <c r="O132" s="447"/>
      <c r="P132" s="447"/>
      <c r="Q132" s="456"/>
      <c r="R132" s="487"/>
      <c r="S132" s="518"/>
      <c r="T132" s="637"/>
      <c r="U132" s="1012"/>
      <c r="V132" s="1565"/>
      <c r="W132" s="1565"/>
      <c r="X132" s="1565"/>
      <c r="Y132" s="1566"/>
      <c r="AA132" s="1682"/>
      <c r="AB132" s="1682"/>
      <c r="AC132" s="1682"/>
      <c r="AD132" s="1682"/>
    </row>
    <row r="133" spans="1:30" ht="20" hidden="1" customHeight="1" thickBot="1">
      <c r="A133" s="1158"/>
      <c r="B133" s="1158"/>
      <c r="C133" s="1159"/>
      <c r="D133" s="1162"/>
      <c r="E133" s="1160"/>
      <c r="F133" s="1157">
        <v>95</v>
      </c>
      <c r="G133" s="1654"/>
      <c r="H133" s="1655"/>
      <c r="I133" s="776"/>
      <c r="J133" s="444"/>
      <c r="K133" s="445"/>
      <c r="L133" s="446">
        <f t="shared" si="7"/>
        <v>0</v>
      </c>
      <c r="M133" s="447"/>
      <c r="N133" s="447"/>
      <c r="O133" s="447"/>
      <c r="P133" s="447"/>
      <c r="Q133" s="456"/>
      <c r="R133" s="487"/>
      <c r="S133" s="518"/>
      <c r="T133" s="637"/>
      <c r="U133" s="1012"/>
      <c r="V133" s="1565"/>
      <c r="W133" s="1565"/>
      <c r="X133" s="1565"/>
      <c r="Y133" s="1566"/>
      <c r="AA133" s="1682"/>
      <c r="AB133" s="1682"/>
      <c r="AC133" s="1682"/>
      <c r="AD133" s="1682"/>
    </row>
    <row r="134" spans="1:30" ht="20" hidden="1" customHeight="1" thickBot="1">
      <c r="A134" s="1158"/>
      <c r="B134" s="1158"/>
      <c r="C134" s="1159"/>
      <c r="D134" s="1162"/>
      <c r="E134" s="1160"/>
      <c r="F134" s="1157">
        <v>96</v>
      </c>
      <c r="G134" s="1654"/>
      <c r="H134" s="1655"/>
      <c r="I134" s="776"/>
      <c r="J134" s="444"/>
      <c r="K134" s="445"/>
      <c r="L134" s="446">
        <f t="shared" si="7"/>
        <v>0</v>
      </c>
      <c r="M134" s="447"/>
      <c r="N134" s="447"/>
      <c r="O134" s="447"/>
      <c r="P134" s="447"/>
      <c r="Q134" s="456"/>
      <c r="R134" s="487"/>
      <c r="S134" s="518"/>
      <c r="T134" s="637"/>
      <c r="U134" s="1012"/>
      <c r="V134" s="1565"/>
      <c r="W134" s="1565"/>
      <c r="X134" s="1565"/>
      <c r="Y134" s="1566"/>
      <c r="AA134" s="1682"/>
      <c r="AB134" s="1682"/>
      <c r="AC134" s="1682"/>
      <c r="AD134" s="1682"/>
    </row>
    <row r="135" spans="1:30" ht="20" hidden="1" customHeight="1" thickBot="1">
      <c r="A135" s="1158"/>
      <c r="B135" s="1158"/>
      <c r="C135" s="1159"/>
      <c r="D135" s="1162"/>
      <c r="E135" s="1160"/>
      <c r="F135" s="1157">
        <v>97</v>
      </c>
      <c r="G135" s="1654"/>
      <c r="H135" s="1655"/>
      <c r="I135" s="776"/>
      <c r="J135" s="444"/>
      <c r="K135" s="445"/>
      <c r="L135" s="446">
        <f t="shared" si="7"/>
        <v>0</v>
      </c>
      <c r="M135" s="447"/>
      <c r="N135" s="447"/>
      <c r="O135" s="447"/>
      <c r="P135" s="447"/>
      <c r="Q135" s="456"/>
      <c r="R135" s="487"/>
      <c r="S135" s="518"/>
      <c r="T135" s="637"/>
      <c r="U135" s="1012"/>
      <c r="V135" s="1565"/>
      <c r="W135" s="1565"/>
      <c r="X135" s="1565"/>
      <c r="Y135" s="1566"/>
      <c r="AA135" s="1682"/>
      <c r="AB135" s="1682"/>
      <c r="AC135" s="1682"/>
      <c r="AD135" s="1682"/>
    </row>
    <row r="136" spans="1:30" ht="20" hidden="1" customHeight="1" thickBot="1">
      <c r="A136" s="1158"/>
      <c r="B136" s="1158"/>
      <c r="C136" s="1159"/>
      <c r="D136" s="1162"/>
      <c r="E136" s="1160"/>
      <c r="F136" s="1157">
        <v>98</v>
      </c>
      <c r="G136" s="1654"/>
      <c r="H136" s="1655"/>
      <c r="I136" s="776"/>
      <c r="J136" s="444"/>
      <c r="K136" s="445"/>
      <c r="L136" s="446">
        <f t="shared" si="7"/>
        <v>0</v>
      </c>
      <c r="M136" s="447"/>
      <c r="N136" s="447"/>
      <c r="O136" s="447"/>
      <c r="P136" s="447"/>
      <c r="Q136" s="456"/>
      <c r="R136" s="487"/>
      <c r="S136" s="518"/>
      <c r="T136" s="637"/>
      <c r="U136" s="1012"/>
      <c r="V136" s="1565"/>
      <c r="W136" s="1565"/>
      <c r="X136" s="1565"/>
      <c r="Y136" s="1566"/>
      <c r="AA136" s="1682"/>
      <c r="AB136" s="1682"/>
      <c r="AC136" s="1682"/>
      <c r="AD136" s="1682"/>
    </row>
    <row r="137" spans="1:30" ht="20" hidden="1" customHeight="1" thickBot="1">
      <c r="A137" s="1158"/>
      <c r="B137" s="1158"/>
      <c r="C137" s="1159"/>
      <c r="D137" s="1162"/>
      <c r="E137" s="1160"/>
      <c r="F137" s="1157">
        <v>99</v>
      </c>
      <c r="G137" s="1654"/>
      <c r="H137" s="1655"/>
      <c r="I137" s="776"/>
      <c r="J137" s="444"/>
      <c r="K137" s="445"/>
      <c r="L137" s="446">
        <f t="shared" si="7"/>
        <v>0</v>
      </c>
      <c r="M137" s="447"/>
      <c r="N137" s="447"/>
      <c r="O137" s="447"/>
      <c r="P137" s="447"/>
      <c r="Q137" s="456"/>
      <c r="R137" s="487"/>
      <c r="S137" s="518"/>
      <c r="T137" s="637"/>
      <c r="U137" s="1012"/>
      <c r="V137" s="1565"/>
      <c r="W137" s="1565"/>
      <c r="X137" s="1565"/>
      <c r="Y137" s="1566"/>
      <c r="AA137" s="1682"/>
      <c r="AB137" s="1682"/>
      <c r="AC137" s="1682"/>
      <c r="AD137" s="1682"/>
    </row>
    <row r="138" spans="1:30" ht="20" hidden="1" customHeight="1" thickBot="1">
      <c r="A138" s="1158"/>
      <c r="B138" s="1158"/>
      <c r="C138" s="1159"/>
      <c r="D138" s="1162"/>
      <c r="E138" s="1160"/>
      <c r="F138" s="1157">
        <v>100</v>
      </c>
      <c r="G138" s="1654"/>
      <c r="H138" s="1655"/>
      <c r="I138" s="776"/>
      <c r="J138" s="444"/>
      <c r="K138" s="445"/>
      <c r="L138" s="446">
        <f t="shared" si="7"/>
        <v>0</v>
      </c>
      <c r="M138" s="447"/>
      <c r="N138" s="447"/>
      <c r="O138" s="447"/>
      <c r="P138" s="447"/>
      <c r="Q138" s="456"/>
      <c r="R138" s="487"/>
      <c r="S138" s="518"/>
      <c r="T138" s="637"/>
      <c r="U138" s="1012"/>
      <c r="V138" s="1565"/>
      <c r="W138" s="1565"/>
      <c r="X138" s="1565"/>
      <c r="Y138" s="1566"/>
      <c r="AA138" s="1682"/>
      <c r="AB138" s="1682"/>
      <c r="AC138" s="1682"/>
      <c r="AD138" s="1682"/>
    </row>
    <row r="139" spans="1:30" ht="20" hidden="1" customHeight="1" thickBot="1">
      <c r="A139" s="1158"/>
      <c r="B139" s="1158"/>
      <c r="C139" s="1159"/>
      <c r="D139" s="1162"/>
      <c r="E139" s="1160"/>
      <c r="F139" s="1157">
        <v>101</v>
      </c>
      <c r="G139" s="1654"/>
      <c r="H139" s="1655"/>
      <c r="I139" s="776"/>
      <c r="J139" s="444"/>
      <c r="K139" s="445"/>
      <c r="L139" s="446">
        <f t="shared" si="7"/>
        <v>0</v>
      </c>
      <c r="M139" s="447"/>
      <c r="N139" s="447"/>
      <c r="O139" s="447"/>
      <c r="P139" s="447"/>
      <c r="Q139" s="456"/>
      <c r="R139" s="487"/>
      <c r="S139" s="518"/>
      <c r="T139" s="637"/>
      <c r="U139" s="1012"/>
      <c r="V139" s="1565"/>
      <c r="W139" s="1565"/>
      <c r="X139" s="1565"/>
      <c r="Y139" s="1566"/>
      <c r="AA139" s="1682"/>
      <c r="AB139" s="1682"/>
      <c r="AC139" s="1682"/>
      <c r="AD139" s="1682"/>
    </row>
    <row r="140" spans="1:30" ht="20" hidden="1" customHeight="1" thickBot="1">
      <c r="A140" s="1158"/>
      <c r="B140" s="1158"/>
      <c r="C140" s="1159"/>
      <c r="D140" s="1162"/>
      <c r="E140" s="1160"/>
      <c r="F140" s="1157">
        <v>102</v>
      </c>
      <c r="G140" s="1654"/>
      <c r="H140" s="1655"/>
      <c r="I140" s="776"/>
      <c r="J140" s="444"/>
      <c r="K140" s="445"/>
      <c r="L140" s="446">
        <f t="shared" si="7"/>
        <v>0</v>
      </c>
      <c r="M140" s="447"/>
      <c r="N140" s="447"/>
      <c r="O140" s="447"/>
      <c r="P140" s="447"/>
      <c r="Q140" s="456"/>
      <c r="R140" s="487"/>
      <c r="S140" s="518"/>
      <c r="T140" s="637"/>
      <c r="U140" s="1012"/>
      <c r="V140" s="1565"/>
      <c r="W140" s="1565"/>
      <c r="X140" s="1565"/>
      <c r="Y140" s="1566"/>
      <c r="AA140" s="1682"/>
      <c r="AB140" s="1682"/>
      <c r="AC140" s="1682"/>
      <c r="AD140" s="1682"/>
    </row>
    <row r="141" spans="1:30" ht="20" hidden="1" customHeight="1" thickBot="1">
      <c r="A141" s="1158"/>
      <c r="B141" s="1158"/>
      <c r="C141" s="1159"/>
      <c r="D141" s="1162"/>
      <c r="E141" s="1160"/>
      <c r="F141" s="1157">
        <v>103</v>
      </c>
      <c r="G141" s="1654"/>
      <c r="H141" s="1655"/>
      <c r="I141" s="776"/>
      <c r="J141" s="444"/>
      <c r="K141" s="445"/>
      <c r="L141" s="446">
        <f t="shared" si="7"/>
        <v>0</v>
      </c>
      <c r="M141" s="447"/>
      <c r="N141" s="447"/>
      <c r="O141" s="447"/>
      <c r="P141" s="447"/>
      <c r="Q141" s="456"/>
      <c r="R141" s="487"/>
      <c r="S141" s="518"/>
      <c r="T141" s="637"/>
      <c r="U141" s="1012"/>
      <c r="V141" s="1565"/>
      <c r="W141" s="1565"/>
      <c r="X141" s="1565"/>
      <c r="Y141" s="1566"/>
      <c r="AA141" s="1682"/>
      <c r="AB141" s="1682"/>
      <c r="AC141" s="1682"/>
      <c r="AD141" s="1682"/>
    </row>
    <row r="142" spans="1:30" ht="20" hidden="1" customHeight="1" thickBot="1">
      <c r="A142" s="1158"/>
      <c r="B142" s="1158"/>
      <c r="C142" s="1159"/>
      <c r="D142" s="1162"/>
      <c r="E142" s="1160"/>
      <c r="F142" s="1157">
        <v>104</v>
      </c>
      <c r="G142" s="1654"/>
      <c r="H142" s="1655"/>
      <c r="I142" s="776"/>
      <c r="J142" s="444"/>
      <c r="K142" s="445"/>
      <c r="L142" s="446">
        <f t="shared" si="7"/>
        <v>0</v>
      </c>
      <c r="M142" s="447"/>
      <c r="N142" s="447"/>
      <c r="O142" s="447"/>
      <c r="P142" s="447"/>
      <c r="Q142" s="456"/>
      <c r="R142" s="487"/>
      <c r="S142" s="518"/>
      <c r="T142" s="637"/>
      <c r="U142" s="1012"/>
      <c r="V142" s="1565"/>
      <c r="W142" s="1565"/>
      <c r="X142" s="1565"/>
      <c r="Y142" s="1566"/>
      <c r="AA142" s="1682"/>
      <c r="AB142" s="1682"/>
      <c r="AC142" s="1682"/>
      <c r="AD142" s="1682"/>
    </row>
    <row r="143" spans="1:30" ht="20" hidden="1" customHeight="1" thickBot="1">
      <c r="A143" s="1158"/>
      <c r="B143" s="1158"/>
      <c r="C143" s="1159"/>
      <c r="D143" s="1162"/>
      <c r="E143" s="1160"/>
      <c r="F143" s="1157">
        <v>105</v>
      </c>
      <c r="G143" s="1654"/>
      <c r="H143" s="1655"/>
      <c r="I143" s="776"/>
      <c r="J143" s="444"/>
      <c r="K143" s="445"/>
      <c r="L143" s="446">
        <f t="shared" si="7"/>
        <v>0</v>
      </c>
      <c r="M143" s="447"/>
      <c r="N143" s="447"/>
      <c r="O143" s="447"/>
      <c r="P143" s="447"/>
      <c r="Q143" s="456"/>
      <c r="R143" s="487"/>
      <c r="S143" s="518"/>
      <c r="T143" s="637"/>
      <c r="U143" s="1012"/>
      <c r="V143" s="1565"/>
      <c r="W143" s="1565"/>
      <c r="X143" s="1565"/>
      <c r="Y143" s="1566"/>
      <c r="AA143" s="1682"/>
      <c r="AB143" s="1682"/>
      <c r="AC143" s="1682"/>
      <c r="AD143" s="1682"/>
    </row>
    <row r="144" spans="1:30" ht="20" hidden="1" customHeight="1" thickBot="1">
      <c r="A144" s="1158"/>
      <c r="B144" s="1158"/>
      <c r="C144" s="1159"/>
      <c r="D144" s="1162"/>
      <c r="E144" s="1160"/>
      <c r="F144" s="1157">
        <v>106</v>
      </c>
      <c r="G144" s="1654"/>
      <c r="H144" s="1655"/>
      <c r="I144" s="776"/>
      <c r="J144" s="444"/>
      <c r="K144" s="445"/>
      <c r="L144" s="446">
        <f t="shared" si="7"/>
        <v>0</v>
      </c>
      <c r="M144" s="447"/>
      <c r="N144" s="447"/>
      <c r="O144" s="447"/>
      <c r="P144" s="447"/>
      <c r="Q144" s="456"/>
      <c r="R144" s="487"/>
      <c r="S144" s="518"/>
      <c r="T144" s="637"/>
      <c r="U144" s="1012"/>
      <c r="V144" s="1565"/>
      <c r="W144" s="1565"/>
      <c r="X144" s="1565"/>
      <c r="Y144" s="1566"/>
      <c r="AA144" s="1682"/>
      <c r="AB144" s="1682"/>
      <c r="AC144" s="1682"/>
      <c r="AD144" s="1682"/>
    </row>
    <row r="145" spans="1:30" ht="20" hidden="1" customHeight="1" thickBot="1">
      <c r="A145" s="1158"/>
      <c r="B145" s="1158"/>
      <c r="C145" s="1159"/>
      <c r="D145" s="1162"/>
      <c r="E145" s="1160"/>
      <c r="F145" s="1157">
        <v>107</v>
      </c>
      <c r="G145" s="1654"/>
      <c r="H145" s="1655"/>
      <c r="I145" s="776"/>
      <c r="J145" s="444"/>
      <c r="K145" s="445"/>
      <c r="L145" s="446">
        <f t="shared" si="7"/>
        <v>0</v>
      </c>
      <c r="M145" s="447"/>
      <c r="N145" s="447"/>
      <c r="O145" s="447"/>
      <c r="P145" s="447"/>
      <c r="Q145" s="456"/>
      <c r="R145" s="487"/>
      <c r="S145" s="518"/>
      <c r="T145" s="637"/>
      <c r="U145" s="1012"/>
      <c r="V145" s="1565"/>
      <c r="W145" s="1565"/>
      <c r="X145" s="1565"/>
      <c r="Y145" s="1566"/>
      <c r="AA145" s="1682"/>
      <c r="AB145" s="1682"/>
      <c r="AC145" s="1682"/>
      <c r="AD145" s="1682"/>
    </row>
    <row r="146" spans="1:30" ht="20" hidden="1" customHeight="1" thickBot="1">
      <c r="A146" s="1158"/>
      <c r="B146" s="1158"/>
      <c r="C146" s="1159"/>
      <c r="D146" s="1162"/>
      <c r="E146" s="1160"/>
      <c r="F146" s="1157">
        <v>108</v>
      </c>
      <c r="G146" s="1654"/>
      <c r="H146" s="1655"/>
      <c r="I146" s="776"/>
      <c r="J146" s="444"/>
      <c r="K146" s="445"/>
      <c r="L146" s="446">
        <f t="shared" si="7"/>
        <v>0</v>
      </c>
      <c r="M146" s="447"/>
      <c r="N146" s="447"/>
      <c r="O146" s="447"/>
      <c r="P146" s="447"/>
      <c r="Q146" s="456"/>
      <c r="R146" s="487"/>
      <c r="S146" s="518"/>
      <c r="T146" s="637"/>
      <c r="U146" s="1012"/>
      <c r="V146" s="1565"/>
      <c r="W146" s="1565"/>
      <c r="X146" s="1565"/>
      <c r="Y146" s="1566"/>
      <c r="AA146" s="1682"/>
      <c r="AB146" s="1682"/>
      <c r="AC146" s="1682"/>
      <c r="AD146" s="1682"/>
    </row>
    <row r="147" spans="1:30" ht="20" hidden="1" customHeight="1" thickBot="1">
      <c r="A147" s="1158"/>
      <c r="B147" s="1158"/>
      <c r="C147" s="1159"/>
      <c r="D147" s="1162"/>
      <c r="E147" s="1160"/>
      <c r="F147" s="1157">
        <v>109</v>
      </c>
      <c r="G147" s="1654"/>
      <c r="H147" s="1655"/>
      <c r="I147" s="776"/>
      <c r="J147" s="444"/>
      <c r="K147" s="445"/>
      <c r="L147" s="446">
        <f t="shared" si="7"/>
        <v>0</v>
      </c>
      <c r="M147" s="447"/>
      <c r="N147" s="447"/>
      <c r="O147" s="447"/>
      <c r="P147" s="447"/>
      <c r="Q147" s="456"/>
      <c r="R147" s="487"/>
      <c r="S147" s="518"/>
      <c r="T147" s="637"/>
      <c r="U147" s="1012"/>
      <c r="V147" s="1565"/>
      <c r="W147" s="1565"/>
      <c r="X147" s="1565"/>
      <c r="Y147" s="1566"/>
      <c r="AA147" s="1682"/>
      <c r="AB147" s="1682"/>
      <c r="AC147" s="1682"/>
      <c r="AD147" s="1682"/>
    </row>
    <row r="148" spans="1:30" ht="20" hidden="1" customHeight="1" thickBot="1">
      <c r="A148" s="1158"/>
      <c r="B148" s="1158"/>
      <c r="C148" s="1159"/>
      <c r="D148" s="1162"/>
      <c r="E148" s="1160"/>
      <c r="F148" s="1157">
        <v>110</v>
      </c>
      <c r="G148" s="1654"/>
      <c r="H148" s="1655"/>
      <c r="I148" s="776"/>
      <c r="J148" s="444"/>
      <c r="K148" s="445"/>
      <c r="L148" s="446">
        <f t="shared" si="7"/>
        <v>0</v>
      </c>
      <c r="M148" s="447"/>
      <c r="N148" s="447"/>
      <c r="O148" s="447"/>
      <c r="P148" s="447"/>
      <c r="Q148" s="456"/>
      <c r="R148" s="487"/>
      <c r="S148" s="518"/>
      <c r="T148" s="637"/>
      <c r="U148" s="1012"/>
      <c r="V148" s="1565"/>
      <c r="W148" s="1565"/>
      <c r="X148" s="1565"/>
      <c r="Y148" s="1566"/>
      <c r="AA148" s="1682"/>
      <c r="AB148" s="1682"/>
      <c r="AC148" s="1682"/>
      <c r="AD148" s="1682"/>
    </row>
    <row r="149" spans="1:30" ht="20" hidden="1" customHeight="1" thickBot="1">
      <c r="A149" s="1158"/>
      <c r="B149" s="1158"/>
      <c r="C149" s="1159"/>
      <c r="D149" s="1162"/>
      <c r="E149" s="1160"/>
      <c r="F149" s="1157">
        <v>111</v>
      </c>
      <c r="G149" s="1654"/>
      <c r="H149" s="1655"/>
      <c r="I149" s="776"/>
      <c r="J149" s="444"/>
      <c r="K149" s="445"/>
      <c r="L149" s="446">
        <f t="shared" si="7"/>
        <v>0</v>
      </c>
      <c r="M149" s="447"/>
      <c r="N149" s="447"/>
      <c r="O149" s="447"/>
      <c r="P149" s="447"/>
      <c r="Q149" s="456"/>
      <c r="R149" s="487"/>
      <c r="S149" s="518"/>
      <c r="T149" s="637"/>
      <c r="U149" s="1012"/>
      <c r="V149" s="1565"/>
      <c r="W149" s="1565"/>
      <c r="X149" s="1565"/>
      <c r="Y149" s="1566"/>
      <c r="AA149" s="1682"/>
      <c r="AB149" s="1682"/>
      <c r="AC149" s="1682"/>
      <c r="AD149" s="1682"/>
    </row>
    <row r="150" spans="1:30" ht="20" hidden="1" customHeight="1" thickBot="1">
      <c r="A150" s="1158"/>
      <c r="B150" s="1158"/>
      <c r="C150" s="1159"/>
      <c r="D150" s="1162"/>
      <c r="E150" s="1160"/>
      <c r="F150" s="1157">
        <v>112</v>
      </c>
      <c r="G150" s="1654"/>
      <c r="H150" s="1655"/>
      <c r="I150" s="776"/>
      <c r="J150" s="444"/>
      <c r="K150" s="445"/>
      <c r="L150" s="446">
        <f t="shared" si="7"/>
        <v>0</v>
      </c>
      <c r="M150" s="447"/>
      <c r="N150" s="447"/>
      <c r="O150" s="447"/>
      <c r="P150" s="447"/>
      <c r="Q150" s="456"/>
      <c r="R150" s="487"/>
      <c r="S150" s="518"/>
      <c r="T150" s="637"/>
      <c r="U150" s="1012"/>
      <c r="V150" s="1565"/>
      <c r="W150" s="1565"/>
      <c r="X150" s="1565"/>
      <c r="Y150" s="1566"/>
      <c r="AA150" s="1682"/>
      <c r="AB150" s="1682"/>
      <c r="AC150" s="1682"/>
      <c r="AD150" s="1682"/>
    </row>
    <row r="151" spans="1:30" ht="20" hidden="1" customHeight="1" thickBot="1">
      <c r="A151" s="1158"/>
      <c r="B151" s="1158"/>
      <c r="C151" s="1159"/>
      <c r="D151" s="1162"/>
      <c r="E151" s="1160"/>
      <c r="F151" s="1157">
        <v>113</v>
      </c>
      <c r="G151" s="1654"/>
      <c r="H151" s="1655"/>
      <c r="I151" s="776"/>
      <c r="J151" s="444"/>
      <c r="K151" s="445"/>
      <c r="L151" s="446">
        <f t="shared" si="7"/>
        <v>0</v>
      </c>
      <c r="M151" s="447"/>
      <c r="N151" s="447"/>
      <c r="O151" s="447"/>
      <c r="P151" s="447"/>
      <c r="Q151" s="456"/>
      <c r="R151" s="487"/>
      <c r="S151" s="518"/>
      <c r="T151" s="637"/>
      <c r="U151" s="1012"/>
      <c r="V151" s="1565"/>
      <c r="W151" s="1565"/>
      <c r="X151" s="1565"/>
      <c r="Y151" s="1566"/>
      <c r="AA151" s="1682"/>
      <c r="AB151" s="1682"/>
      <c r="AC151" s="1682"/>
      <c r="AD151" s="1682"/>
    </row>
    <row r="152" spans="1:30" ht="20" hidden="1" customHeight="1" thickBot="1">
      <c r="A152" s="1158"/>
      <c r="B152" s="1158"/>
      <c r="C152" s="1159"/>
      <c r="D152" s="1162"/>
      <c r="E152" s="1160"/>
      <c r="F152" s="1157">
        <v>114</v>
      </c>
      <c r="G152" s="1654"/>
      <c r="H152" s="1655"/>
      <c r="I152" s="776"/>
      <c r="J152" s="444"/>
      <c r="K152" s="445"/>
      <c r="L152" s="446">
        <f t="shared" si="7"/>
        <v>0</v>
      </c>
      <c r="M152" s="447"/>
      <c r="N152" s="447"/>
      <c r="O152" s="447"/>
      <c r="P152" s="447"/>
      <c r="Q152" s="456"/>
      <c r="R152" s="487"/>
      <c r="S152" s="518"/>
      <c r="T152" s="637"/>
      <c r="U152" s="1012"/>
      <c r="V152" s="1565"/>
      <c r="W152" s="1565"/>
      <c r="X152" s="1565"/>
      <c r="Y152" s="1566"/>
      <c r="AA152" s="1682"/>
      <c r="AB152" s="1682"/>
      <c r="AC152" s="1682"/>
      <c r="AD152" s="1682"/>
    </row>
    <row r="153" spans="1:30" ht="20" hidden="1" customHeight="1" thickBot="1">
      <c r="A153" s="1158"/>
      <c r="B153" s="1158"/>
      <c r="C153" s="1159"/>
      <c r="D153" s="1162"/>
      <c r="E153" s="1160"/>
      <c r="F153" s="1157">
        <v>115</v>
      </c>
      <c r="G153" s="1654"/>
      <c r="H153" s="1655"/>
      <c r="I153" s="776"/>
      <c r="J153" s="444"/>
      <c r="K153" s="445"/>
      <c r="L153" s="446">
        <f t="shared" si="7"/>
        <v>0</v>
      </c>
      <c r="M153" s="447"/>
      <c r="N153" s="447"/>
      <c r="O153" s="447"/>
      <c r="P153" s="447"/>
      <c r="Q153" s="456"/>
      <c r="R153" s="487"/>
      <c r="S153" s="518"/>
      <c r="T153" s="637"/>
      <c r="U153" s="1012"/>
      <c r="V153" s="1565"/>
      <c r="W153" s="1565"/>
      <c r="X153" s="1565"/>
      <c r="Y153" s="1566"/>
      <c r="AA153" s="1682"/>
      <c r="AB153" s="1682"/>
      <c r="AC153" s="1682"/>
      <c r="AD153" s="1682"/>
    </row>
    <row r="154" spans="1:30" ht="20" hidden="1" customHeight="1" thickBot="1">
      <c r="A154" s="1158"/>
      <c r="B154" s="1158"/>
      <c r="C154" s="1159"/>
      <c r="D154" s="1162"/>
      <c r="E154" s="1160"/>
      <c r="F154" s="1157">
        <v>116</v>
      </c>
      <c r="G154" s="1654"/>
      <c r="H154" s="1655"/>
      <c r="I154" s="776"/>
      <c r="J154" s="444"/>
      <c r="K154" s="445"/>
      <c r="L154" s="446">
        <f t="shared" si="7"/>
        <v>0</v>
      </c>
      <c r="M154" s="447"/>
      <c r="N154" s="447"/>
      <c r="O154" s="447"/>
      <c r="P154" s="447"/>
      <c r="Q154" s="456"/>
      <c r="R154" s="487"/>
      <c r="S154" s="518"/>
      <c r="T154" s="637"/>
      <c r="U154" s="1012"/>
      <c r="V154" s="1565"/>
      <c r="W154" s="1565"/>
      <c r="X154" s="1565"/>
      <c r="Y154" s="1566"/>
      <c r="AA154" s="1682"/>
      <c r="AB154" s="1682"/>
      <c r="AC154" s="1682"/>
      <c r="AD154" s="1682"/>
    </row>
    <row r="155" spans="1:30" ht="20" hidden="1" customHeight="1" thickBot="1">
      <c r="A155" s="1158"/>
      <c r="B155" s="1158"/>
      <c r="C155" s="1159"/>
      <c r="D155" s="1162"/>
      <c r="E155" s="1160"/>
      <c r="F155" s="1157">
        <v>117</v>
      </c>
      <c r="G155" s="1654"/>
      <c r="H155" s="1655"/>
      <c r="I155" s="776"/>
      <c r="J155" s="444"/>
      <c r="K155" s="445"/>
      <c r="L155" s="446">
        <f t="shared" si="7"/>
        <v>0</v>
      </c>
      <c r="M155" s="447"/>
      <c r="N155" s="447"/>
      <c r="O155" s="447"/>
      <c r="P155" s="447"/>
      <c r="Q155" s="456"/>
      <c r="R155" s="487"/>
      <c r="S155" s="518"/>
      <c r="T155" s="637"/>
      <c r="U155" s="1012"/>
      <c r="V155" s="1565"/>
      <c r="W155" s="1565"/>
      <c r="X155" s="1565"/>
      <c r="Y155" s="1566"/>
      <c r="AA155" s="1682"/>
      <c r="AB155" s="1682"/>
      <c r="AC155" s="1682"/>
      <c r="AD155" s="1682"/>
    </row>
    <row r="156" spans="1:30" ht="20" hidden="1" customHeight="1" thickBot="1">
      <c r="A156" s="1158"/>
      <c r="B156" s="1158"/>
      <c r="C156" s="1159"/>
      <c r="D156" s="1162"/>
      <c r="E156" s="1160"/>
      <c r="F156" s="1157">
        <v>118</v>
      </c>
      <c r="G156" s="1654"/>
      <c r="H156" s="1655"/>
      <c r="I156" s="776"/>
      <c r="J156" s="444"/>
      <c r="K156" s="445"/>
      <c r="L156" s="446">
        <f t="shared" si="7"/>
        <v>0</v>
      </c>
      <c r="M156" s="447"/>
      <c r="N156" s="447"/>
      <c r="O156" s="447"/>
      <c r="P156" s="447"/>
      <c r="Q156" s="456"/>
      <c r="R156" s="487"/>
      <c r="S156" s="518"/>
      <c r="T156" s="637"/>
      <c r="U156" s="1012"/>
      <c r="V156" s="1565"/>
      <c r="W156" s="1565"/>
      <c r="X156" s="1565"/>
      <c r="Y156" s="1566"/>
      <c r="AA156" s="1682"/>
      <c r="AB156" s="1682"/>
      <c r="AC156" s="1682"/>
      <c r="AD156" s="1682"/>
    </row>
    <row r="157" spans="1:30" ht="20" hidden="1" customHeight="1" thickBot="1">
      <c r="A157" s="1158"/>
      <c r="B157" s="1158"/>
      <c r="C157" s="1159"/>
      <c r="D157" s="1162"/>
      <c r="E157" s="1160"/>
      <c r="F157" s="1157">
        <v>119</v>
      </c>
      <c r="G157" s="1654"/>
      <c r="H157" s="1655"/>
      <c r="I157" s="776"/>
      <c r="J157" s="444"/>
      <c r="K157" s="445"/>
      <c r="L157" s="446">
        <f t="shared" si="7"/>
        <v>0</v>
      </c>
      <c r="M157" s="447"/>
      <c r="N157" s="447"/>
      <c r="O157" s="447"/>
      <c r="P157" s="447"/>
      <c r="Q157" s="456"/>
      <c r="R157" s="487"/>
      <c r="S157" s="518"/>
      <c r="T157" s="637"/>
      <c r="U157" s="1012"/>
      <c r="V157" s="1565"/>
      <c r="W157" s="1565"/>
      <c r="X157" s="1565"/>
      <c r="Y157" s="1566"/>
      <c r="AA157" s="1682"/>
      <c r="AB157" s="1682"/>
      <c r="AC157" s="1682"/>
      <c r="AD157" s="1682"/>
    </row>
    <row r="158" spans="1:30" ht="20" hidden="1" customHeight="1" thickBot="1">
      <c r="A158" s="1158"/>
      <c r="B158" s="1158"/>
      <c r="C158" s="1159"/>
      <c r="D158" s="1162"/>
      <c r="E158" s="1160"/>
      <c r="F158" s="1157">
        <v>120</v>
      </c>
      <c r="G158" s="1654"/>
      <c r="H158" s="1655"/>
      <c r="I158" s="776"/>
      <c r="J158" s="444"/>
      <c r="K158" s="445"/>
      <c r="L158" s="446">
        <f t="shared" si="7"/>
        <v>0</v>
      </c>
      <c r="M158" s="447"/>
      <c r="N158" s="447"/>
      <c r="O158" s="447"/>
      <c r="P158" s="447"/>
      <c r="Q158" s="456"/>
      <c r="R158" s="487"/>
      <c r="S158" s="518"/>
      <c r="T158" s="637"/>
      <c r="U158" s="1012"/>
      <c r="V158" s="1565"/>
      <c r="W158" s="1565"/>
      <c r="X158" s="1565"/>
      <c r="Y158" s="1566"/>
      <c r="AA158" s="1682"/>
      <c r="AB158" s="1682"/>
      <c r="AC158" s="1682"/>
      <c r="AD158" s="1682"/>
    </row>
    <row r="159" spans="1:30" ht="20" hidden="1" customHeight="1" thickBot="1">
      <c r="A159" s="1158"/>
      <c r="B159" s="1158"/>
      <c r="C159" s="1159"/>
      <c r="D159" s="1162"/>
      <c r="E159" s="1160"/>
      <c r="F159" s="1157">
        <v>121</v>
      </c>
      <c r="G159" s="1654"/>
      <c r="H159" s="1655"/>
      <c r="I159" s="776"/>
      <c r="J159" s="444"/>
      <c r="K159" s="445"/>
      <c r="L159" s="446">
        <f t="shared" si="7"/>
        <v>0</v>
      </c>
      <c r="M159" s="447"/>
      <c r="N159" s="447"/>
      <c r="O159" s="447"/>
      <c r="P159" s="447"/>
      <c r="Q159" s="456"/>
      <c r="R159" s="487"/>
      <c r="S159" s="518"/>
      <c r="T159" s="637"/>
      <c r="U159" s="1012"/>
      <c r="V159" s="1565"/>
      <c r="W159" s="1565"/>
      <c r="X159" s="1565"/>
      <c r="Y159" s="1566"/>
      <c r="AA159" s="1682"/>
      <c r="AB159" s="1682"/>
      <c r="AC159" s="1682"/>
      <c r="AD159" s="1682"/>
    </row>
    <row r="160" spans="1:30" ht="20" hidden="1" customHeight="1" thickBot="1">
      <c r="A160" s="1158"/>
      <c r="B160" s="1158"/>
      <c r="C160" s="1159"/>
      <c r="D160" s="1162"/>
      <c r="E160" s="1160"/>
      <c r="F160" s="1157">
        <v>122</v>
      </c>
      <c r="G160" s="1654"/>
      <c r="H160" s="1655"/>
      <c r="I160" s="776"/>
      <c r="J160" s="444"/>
      <c r="K160" s="445"/>
      <c r="L160" s="446">
        <f t="shared" si="7"/>
        <v>0</v>
      </c>
      <c r="M160" s="447"/>
      <c r="N160" s="447"/>
      <c r="O160" s="447"/>
      <c r="P160" s="447"/>
      <c r="Q160" s="456"/>
      <c r="R160" s="487"/>
      <c r="S160" s="518"/>
      <c r="T160" s="637"/>
      <c r="U160" s="1012"/>
      <c r="V160" s="1565"/>
      <c r="W160" s="1565"/>
      <c r="X160" s="1565"/>
      <c r="Y160" s="1566"/>
      <c r="AA160" s="1682"/>
      <c r="AB160" s="1682"/>
      <c r="AC160" s="1682"/>
      <c r="AD160" s="1682"/>
    </row>
    <row r="161" spans="1:30" ht="20" hidden="1" customHeight="1" thickBot="1">
      <c r="A161" s="1158"/>
      <c r="B161" s="1158"/>
      <c r="C161" s="1159"/>
      <c r="D161" s="1162"/>
      <c r="E161" s="1160"/>
      <c r="F161" s="1157">
        <v>123</v>
      </c>
      <c r="G161" s="1654"/>
      <c r="H161" s="1655"/>
      <c r="I161" s="776"/>
      <c r="J161" s="444"/>
      <c r="K161" s="445"/>
      <c r="L161" s="446">
        <f t="shared" si="7"/>
        <v>0</v>
      </c>
      <c r="M161" s="447"/>
      <c r="N161" s="447"/>
      <c r="O161" s="447"/>
      <c r="P161" s="447"/>
      <c r="Q161" s="456"/>
      <c r="R161" s="487"/>
      <c r="S161" s="518"/>
      <c r="T161" s="637"/>
      <c r="U161" s="1012"/>
      <c r="V161" s="1565"/>
      <c r="W161" s="1565"/>
      <c r="X161" s="1565"/>
      <c r="Y161" s="1566"/>
      <c r="AA161" s="1682"/>
      <c r="AB161" s="1682"/>
      <c r="AC161" s="1682"/>
      <c r="AD161" s="1682"/>
    </row>
    <row r="162" spans="1:30" ht="20" hidden="1" customHeight="1" thickBot="1">
      <c r="A162" s="1158"/>
      <c r="B162" s="1158"/>
      <c r="C162" s="1159"/>
      <c r="D162" s="1162"/>
      <c r="E162" s="1160"/>
      <c r="F162" s="1157">
        <v>124</v>
      </c>
      <c r="G162" s="1654"/>
      <c r="H162" s="1655"/>
      <c r="I162" s="776"/>
      <c r="J162" s="444"/>
      <c r="K162" s="445"/>
      <c r="L162" s="446">
        <f t="shared" si="7"/>
        <v>0</v>
      </c>
      <c r="M162" s="447"/>
      <c r="N162" s="447"/>
      <c r="O162" s="447"/>
      <c r="P162" s="447"/>
      <c r="Q162" s="456"/>
      <c r="R162" s="487"/>
      <c r="S162" s="518"/>
      <c r="T162" s="637"/>
      <c r="U162" s="1012"/>
      <c r="V162" s="1565"/>
      <c r="W162" s="1565"/>
      <c r="X162" s="1565"/>
      <c r="Y162" s="1566"/>
      <c r="AA162" s="1682"/>
      <c r="AB162" s="1682"/>
      <c r="AC162" s="1682"/>
      <c r="AD162" s="1682"/>
    </row>
    <row r="163" spans="1:30" ht="20" hidden="1" customHeight="1" thickBot="1">
      <c r="A163" s="1158"/>
      <c r="B163" s="1158"/>
      <c r="C163" s="1159"/>
      <c r="D163" s="1162"/>
      <c r="E163" s="1160"/>
      <c r="F163" s="1157">
        <v>125</v>
      </c>
      <c r="G163" s="1654"/>
      <c r="H163" s="1655"/>
      <c r="I163" s="776"/>
      <c r="J163" s="444"/>
      <c r="K163" s="445"/>
      <c r="L163" s="446">
        <f t="shared" si="7"/>
        <v>0</v>
      </c>
      <c r="M163" s="447"/>
      <c r="N163" s="447"/>
      <c r="O163" s="447"/>
      <c r="P163" s="447"/>
      <c r="Q163" s="456"/>
      <c r="R163" s="487"/>
      <c r="S163" s="518"/>
      <c r="T163" s="637"/>
      <c r="U163" s="1012"/>
      <c r="V163" s="1565"/>
      <c r="W163" s="1565"/>
      <c r="X163" s="1565"/>
      <c r="Y163" s="1566"/>
      <c r="AA163" s="1682"/>
      <c r="AB163" s="1682"/>
      <c r="AC163" s="1682"/>
      <c r="AD163" s="1682"/>
    </row>
    <row r="164" spans="1:30" ht="20" hidden="1" customHeight="1" thickBot="1">
      <c r="A164" s="1158"/>
      <c r="B164" s="1158"/>
      <c r="C164" s="1159"/>
      <c r="D164" s="1162"/>
      <c r="E164" s="1160"/>
      <c r="F164" s="1157">
        <v>126</v>
      </c>
      <c r="G164" s="1654"/>
      <c r="H164" s="1655"/>
      <c r="I164" s="776"/>
      <c r="J164" s="444"/>
      <c r="K164" s="445"/>
      <c r="L164" s="446">
        <f t="shared" si="7"/>
        <v>0</v>
      </c>
      <c r="M164" s="447"/>
      <c r="N164" s="447"/>
      <c r="O164" s="447"/>
      <c r="P164" s="447"/>
      <c r="Q164" s="456"/>
      <c r="R164" s="487"/>
      <c r="S164" s="518"/>
      <c r="T164" s="637"/>
      <c r="U164" s="1012"/>
      <c r="V164" s="1565"/>
      <c r="W164" s="1565"/>
      <c r="X164" s="1565"/>
      <c r="Y164" s="1566"/>
      <c r="AA164" s="1682"/>
      <c r="AB164" s="1682"/>
      <c r="AC164" s="1682"/>
      <c r="AD164" s="1682"/>
    </row>
    <row r="165" spans="1:30" ht="20" hidden="1" customHeight="1" thickBot="1">
      <c r="A165" s="1158"/>
      <c r="B165" s="1158"/>
      <c r="C165" s="1159"/>
      <c r="D165" s="1162"/>
      <c r="E165" s="1160"/>
      <c r="F165" s="1157">
        <v>127</v>
      </c>
      <c r="G165" s="1654"/>
      <c r="H165" s="1655"/>
      <c r="I165" s="776"/>
      <c r="J165" s="444"/>
      <c r="K165" s="445"/>
      <c r="L165" s="446">
        <f t="shared" si="7"/>
        <v>0</v>
      </c>
      <c r="M165" s="447"/>
      <c r="N165" s="447"/>
      <c r="O165" s="447"/>
      <c r="P165" s="447"/>
      <c r="Q165" s="456"/>
      <c r="R165" s="487"/>
      <c r="S165" s="518"/>
      <c r="T165" s="637"/>
      <c r="U165" s="1012"/>
      <c r="V165" s="1565"/>
      <c r="W165" s="1565"/>
      <c r="X165" s="1565"/>
      <c r="Y165" s="1566"/>
      <c r="AA165" s="1682"/>
      <c r="AB165" s="1682"/>
      <c r="AC165" s="1682"/>
      <c r="AD165" s="1682"/>
    </row>
    <row r="166" spans="1:30" ht="20" hidden="1" customHeight="1" thickBot="1">
      <c r="A166" s="1158"/>
      <c r="B166" s="1158"/>
      <c r="C166" s="1159"/>
      <c r="D166" s="1162"/>
      <c r="E166" s="1160"/>
      <c r="F166" s="1157">
        <v>128</v>
      </c>
      <c r="G166" s="1654"/>
      <c r="H166" s="1655"/>
      <c r="I166" s="776"/>
      <c r="J166" s="444"/>
      <c r="K166" s="445"/>
      <c r="L166" s="446">
        <f t="shared" si="7"/>
        <v>0</v>
      </c>
      <c r="M166" s="447"/>
      <c r="N166" s="447"/>
      <c r="O166" s="447"/>
      <c r="P166" s="447"/>
      <c r="Q166" s="456"/>
      <c r="R166" s="487"/>
      <c r="S166" s="518"/>
      <c r="T166" s="637"/>
      <c r="U166" s="1012"/>
      <c r="V166" s="1565"/>
      <c r="W166" s="1565"/>
      <c r="X166" s="1565"/>
      <c r="Y166" s="1566"/>
      <c r="AA166" s="1682"/>
      <c r="AB166" s="1682"/>
      <c r="AC166" s="1682"/>
      <c r="AD166" s="1682"/>
    </row>
    <row r="167" spans="1:30" ht="20" hidden="1" customHeight="1" thickBot="1">
      <c r="A167" s="1158"/>
      <c r="B167" s="1158"/>
      <c r="C167" s="1159"/>
      <c r="D167" s="1162"/>
      <c r="E167" s="1160"/>
      <c r="F167" s="1157">
        <v>129</v>
      </c>
      <c r="G167" s="1654"/>
      <c r="H167" s="1655"/>
      <c r="I167" s="776"/>
      <c r="J167" s="444"/>
      <c r="K167" s="445"/>
      <c r="L167" s="446">
        <f t="shared" si="7"/>
        <v>0</v>
      </c>
      <c r="M167" s="447"/>
      <c r="N167" s="447"/>
      <c r="O167" s="447"/>
      <c r="P167" s="447"/>
      <c r="Q167" s="456"/>
      <c r="R167" s="487"/>
      <c r="S167" s="518"/>
      <c r="T167" s="637"/>
      <c r="U167" s="1012"/>
      <c r="V167" s="1565"/>
      <c r="W167" s="1565"/>
      <c r="X167" s="1565"/>
      <c r="Y167" s="1566"/>
      <c r="AA167" s="1682"/>
      <c r="AB167" s="1682"/>
      <c r="AC167" s="1682"/>
      <c r="AD167" s="1682"/>
    </row>
    <row r="168" spans="1:30" ht="20" hidden="1" customHeight="1" thickBot="1">
      <c r="A168" s="1158"/>
      <c r="B168" s="1158"/>
      <c r="C168" s="1159"/>
      <c r="D168" s="1162"/>
      <c r="E168" s="1160"/>
      <c r="F168" s="1157">
        <v>130</v>
      </c>
      <c r="G168" s="1654"/>
      <c r="H168" s="1655"/>
      <c r="I168" s="776"/>
      <c r="J168" s="444"/>
      <c r="K168" s="445"/>
      <c r="L168" s="446">
        <f t="shared" si="7"/>
        <v>0</v>
      </c>
      <c r="M168" s="447"/>
      <c r="N168" s="447"/>
      <c r="O168" s="447"/>
      <c r="P168" s="447"/>
      <c r="Q168" s="456"/>
      <c r="R168" s="487"/>
      <c r="S168" s="518"/>
      <c r="T168" s="637"/>
      <c r="U168" s="1012"/>
      <c r="V168" s="1565"/>
      <c r="W168" s="1565"/>
      <c r="X168" s="1565"/>
      <c r="Y168" s="1566"/>
      <c r="AA168" s="1682"/>
      <c r="AB168" s="1682"/>
      <c r="AC168" s="1682"/>
      <c r="AD168" s="1682"/>
    </row>
    <row r="169" spans="1:30" ht="20" hidden="1" customHeight="1" thickBot="1">
      <c r="A169" s="1158"/>
      <c r="B169" s="1158"/>
      <c r="C169" s="1159"/>
      <c r="D169" s="1162"/>
      <c r="E169" s="1160"/>
      <c r="F169" s="1157">
        <v>131</v>
      </c>
      <c r="G169" s="1654"/>
      <c r="H169" s="1655"/>
      <c r="I169" s="776"/>
      <c r="J169" s="444"/>
      <c r="K169" s="445"/>
      <c r="L169" s="446">
        <f t="shared" ref="L169:L232" si="8">J169*K169</f>
        <v>0</v>
      </c>
      <c r="M169" s="447"/>
      <c r="N169" s="447"/>
      <c r="O169" s="447"/>
      <c r="P169" s="447"/>
      <c r="Q169" s="456"/>
      <c r="R169" s="487"/>
      <c r="S169" s="518"/>
      <c r="T169" s="637"/>
      <c r="U169" s="1012"/>
      <c r="V169" s="1565"/>
      <c r="W169" s="1565"/>
      <c r="X169" s="1565"/>
      <c r="Y169" s="1566"/>
      <c r="AA169" s="1682"/>
      <c r="AB169" s="1682"/>
      <c r="AC169" s="1682"/>
      <c r="AD169" s="1682"/>
    </row>
    <row r="170" spans="1:30" ht="20" hidden="1" customHeight="1" thickBot="1">
      <c r="A170" s="1158"/>
      <c r="B170" s="1158"/>
      <c r="C170" s="1159"/>
      <c r="D170" s="1162"/>
      <c r="E170" s="1160"/>
      <c r="F170" s="1157">
        <v>132</v>
      </c>
      <c r="G170" s="1654"/>
      <c r="H170" s="1655"/>
      <c r="I170" s="776"/>
      <c r="J170" s="444"/>
      <c r="K170" s="445"/>
      <c r="L170" s="446">
        <f t="shared" si="8"/>
        <v>0</v>
      </c>
      <c r="M170" s="447"/>
      <c r="N170" s="447"/>
      <c r="O170" s="447"/>
      <c r="P170" s="447"/>
      <c r="Q170" s="456"/>
      <c r="R170" s="487"/>
      <c r="S170" s="518"/>
      <c r="T170" s="637"/>
      <c r="U170" s="1012"/>
      <c r="V170" s="1565"/>
      <c r="W170" s="1565"/>
      <c r="X170" s="1565"/>
      <c r="Y170" s="1566"/>
      <c r="AA170" s="1682"/>
      <c r="AB170" s="1682"/>
      <c r="AC170" s="1682"/>
      <c r="AD170" s="1682"/>
    </row>
    <row r="171" spans="1:30" ht="20" hidden="1" customHeight="1" thickBot="1">
      <c r="A171" s="1158"/>
      <c r="B171" s="1158"/>
      <c r="C171" s="1159"/>
      <c r="D171" s="1162"/>
      <c r="E171" s="1160"/>
      <c r="F171" s="1157">
        <v>133</v>
      </c>
      <c r="G171" s="1654"/>
      <c r="H171" s="1655"/>
      <c r="I171" s="776"/>
      <c r="J171" s="444"/>
      <c r="K171" s="445"/>
      <c r="L171" s="446">
        <f t="shared" si="8"/>
        <v>0</v>
      </c>
      <c r="M171" s="447"/>
      <c r="N171" s="447"/>
      <c r="O171" s="447"/>
      <c r="P171" s="447"/>
      <c r="Q171" s="456"/>
      <c r="R171" s="487"/>
      <c r="S171" s="518"/>
      <c r="T171" s="637"/>
      <c r="U171" s="1012"/>
      <c r="V171" s="1565"/>
      <c r="W171" s="1565"/>
      <c r="X171" s="1565"/>
      <c r="Y171" s="1566"/>
      <c r="AA171" s="1682"/>
      <c r="AB171" s="1682"/>
      <c r="AC171" s="1682"/>
      <c r="AD171" s="1682"/>
    </row>
    <row r="172" spans="1:30" ht="20" hidden="1" customHeight="1" thickBot="1">
      <c r="A172" s="1158"/>
      <c r="B172" s="1158"/>
      <c r="C172" s="1159"/>
      <c r="D172" s="1162"/>
      <c r="E172" s="1160"/>
      <c r="F172" s="1157">
        <v>134</v>
      </c>
      <c r="G172" s="1654"/>
      <c r="H172" s="1655"/>
      <c r="I172" s="776"/>
      <c r="J172" s="444"/>
      <c r="K172" s="445"/>
      <c r="L172" s="446">
        <f t="shared" si="8"/>
        <v>0</v>
      </c>
      <c r="M172" s="447"/>
      <c r="N172" s="447"/>
      <c r="O172" s="447"/>
      <c r="P172" s="447"/>
      <c r="Q172" s="456"/>
      <c r="R172" s="487"/>
      <c r="S172" s="518"/>
      <c r="T172" s="637"/>
      <c r="U172" s="1012"/>
      <c r="V172" s="1565"/>
      <c r="W172" s="1565"/>
      <c r="X172" s="1565"/>
      <c r="Y172" s="1566"/>
      <c r="AA172" s="1682"/>
      <c r="AB172" s="1682"/>
      <c r="AC172" s="1682"/>
      <c r="AD172" s="1682"/>
    </row>
    <row r="173" spans="1:30" ht="20" hidden="1" customHeight="1" thickBot="1">
      <c r="A173" s="1158"/>
      <c r="B173" s="1158"/>
      <c r="C173" s="1159"/>
      <c r="D173" s="1162"/>
      <c r="E173" s="1160"/>
      <c r="F173" s="1157">
        <v>135</v>
      </c>
      <c r="G173" s="1654"/>
      <c r="H173" s="1655"/>
      <c r="I173" s="776"/>
      <c r="J173" s="444"/>
      <c r="K173" s="445"/>
      <c r="L173" s="446">
        <f t="shared" si="8"/>
        <v>0</v>
      </c>
      <c r="M173" s="447"/>
      <c r="N173" s="447"/>
      <c r="O173" s="447"/>
      <c r="P173" s="447"/>
      <c r="Q173" s="456"/>
      <c r="R173" s="487"/>
      <c r="S173" s="518"/>
      <c r="T173" s="637"/>
      <c r="U173" s="1012"/>
      <c r="V173" s="1565"/>
      <c r="W173" s="1565"/>
      <c r="X173" s="1565"/>
      <c r="Y173" s="1566"/>
      <c r="AA173" s="1682"/>
      <c r="AB173" s="1682"/>
      <c r="AC173" s="1682"/>
      <c r="AD173" s="1682"/>
    </row>
    <row r="174" spans="1:30" ht="20" hidden="1" customHeight="1" thickBot="1">
      <c r="A174" s="1158"/>
      <c r="B174" s="1158"/>
      <c r="C174" s="1159"/>
      <c r="D174" s="1162"/>
      <c r="E174" s="1160"/>
      <c r="F174" s="1157">
        <v>136</v>
      </c>
      <c r="G174" s="1654"/>
      <c r="H174" s="1655"/>
      <c r="I174" s="776"/>
      <c r="J174" s="444"/>
      <c r="K174" s="445"/>
      <c r="L174" s="446">
        <f t="shared" si="8"/>
        <v>0</v>
      </c>
      <c r="M174" s="447"/>
      <c r="N174" s="447"/>
      <c r="O174" s="447"/>
      <c r="P174" s="447"/>
      <c r="Q174" s="456"/>
      <c r="R174" s="487"/>
      <c r="S174" s="518"/>
      <c r="T174" s="637"/>
      <c r="U174" s="1012"/>
      <c r="V174" s="1565"/>
      <c r="W174" s="1565"/>
      <c r="X174" s="1565"/>
      <c r="Y174" s="1566"/>
      <c r="AA174" s="1682"/>
      <c r="AB174" s="1682"/>
      <c r="AC174" s="1682"/>
      <c r="AD174" s="1682"/>
    </row>
    <row r="175" spans="1:30" ht="20" hidden="1" customHeight="1" thickBot="1">
      <c r="A175" s="1158"/>
      <c r="B175" s="1158"/>
      <c r="C175" s="1159"/>
      <c r="D175" s="1162"/>
      <c r="E175" s="1160"/>
      <c r="F175" s="1157">
        <v>137</v>
      </c>
      <c r="G175" s="1654"/>
      <c r="H175" s="1655"/>
      <c r="I175" s="776"/>
      <c r="J175" s="444"/>
      <c r="K175" s="445"/>
      <c r="L175" s="446">
        <f t="shared" si="8"/>
        <v>0</v>
      </c>
      <c r="M175" s="447"/>
      <c r="N175" s="447"/>
      <c r="O175" s="447"/>
      <c r="P175" s="447"/>
      <c r="Q175" s="456"/>
      <c r="R175" s="487"/>
      <c r="S175" s="518"/>
      <c r="T175" s="637"/>
      <c r="U175" s="1012"/>
      <c r="V175" s="1565"/>
      <c r="W175" s="1565"/>
      <c r="X175" s="1565"/>
      <c r="Y175" s="1566"/>
      <c r="AA175" s="1682"/>
      <c r="AB175" s="1682"/>
      <c r="AC175" s="1682"/>
      <c r="AD175" s="1682"/>
    </row>
    <row r="176" spans="1:30" ht="20" hidden="1" customHeight="1" thickBot="1">
      <c r="A176" s="1158"/>
      <c r="B176" s="1158"/>
      <c r="C176" s="1159"/>
      <c r="D176" s="1162"/>
      <c r="E176" s="1160"/>
      <c r="F176" s="1157">
        <v>138</v>
      </c>
      <c r="G176" s="1654"/>
      <c r="H176" s="1655"/>
      <c r="I176" s="776"/>
      <c r="J176" s="444"/>
      <c r="K176" s="445"/>
      <c r="L176" s="446">
        <f t="shared" si="8"/>
        <v>0</v>
      </c>
      <c r="M176" s="447"/>
      <c r="N176" s="447"/>
      <c r="O176" s="447"/>
      <c r="P176" s="447"/>
      <c r="Q176" s="456"/>
      <c r="R176" s="487"/>
      <c r="S176" s="518"/>
      <c r="T176" s="637"/>
      <c r="U176" s="1012"/>
      <c r="V176" s="1565"/>
      <c r="W176" s="1565"/>
      <c r="X176" s="1565"/>
      <c r="Y176" s="1566"/>
      <c r="AA176" s="1682"/>
      <c r="AB176" s="1682"/>
      <c r="AC176" s="1682"/>
      <c r="AD176" s="1682"/>
    </row>
    <row r="177" spans="1:30" ht="20" hidden="1" customHeight="1" thickBot="1">
      <c r="A177" s="1158"/>
      <c r="B177" s="1158"/>
      <c r="C177" s="1159"/>
      <c r="D177" s="1162"/>
      <c r="E177" s="1160"/>
      <c r="F177" s="1157">
        <v>139</v>
      </c>
      <c r="G177" s="1654"/>
      <c r="H177" s="1655"/>
      <c r="I177" s="776"/>
      <c r="J177" s="444"/>
      <c r="K177" s="445"/>
      <c r="L177" s="446">
        <f t="shared" si="8"/>
        <v>0</v>
      </c>
      <c r="M177" s="447"/>
      <c r="N177" s="447"/>
      <c r="O177" s="447"/>
      <c r="P177" s="447"/>
      <c r="Q177" s="456"/>
      <c r="R177" s="487"/>
      <c r="S177" s="518"/>
      <c r="T177" s="637"/>
      <c r="U177" s="1012"/>
      <c r="V177" s="1565"/>
      <c r="W177" s="1565"/>
      <c r="X177" s="1565"/>
      <c r="Y177" s="1566"/>
      <c r="AA177" s="1682"/>
      <c r="AB177" s="1682"/>
      <c r="AC177" s="1682"/>
      <c r="AD177" s="1682"/>
    </row>
    <row r="178" spans="1:30" ht="20" hidden="1" customHeight="1" thickBot="1">
      <c r="A178" s="1158"/>
      <c r="B178" s="1158"/>
      <c r="C178" s="1159"/>
      <c r="D178" s="1162"/>
      <c r="E178" s="1160"/>
      <c r="F178" s="1157">
        <v>140</v>
      </c>
      <c r="G178" s="1654"/>
      <c r="H178" s="1655"/>
      <c r="I178" s="776"/>
      <c r="J178" s="444"/>
      <c r="K178" s="445"/>
      <c r="L178" s="446">
        <f t="shared" si="8"/>
        <v>0</v>
      </c>
      <c r="M178" s="447"/>
      <c r="N178" s="447"/>
      <c r="O178" s="447"/>
      <c r="P178" s="447"/>
      <c r="Q178" s="456"/>
      <c r="R178" s="487"/>
      <c r="S178" s="518"/>
      <c r="T178" s="637"/>
      <c r="U178" s="1012"/>
      <c r="V178" s="1565"/>
      <c r="W178" s="1565"/>
      <c r="X178" s="1565"/>
      <c r="Y178" s="1566"/>
      <c r="AA178" s="1682"/>
      <c r="AB178" s="1682"/>
      <c r="AC178" s="1682"/>
      <c r="AD178" s="1682"/>
    </row>
    <row r="179" spans="1:30" ht="20" hidden="1" customHeight="1" thickBot="1">
      <c r="A179" s="1158"/>
      <c r="B179" s="1158"/>
      <c r="C179" s="1159"/>
      <c r="D179" s="1162"/>
      <c r="E179" s="1160"/>
      <c r="F179" s="1157">
        <v>141</v>
      </c>
      <c r="G179" s="1654"/>
      <c r="H179" s="1655"/>
      <c r="I179" s="776"/>
      <c r="J179" s="444"/>
      <c r="K179" s="445"/>
      <c r="L179" s="446">
        <f t="shared" si="8"/>
        <v>0</v>
      </c>
      <c r="M179" s="447"/>
      <c r="N179" s="447"/>
      <c r="O179" s="447"/>
      <c r="P179" s="447"/>
      <c r="Q179" s="456"/>
      <c r="R179" s="487"/>
      <c r="S179" s="518"/>
      <c r="T179" s="637"/>
      <c r="U179" s="1012"/>
      <c r="V179" s="1565"/>
      <c r="W179" s="1565"/>
      <c r="X179" s="1565"/>
      <c r="Y179" s="1566"/>
      <c r="AA179" s="1682"/>
      <c r="AB179" s="1682"/>
      <c r="AC179" s="1682"/>
      <c r="AD179" s="1682"/>
    </row>
    <row r="180" spans="1:30" ht="20" hidden="1" customHeight="1" thickBot="1">
      <c r="A180" s="1158"/>
      <c r="B180" s="1158"/>
      <c r="C180" s="1159"/>
      <c r="D180" s="1162"/>
      <c r="E180" s="1160"/>
      <c r="F180" s="1157">
        <v>142</v>
      </c>
      <c r="G180" s="1654"/>
      <c r="H180" s="1655"/>
      <c r="I180" s="776"/>
      <c r="J180" s="444"/>
      <c r="K180" s="445"/>
      <c r="L180" s="446">
        <f t="shared" si="8"/>
        <v>0</v>
      </c>
      <c r="M180" s="447"/>
      <c r="N180" s="447"/>
      <c r="O180" s="447"/>
      <c r="P180" s="447"/>
      <c r="Q180" s="456"/>
      <c r="R180" s="487"/>
      <c r="S180" s="518"/>
      <c r="T180" s="637"/>
      <c r="U180" s="1012"/>
      <c r="V180" s="1565"/>
      <c r="W180" s="1565"/>
      <c r="X180" s="1565"/>
      <c r="Y180" s="1566"/>
      <c r="AA180" s="1682"/>
      <c r="AB180" s="1682"/>
      <c r="AC180" s="1682"/>
      <c r="AD180" s="1682"/>
    </row>
    <row r="181" spans="1:30" ht="20" hidden="1" customHeight="1" thickBot="1">
      <c r="A181" s="1158"/>
      <c r="B181" s="1158"/>
      <c r="C181" s="1159"/>
      <c r="D181" s="1162"/>
      <c r="E181" s="1160"/>
      <c r="F181" s="1157">
        <v>143</v>
      </c>
      <c r="G181" s="1654"/>
      <c r="H181" s="1655"/>
      <c r="I181" s="776"/>
      <c r="J181" s="444"/>
      <c r="K181" s="445"/>
      <c r="L181" s="446">
        <f t="shared" si="8"/>
        <v>0</v>
      </c>
      <c r="M181" s="447"/>
      <c r="N181" s="447"/>
      <c r="O181" s="447"/>
      <c r="P181" s="447"/>
      <c r="Q181" s="456"/>
      <c r="R181" s="487"/>
      <c r="S181" s="518"/>
      <c r="T181" s="637"/>
      <c r="U181" s="1012"/>
      <c r="V181" s="1565"/>
      <c r="W181" s="1565"/>
      <c r="X181" s="1565"/>
      <c r="Y181" s="1566"/>
      <c r="AA181" s="1682"/>
      <c r="AB181" s="1682"/>
      <c r="AC181" s="1682"/>
      <c r="AD181" s="1682"/>
    </row>
    <row r="182" spans="1:30" ht="20" hidden="1" customHeight="1" thickBot="1">
      <c r="A182" s="1158"/>
      <c r="B182" s="1158"/>
      <c r="C182" s="1159"/>
      <c r="D182" s="1162"/>
      <c r="E182" s="1160"/>
      <c r="F182" s="1157">
        <v>144</v>
      </c>
      <c r="G182" s="1654"/>
      <c r="H182" s="1655"/>
      <c r="I182" s="776"/>
      <c r="J182" s="444"/>
      <c r="K182" s="445"/>
      <c r="L182" s="446">
        <f t="shared" si="8"/>
        <v>0</v>
      </c>
      <c r="M182" s="447"/>
      <c r="N182" s="447"/>
      <c r="O182" s="447"/>
      <c r="P182" s="447"/>
      <c r="Q182" s="456"/>
      <c r="R182" s="487"/>
      <c r="S182" s="518"/>
      <c r="T182" s="637"/>
      <c r="U182" s="1012"/>
      <c r="V182" s="1565"/>
      <c r="W182" s="1565"/>
      <c r="X182" s="1565"/>
      <c r="Y182" s="1566"/>
      <c r="AA182" s="1682"/>
      <c r="AB182" s="1682"/>
      <c r="AC182" s="1682"/>
      <c r="AD182" s="1682"/>
    </row>
    <row r="183" spans="1:30" ht="20" hidden="1" customHeight="1" thickBot="1">
      <c r="A183" s="1158"/>
      <c r="B183" s="1158"/>
      <c r="C183" s="1159"/>
      <c r="D183" s="1162"/>
      <c r="E183" s="1160"/>
      <c r="F183" s="1157">
        <v>145</v>
      </c>
      <c r="G183" s="1654"/>
      <c r="H183" s="1655"/>
      <c r="I183" s="776"/>
      <c r="J183" s="444"/>
      <c r="K183" s="445"/>
      <c r="L183" s="446">
        <f t="shared" si="8"/>
        <v>0</v>
      </c>
      <c r="M183" s="447"/>
      <c r="N183" s="447"/>
      <c r="O183" s="447"/>
      <c r="P183" s="447"/>
      <c r="Q183" s="456"/>
      <c r="R183" s="487"/>
      <c r="S183" s="518"/>
      <c r="T183" s="637"/>
      <c r="U183" s="1012"/>
      <c r="V183" s="1565"/>
      <c r="W183" s="1565"/>
      <c r="X183" s="1565"/>
      <c r="Y183" s="1566"/>
      <c r="AA183" s="1682"/>
      <c r="AB183" s="1682"/>
      <c r="AC183" s="1682"/>
      <c r="AD183" s="1682"/>
    </row>
    <row r="184" spans="1:30" ht="20" hidden="1" customHeight="1" thickBot="1">
      <c r="A184" s="1158"/>
      <c r="B184" s="1158"/>
      <c r="C184" s="1159"/>
      <c r="D184" s="1162"/>
      <c r="E184" s="1160"/>
      <c r="F184" s="1157">
        <v>146</v>
      </c>
      <c r="G184" s="1654"/>
      <c r="H184" s="1655"/>
      <c r="I184" s="776"/>
      <c r="J184" s="444"/>
      <c r="K184" s="445"/>
      <c r="L184" s="446">
        <f t="shared" si="8"/>
        <v>0</v>
      </c>
      <c r="M184" s="447"/>
      <c r="N184" s="447"/>
      <c r="O184" s="447"/>
      <c r="P184" s="447"/>
      <c r="Q184" s="456"/>
      <c r="R184" s="487"/>
      <c r="S184" s="518"/>
      <c r="T184" s="637"/>
      <c r="U184" s="1012"/>
      <c r="V184" s="1565"/>
      <c r="W184" s="1565"/>
      <c r="X184" s="1565"/>
      <c r="Y184" s="1566"/>
      <c r="AA184" s="1682"/>
      <c r="AB184" s="1682"/>
      <c r="AC184" s="1682"/>
      <c r="AD184" s="1682"/>
    </row>
    <row r="185" spans="1:30" ht="20" hidden="1" customHeight="1" thickBot="1">
      <c r="A185" s="1158"/>
      <c r="B185" s="1158"/>
      <c r="C185" s="1159"/>
      <c r="D185" s="1162"/>
      <c r="E185" s="1160"/>
      <c r="F185" s="1157">
        <v>147</v>
      </c>
      <c r="G185" s="1654"/>
      <c r="H185" s="1655"/>
      <c r="I185" s="776"/>
      <c r="J185" s="444"/>
      <c r="K185" s="445"/>
      <c r="L185" s="446">
        <f t="shared" si="8"/>
        <v>0</v>
      </c>
      <c r="M185" s="447"/>
      <c r="N185" s="447"/>
      <c r="O185" s="447"/>
      <c r="P185" s="447"/>
      <c r="Q185" s="456"/>
      <c r="R185" s="487"/>
      <c r="S185" s="518"/>
      <c r="T185" s="637"/>
      <c r="U185" s="1012"/>
      <c r="V185" s="1565"/>
      <c r="W185" s="1565"/>
      <c r="X185" s="1565"/>
      <c r="Y185" s="1566"/>
      <c r="AA185" s="1682"/>
      <c r="AB185" s="1682"/>
      <c r="AC185" s="1682"/>
      <c r="AD185" s="1682"/>
    </row>
    <row r="186" spans="1:30" ht="20" hidden="1" customHeight="1" thickBot="1">
      <c r="A186" s="1158"/>
      <c r="B186" s="1158"/>
      <c r="C186" s="1159"/>
      <c r="D186" s="1162"/>
      <c r="E186" s="1160"/>
      <c r="F186" s="1157">
        <v>148</v>
      </c>
      <c r="G186" s="1654"/>
      <c r="H186" s="1655"/>
      <c r="I186" s="776"/>
      <c r="J186" s="444"/>
      <c r="K186" s="445"/>
      <c r="L186" s="446">
        <f t="shared" si="8"/>
        <v>0</v>
      </c>
      <c r="M186" s="447"/>
      <c r="N186" s="447"/>
      <c r="O186" s="447"/>
      <c r="P186" s="447"/>
      <c r="Q186" s="456"/>
      <c r="R186" s="487"/>
      <c r="S186" s="518"/>
      <c r="T186" s="637"/>
      <c r="U186" s="1012"/>
      <c r="V186" s="1565"/>
      <c r="W186" s="1565"/>
      <c r="X186" s="1565"/>
      <c r="Y186" s="1566"/>
      <c r="AA186" s="1682"/>
      <c r="AB186" s="1682"/>
      <c r="AC186" s="1682"/>
      <c r="AD186" s="1682"/>
    </row>
    <row r="187" spans="1:30" ht="20" hidden="1" customHeight="1" thickBot="1">
      <c r="A187" s="1158"/>
      <c r="B187" s="1158"/>
      <c r="C187" s="1159"/>
      <c r="D187" s="1162"/>
      <c r="E187" s="1160"/>
      <c r="F187" s="1157">
        <v>149</v>
      </c>
      <c r="G187" s="1654"/>
      <c r="H187" s="1655"/>
      <c r="I187" s="776"/>
      <c r="J187" s="444"/>
      <c r="K187" s="445"/>
      <c r="L187" s="446">
        <f t="shared" si="8"/>
        <v>0</v>
      </c>
      <c r="M187" s="447"/>
      <c r="N187" s="447"/>
      <c r="O187" s="447"/>
      <c r="P187" s="447"/>
      <c r="Q187" s="456"/>
      <c r="R187" s="487"/>
      <c r="S187" s="518"/>
      <c r="T187" s="637"/>
      <c r="U187" s="1012"/>
      <c r="V187" s="1565"/>
      <c r="W187" s="1565"/>
      <c r="X187" s="1565"/>
      <c r="Y187" s="1566"/>
      <c r="AA187" s="1682"/>
      <c r="AB187" s="1682"/>
      <c r="AC187" s="1682"/>
      <c r="AD187" s="1682"/>
    </row>
    <row r="188" spans="1:30" ht="20" hidden="1" customHeight="1" thickBot="1">
      <c r="A188" s="1158"/>
      <c r="B188" s="1158"/>
      <c r="C188" s="1159"/>
      <c r="D188" s="1162"/>
      <c r="E188" s="1160"/>
      <c r="F188" s="1157">
        <v>150</v>
      </c>
      <c r="G188" s="1654"/>
      <c r="H188" s="1655"/>
      <c r="I188" s="776"/>
      <c r="J188" s="444"/>
      <c r="K188" s="445"/>
      <c r="L188" s="446">
        <f t="shared" si="8"/>
        <v>0</v>
      </c>
      <c r="M188" s="447"/>
      <c r="N188" s="447"/>
      <c r="O188" s="447"/>
      <c r="P188" s="447"/>
      <c r="Q188" s="456"/>
      <c r="R188" s="487"/>
      <c r="S188" s="518"/>
      <c r="T188" s="637"/>
      <c r="U188" s="1012"/>
      <c r="V188" s="1565"/>
      <c r="W188" s="1565"/>
      <c r="X188" s="1565"/>
      <c r="Y188" s="1566"/>
      <c r="AA188" s="1682"/>
      <c r="AB188" s="1682"/>
      <c r="AC188" s="1682"/>
      <c r="AD188" s="1682"/>
    </row>
    <row r="189" spans="1:30" ht="20" hidden="1" customHeight="1" thickBot="1">
      <c r="A189" s="1158"/>
      <c r="B189" s="1158"/>
      <c r="C189" s="1159"/>
      <c r="D189" s="1162"/>
      <c r="E189" s="1160"/>
      <c r="F189" s="1157">
        <v>151</v>
      </c>
      <c r="G189" s="1654"/>
      <c r="H189" s="1655"/>
      <c r="I189" s="776"/>
      <c r="J189" s="444"/>
      <c r="K189" s="445"/>
      <c r="L189" s="446">
        <f t="shared" si="8"/>
        <v>0</v>
      </c>
      <c r="M189" s="447"/>
      <c r="N189" s="447"/>
      <c r="O189" s="447"/>
      <c r="P189" s="447"/>
      <c r="Q189" s="456"/>
      <c r="R189" s="487"/>
      <c r="S189" s="518"/>
      <c r="T189" s="637"/>
      <c r="U189" s="1012"/>
      <c r="V189" s="1565"/>
      <c r="W189" s="1565"/>
      <c r="X189" s="1565"/>
      <c r="Y189" s="1566"/>
      <c r="AA189" s="1682"/>
      <c r="AB189" s="1682"/>
      <c r="AC189" s="1682"/>
      <c r="AD189" s="1682"/>
    </row>
    <row r="190" spans="1:30" ht="20" hidden="1" customHeight="1" thickBot="1">
      <c r="A190" s="1158"/>
      <c r="B190" s="1158"/>
      <c r="C190" s="1159"/>
      <c r="D190" s="1162"/>
      <c r="E190" s="1160"/>
      <c r="F190" s="1157">
        <v>152</v>
      </c>
      <c r="G190" s="1654"/>
      <c r="H190" s="1655"/>
      <c r="I190" s="776"/>
      <c r="J190" s="444"/>
      <c r="K190" s="445"/>
      <c r="L190" s="446">
        <f t="shared" si="8"/>
        <v>0</v>
      </c>
      <c r="M190" s="447"/>
      <c r="N190" s="447"/>
      <c r="O190" s="447"/>
      <c r="P190" s="447"/>
      <c r="Q190" s="456"/>
      <c r="R190" s="487"/>
      <c r="S190" s="518"/>
      <c r="T190" s="637"/>
      <c r="U190" s="1012"/>
      <c r="V190" s="1565"/>
      <c r="W190" s="1565"/>
      <c r="X190" s="1565"/>
      <c r="Y190" s="1566"/>
      <c r="AA190" s="1682"/>
      <c r="AB190" s="1682"/>
      <c r="AC190" s="1682"/>
      <c r="AD190" s="1682"/>
    </row>
    <row r="191" spans="1:30" ht="20" hidden="1" customHeight="1" thickBot="1">
      <c r="A191" s="1158"/>
      <c r="B191" s="1158"/>
      <c r="C191" s="1159"/>
      <c r="D191" s="1162"/>
      <c r="E191" s="1160"/>
      <c r="F191" s="1157">
        <v>153</v>
      </c>
      <c r="G191" s="1654"/>
      <c r="H191" s="1655"/>
      <c r="I191" s="776"/>
      <c r="J191" s="444"/>
      <c r="K191" s="445"/>
      <c r="L191" s="446">
        <f t="shared" si="8"/>
        <v>0</v>
      </c>
      <c r="M191" s="447"/>
      <c r="N191" s="447"/>
      <c r="O191" s="447"/>
      <c r="P191" s="447"/>
      <c r="Q191" s="456"/>
      <c r="R191" s="487"/>
      <c r="S191" s="518"/>
      <c r="T191" s="637"/>
      <c r="U191" s="1012"/>
      <c r="V191" s="1565"/>
      <c r="W191" s="1565"/>
      <c r="X191" s="1565"/>
      <c r="Y191" s="1566"/>
      <c r="AA191" s="1682"/>
      <c r="AB191" s="1682"/>
      <c r="AC191" s="1682"/>
      <c r="AD191" s="1682"/>
    </row>
    <row r="192" spans="1:30" ht="20" hidden="1" customHeight="1" thickBot="1">
      <c r="A192" s="1158"/>
      <c r="B192" s="1158"/>
      <c r="C192" s="1159"/>
      <c r="D192" s="1162"/>
      <c r="E192" s="1160"/>
      <c r="F192" s="1157">
        <v>154</v>
      </c>
      <c r="G192" s="1654"/>
      <c r="H192" s="1655"/>
      <c r="I192" s="776"/>
      <c r="J192" s="444"/>
      <c r="K192" s="445"/>
      <c r="L192" s="446">
        <f t="shared" si="8"/>
        <v>0</v>
      </c>
      <c r="M192" s="447"/>
      <c r="N192" s="447"/>
      <c r="O192" s="447"/>
      <c r="P192" s="447"/>
      <c r="Q192" s="456"/>
      <c r="R192" s="487"/>
      <c r="S192" s="518"/>
      <c r="T192" s="637"/>
      <c r="U192" s="1012"/>
      <c r="V192" s="1565"/>
      <c r="W192" s="1565"/>
      <c r="X192" s="1565"/>
      <c r="Y192" s="1566"/>
      <c r="AA192" s="1682"/>
      <c r="AB192" s="1682"/>
      <c r="AC192" s="1682"/>
      <c r="AD192" s="1682"/>
    </row>
    <row r="193" spans="1:30" ht="20" hidden="1" customHeight="1" thickBot="1">
      <c r="A193" s="1158"/>
      <c r="B193" s="1158"/>
      <c r="C193" s="1159"/>
      <c r="D193" s="1162"/>
      <c r="E193" s="1160"/>
      <c r="F193" s="1157">
        <v>155</v>
      </c>
      <c r="G193" s="1654"/>
      <c r="H193" s="1655"/>
      <c r="I193" s="776"/>
      <c r="J193" s="444"/>
      <c r="K193" s="445"/>
      <c r="L193" s="446">
        <f t="shared" si="8"/>
        <v>0</v>
      </c>
      <c r="M193" s="447"/>
      <c r="N193" s="447"/>
      <c r="O193" s="447"/>
      <c r="P193" s="447"/>
      <c r="Q193" s="456"/>
      <c r="R193" s="487"/>
      <c r="S193" s="518"/>
      <c r="T193" s="637"/>
      <c r="U193" s="1012"/>
      <c r="V193" s="1565"/>
      <c r="W193" s="1565"/>
      <c r="X193" s="1565"/>
      <c r="Y193" s="1566"/>
      <c r="AA193" s="1682"/>
      <c r="AB193" s="1682"/>
      <c r="AC193" s="1682"/>
      <c r="AD193" s="1682"/>
    </row>
    <row r="194" spans="1:30" ht="20" hidden="1" customHeight="1" thickBot="1">
      <c r="A194" s="1158"/>
      <c r="B194" s="1158"/>
      <c r="C194" s="1159"/>
      <c r="D194" s="1162"/>
      <c r="E194" s="1160"/>
      <c r="F194" s="1157">
        <v>156</v>
      </c>
      <c r="G194" s="1654"/>
      <c r="H194" s="1655"/>
      <c r="I194" s="776"/>
      <c r="J194" s="444"/>
      <c r="K194" s="445"/>
      <c r="L194" s="446">
        <f t="shared" si="8"/>
        <v>0</v>
      </c>
      <c r="M194" s="447"/>
      <c r="N194" s="447"/>
      <c r="O194" s="447"/>
      <c r="P194" s="447"/>
      <c r="Q194" s="456"/>
      <c r="R194" s="487"/>
      <c r="S194" s="518"/>
      <c r="T194" s="637"/>
      <c r="U194" s="1012"/>
      <c r="V194" s="1565"/>
      <c r="W194" s="1565"/>
      <c r="X194" s="1565"/>
      <c r="Y194" s="1566"/>
      <c r="AA194" s="1682"/>
      <c r="AB194" s="1682"/>
      <c r="AC194" s="1682"/>
      <c r="AD194" s="1682"/>
    </row>
    <row r="195" spans="1:30" ht="20" hidden="1" customHeight="1" thickBot="1">
      <c r="A195" s="1158"/>
      <c r="B195" s="1158"/>
      <c r="C195" s="1159"/>
      <c r="D195" s="1162"/>
      <c r="E195" s="1160"/>
      <c r="F195" s="1157">
        <v>157</v>
      </c>
      <c r="G195" s="1654"/>
      <c r="H195" s="1655"/>
      <c r="I195" s="776"/>
      <c r="J195" s="444"/>
      <c r="K195" s="445"/>
      <c r="L195" s="446">
        <f t="shared" si="8"/>
        <v>0</v>
      </c>
      <c r="M195" s="447"/>
      <c r="N195" s="447"/>
      <c r="O195" s="447"/>
      <c r="P195" s="447"/>
      <c r="Q195" s="456"/>
      <c r="R195" s="487"/>
      <c r="S195" s="518"/>
      <c r="T195" s="637"/>
      <c r="U195" s="1012"/>
      <c r="V195" s="1565"/>
      <c r="W195" s="1565"/>
      <c r="X195" s="1565"/>
      <c r="Y195" s="1566"/>
      <c r="AA195" s="1682"/>
      <c r="AB195" s="1682"/>
      <c r="AC195" s="1682"/>
      <c r="AD195" s="1682"/>
    </row>
    <row r="196" spans="1:30" ht="20" hidden="1" customHeight="1" thickBot="1">
      <c r="A196" s="1158"/>
      <c r="B196" s="1158"/>
      <c r="C196" s="1159"/>
      <c r="D196" s="1162"/>
      <c r="E196" s="1160"/>
      <c r="F196" s="1157">
        <v>158</v>
      </c>
      <c r="G196" s="1654"/>
      <c r="H196" s="1655"/>
      <c r="I196" s="776"/>
      <c r="J196" s="444"/>
      <c r="K196" s="445"/>
      <c r="L196" s="446">
        <f t="shared" si="8"/>
        <v>0</v>
      </c>
      <c r="M196" s="447"/>
      <c r="N196" s="447"/>
      <c r="O196" s="447"/>
      <c r="P196" s="447"/>
      <c r="Q196" s="456"/>
      <c r="R196" s="487"/>
      <c r="S196" s="518"/>
      <c r="T196" s="637"/>
      <c r="U196" s="1012"/>
      <c r="V196" s="1565"/>
      <c r="W196" s="1565"/>
      <c r="X196" s="1565"/>
      <c r="Y196" s="1566"/>
      <c r="AA196" s="1682"/>
      <c r="AB196" s="1682"/>
      <c r="AC196" s="1682"/>
      <c r="AD196" s="1682"/>
    </row>
    <row r="197" spans="1:30" ht="20" hidden="1" customHeight="1" thickBot="1">
      <c r="A197" s="1158"/>
      <c r="B197" s="1158"/>
      <c r="C197" s="1159"/>
      <c r="D197" s="1162"/>
      <c r="E197" s="1160"/>
      <c r="F197" s="1157">
        <v>159</v>
      </c>
      <c r="G197" s="1654"/>
      <c r="H197" s="1655"/>
      <c r="I197" s="776"/>
      <c r="J197" s="444"/>
      <c r="K197" s="445"/>
      <c r="L197" s="446">
        <f t="shared" si="8"/>
        <v>0</v>
      </c>
      <c r="M197" s="447"/>
      <c r="N197" s="447"/>
      <c r="O197" s="447"/>
      <c r="P197" s="447"/>
      <c r="Q197" s="456"/>
      <c r="R197" s="487"/>
      <c r="S197" s="518"/>
      <c r="T197" s="637"/>
      <c r="U197" s="1012"/>
      <c r="V197" s="1565"/>
      <c r="W197" s="1565"/>
      <c r="X197" s="1565"/>
      <c r="Y197" s="1566"/>
      <c r="AA197" s="1682"/>
      <c r="AB197" s="1682"/>
      <c r="AC197" s="1682"/>
      <c r="AD197" s="1682"/>
    </row>
    <row r="198" spans="1:30" ht="20" hidden="1" customHeight="1" thickBot="1">
      <c r="A198" s="1158"/>
      <c r="B198" s="1158"/>
      <c r="C198" s="1159"/>
      <c r="D198" s="1162"/>
      <c r="E198" s="1160"/>
      <c r="F198" s="1157">
        <v>160</v>
      </c>
      <c r="G198" s="1654"/>
      <c r="H198" s="1655"/>
      <c r="I198" s="776"/>
      <c r="J198" s="444"/>
      <c r="K198" s="445"/>
      <c r="L198" s="446">
        <f t="shared" si="8"/>
        <v>0</v>
      </c>
      <c r="M198" s="447"/>
      <c r="N198" s="447"/>
      <c r="O198" s="447"/>
      <c r="P198" s="447"/>
      <c r="Q198" s="456"/>
      <c r="R198" s="487"/>
      <c r="S198" s="518"/>
      <c r="T198" s="637"/>
      <c r="U198" s="1012"/>
      <c r="V198" s="1565"/>
      <c r="W198" s="1565"/>
      <c r="X198" s="1565"/>
      <c r="Y198" s="1566"/>
      <c r="AA198" s="1682"/>
      <c r="AB198" s="1682"/>
      <c r="AC198" s="1682"/>
      <c r="AD198" s="1682"/>
    </row>
    <row r="199" spans="1:30" ht="20" hidden="1" customHeight="1" thickBot="1">
      <c r="A199" s="1158"/>
      <c r="B199" s="1158"/>
      <c r="C199" s="1159"/>
      <c r="D199" s="1162"/>
      <c r="E199" s="1160"/>
      <c r="F199" s="1157">
        <v>161</v>
      </c>
      <c r="G199" s="1654"/>
      <c r="H199" s="1655"/>
      <c r="I199" s="776"/>
      <c r="J199" s="444"/>
      <c r="K199" s="445"/>
      <c r="L199" s="446">
        <f t="shared" si="8"/>
        <v>0</v>
      </c>
      <c r="M199" s="447"/>
      <c r="N199" s="447"/>
      <c r="O199" s="447"/>
      <c r="P199" s="447"/>
      <c r="Q199" s="456"/>
      <c r="R199" s="487"/>
      <c r="S199" s="518"/>
      <c r="T199" s="637"/>
      <c r="U199" s="1012"/>
      <c r="V199" s="1565"/>
      <c r="W199" s="1565"/>
      <c r="X199" s="1565"/>
      <c r="Y199" s="1566"/>
      <c r="AA199" s="1682"/>
      <c r="AB199" s="1682"/>
      <c r="AC199" s="1682"/>
      <c r="AD199" s="1682"/>
    </row>
    <row r="200" spans="1:30" ht="20" hidden="1" customHeight="1" thickBot="1">
      <c r="A200" s="1158"/>
      <c r="B200" s="1158"/>
      <c r="C200" s="1159"/>
      <c r="D200" s="1162"/>
      <c r="E200" s="1160"/>
      <c r="F200" s="1157">
        <v>162</v>
      </c>
      <c r="G200" s="1654"/>
      <c r="H200" s="1655"/>
      <c r="I200" s="776"/>
      <c r="J200" s="444"/>
      <c r="K200" s="445"/>
      <c r="L200" s="446">
        <f t="shared" si="8"/>
        <v>0</v>
      </c>
      <c r="M200" s="447"/>
      <c r="N200" s="447"/>
      <c r="O200" s="447"/>
      <c r="P200" s="447"/>
      <c r="Q200" s="456"/>
      <c r="R200" s="487"/>
      <c r="S200" s="518"/>
      <c r="T200" s="637"/>
      <c r="U200" s="1012"/>
      <c r="V200" s="1565"/>
      <c r="W200" s="1565"/>
      <c r="X200" s="1565"/>
      <c r="Y200" s="1566"/>
      <c r="AA200" s="1682"/>
      <c r="AB200" s="1682"/>
      <c r="AC200" s="1682"/>
      <c r="AD200" s="1682"/>
    </row>
    <row r="201" spans="1:30" ht="20" hidden="1" customHeight="1" thickBot="1">
      <c r="A201" s="1158"/>
      <c r="B201" s="1158"/>
      <c r="C201" s="1159"/>
      <c r="D201" s="1162"/>
      <c r="E201" s="1160"/>
      <c r="F201" s="1157">
        <v>163</v>
      </c>
      <c r="G201" s="1654"/>
      <c r="H201" s="1655"/>
      <c r="I201" s="776"/>
      <c r="J201" s="444"/>
      <c r="K201" s="445"/>
      <c r="L201" s="446">
        <f t="shared" si="8"/>
        <v>0</v>
      </c>
      <c r="M201" s="447"/>
      <c r="N201" s="447"/>
      <c r="O201" s="447"/>
      <c r="P201" s="447"/>
      <c r="Q201" s="456"/>
      <c r="R201" s="487"/>
      <c r="S201" s="518"/>
      <c r="T201" s="637"/>
      <c r="U201" s="1012"/>
      <c r="V201" s="1565"/>
      <c r="W201" s="1565"/>
      <c r="X201" s="1565"/>
      <c r="Y201" s="1566"/>
      <c r="AA201" s="1682"/>
      <c r="AB201" s="1682"/>
      <c r="AC201" s="1682"/>
      <c r="AD201" s="1682"/>
    </row>
    <row r="202" spans="1:30" ht="20" hidden="1" customHeight="1" thickBot="1">
      <c r="A202" s="1158"/>
      <c r="B202" s="1158"/>
      <c r="C202" s="1159"/>
      <c r="D202" s="1162"/>
      <c r="E202" s="1160"/>
      <c r="F202" s="1157">
        <v>164</v>
      </c>
      <c r="G202" s="1654"/>
      <c r="H202" s="1655"/>
      <c r="I202" s="776"/>
      <c r="J202" s="444"/>
      <c r="K202" s="445"/>
      <c r="L202" s="446">
        <f t="shared" si="8"/>
        <v>0</v>
      </c>
      <c r="M202" s="447"/>
      <c r="N202" s="447"/>
      <c r="O202" s="447"/>
      <c r="P202" s="447"/>
      <c r="Q202" s="456"/>
      <c r="R202" s="487"/>
      <c r="S202" s="518"/>
      <c r="T202" s="637"/>
      <c r="U202" s="1012"/>
      <c r="V202" s="1565"/>
      <c r="W202" s="1565"/>
      <c r="X202" s="1565"/>
      <c r="Y202" s="1566"/>
      <c r="AA202" s="1682"/>
      <c r="AB202" s="1682"/>
      <c r="AC202" s="1682"/>
      <c r="AD202" s="1682"/>
    </row>
    <row r="203" spans="1:30" ht="20" hidden="1" customHeight="1" thickBot="1">
      <c r="A203" s="1158"/>
      <c r="B203" s="1158"/>
      <c r="C203" s="1159"/>
      <c r="D203" s="1162"/>
      <c r="E203" s="1160"/>
      <c r="F203" s="1157">
        <v>165</v>
      </c>
      <c r="G203" s="1654"/>
      <c r="H203" s="1655"/>
      <c r="I203" s="776"/>
      <c r="J203" s="444"/>
      <c r="K203" s="445"/>
      <c r="L203" s="446">
        <f t="shared" si="8"/>
        <v>0</v>
      </c>
      <c r="M203" s="447"/>
      <c r="N203" s="447"/>
      <c r="O203" s="447"/>
      <c r="P203" s="447"/>
      <c r="Q203" s="456"/>
      <c r="R203" s="487"/>
      <c r="S203" s="518"/>
      <c r="T203" s="637"/>
      <c r="U203" s="1012"/>
      <c r="V203" s="1565"/>
      <c r="W203" s="1565"/>
      <c r="X203" s="1565"/>
      <c r="Y203" s="1566"/>
      <c r="AA203" s="1682"/>
      <c r="AB203" s="1682"/>
      <c r="AC203" s="1682"/>
      <c r="AD203" s="1682"/>
    </row>
    <row r="204" spans="1:30" ht="20" hidden="1" customHeight="1" thickBot="1">
      <c r="A204" s="1158"/>
      <c r="B204" s="1158"/>
      <c r="C204" s="1159"/>
      <c r="D204" s="1162"/>
      <c r="E204" s="1160"/>
      <c r="F204" s="1157">
        <v>166</v>
      </c>
      <c r="G204" s="1654"/>
      <c r="H204" s="1655"/>
      <c r="I204" s="776"/>
      <c r="J204" s="444"/>
      <c r="K204" s="445"/>
      <c r="L204" s="446">
        <f t="shared" si="8"/>
        <v>0</v>
      </c>
      <c r="M204" s="447"/>
      <c r="N204" s="447"/>
      <c r="O204" s="447"/>
      <c r="P204" s="447"/>
      <c r="Q204" s="456"/>
      <c r="R204" s="487"/>
      <c r="S204" s="518"/>
      <c r="T204" s="637"/>
      <c r="U204" s="1012"/>
      <c r="V204" s="1565"/>
      <c r="W204" s="1565"/>
      <c r="X204" s="1565"/>
      <c r="Y204" s="1566"/>
      <c r="AA204" s="1682"/>
      <c r="AB204" s="1682"/>
      <c r="AC204" s="1682"/>
      <c r="AD204" s="1682"/>
    </row>
    <row r="205" spans="1:30" ht="19.5" hidden="1" customHeight="1" thickBot="1">
      <c r="A205" s="1158"/>
      <c r="B205" s="1158"/>
      <c r="C205" s="1159"/>
      <c r="D205" s="1162"/>
      <c r="E205" s="1160"/>
      <c r="F205" s="1157">
        <v>167</v>
      </c>
      <c r="G205" s="1654"/>
      <c r="H205" s="1655"/>
      <c r="I205" s="776"/>
      <c r="J205" s="444"/>
      <c r="K205" s="445"/>
      <c r="L205" s="446">
        <f t="shared" si="8"/>
        <v>0</v>
      </c>
      <c r="M205" s="447"/>
      <c r="N205" s="447"/>
      <c r="O205" s="447"/>
      <c r="P205" s="447"/>
      <c r="Q205" s="456"/>
      <c r="R205" s="487"/>
      <c r="S205" s="518"/>
      <c r="T205" s="637"/>
      <c r="U205" s="1012"/>
      <c r="V205" s="1565"/>
      <c r="W205" s="1565"/>
      <c r="X205" s="1565"/>
      <c r="Y205" s="1566"/>
      <c r="AA205" s="1682"/>
      <c r="AB205" s="1682"/>
      <c r="AC205" s="1682"/>
      <c r="AD205" s="1682"/>
    </row>
    <row r="206" spans="1:30" ht="20" hidden="1" customHeight="1" thickBot="1">
      <c r="A206" s="1158"/>
      <c r="B206" s="1158"/>
      <c r="C206" s="1159"/>
      <c r="D206" s="1162"/>
      <c r="E206" s="1160"/>
      <c r="F206" s="1157">
        <v>168</v>
      </c>
      <c r="G206" s="1654"/>
      <c r="H206" s="1655"/>
      <c r="I206" s="776"/>
      <c r="J206" s="444"/>
      <c r="K206" s="445"/>
      <c r="L206" s="446">
        <f t="shared" si="8"/>
        <v>0</v>
      </c>
      <c r="M206" s="447"/>
      <c r="N206" s="447"/>
      <c r="O206" s="447"/>
      <c r="P206" s="447"/>
      <c r="Q206" s="456"/>
      <c r="R206" s="487"/>
      <c r="S206" s="518"/>
      <c r="T206" s="637"/>
      <c r="U206" s="1012"/>
      <c r="V206" s="1565"/>
      <c r="W206" s="1565"/>
      <c r="X206" s="1565"/>
      <c r="Y206" s="1566"/>
      <c r="AA206" s="1682"/>
      <c r="AB206" s="1682"/>
      <c r="AC206" s="1682"/>
      <c r="AD206" s="1682"/>
    </row>
    <row r="207" spans="1:30" ht="20" hidden="1" customHeight="1" thickBot="1">
      <c r="A207" s="1158"/>
      <c r="B207" s="1158"/>
      <c r="C207" s="1159"/>
      <c r="D207" s="1162"/>
      <c r="E207" s="1160"/>
      <c r="F207" s="1157">
        <v>169</v>
      </c>
      <c r="G207" s="1654"/>
      <c r="H207" s="1655"/>
      <c r="I207" s="776"/>
      <c r="J207" s="444"/>
      <c r="K207" s="445"/>
      <c r="L207" s="446">
        <f t="shared" si="8"/>
        <v>0</v>
      </c>
      <c r="M207" s="447"/>
      <c r="N207" s="447"/>
      <c r="O207" s="447"/>
      <c r="P207" s="447"/>
      <c r="Q207" s="456"/>
      <c r="R207" s="487"/>
      <c r="S207" s="518"/>
      <c r="T207" s="637"/>
      <c r="U207" s="1012"/>
      <c r="V207" s="1565"/>
      <c r="W207" s="1565"/>
      <c r="X207" s="1565"/>
      <c r="Y207" s="1566"/>
      <c r="AA207" s="1682"/>
      <c r="AB207" s="1682"/>
      <c r="AC207" s="1682"/>
      <c r="AD207" s="1682"/>
    </row>
    <row r="208" spans="1:30" ht="20" hidden="1" customHeight="1" thickBot="1">
      <c r="A208" s="1158"/>
      <c r="B208" s="1158"/>
      <c r="C208" s="1159"/>
      <c r="D208" s="1162"/>
      <c r="E208" s="1160"/>
      <c r="F208" s="1157">
        <v>170</v>
      </c>
      <c r="G208" s="1654"/>
      <c r="H208" s="1655"/>
      <c r="I208" s="776"/>
      <c r="J208" s="444"/>
      <c r="K208" s="445"/>
      <c r="L208" s="446">
        <f t="shared" si="8"/>
        <v>0</v>
      </c>
      <c r="M208" s="447"/>
      <c r="N208" s="447"/>
      <c r="O208" s="447"/>
      <c r="P208" s="447"/>
      <c r="Q208" s="456"/>
      <c r="R208" s="487"/>
      <c r="S208" s="518"/>
      <c r="T208" s="637"/>
      <c r="U208" s="1012"/>
      <c r="V208" s="1565"/>
      <c r="W208" s="1565"/>
      <c r="X208" s="1565"/>
      <c r="Y208" s="1566"/>
      <c r="AA208" s="1682"/>
      <c r="AB208" s="1682"/>
      <c r="AC208" s="1682"/>
      <c r="AD208" s="1682"/>
    </row>
    <row r="209" spans="1:30" ht="20" hidden="1" customHeight="1" thickBot="1">
      <c r="A209" s="1158"/>
      <c r="B209" s="1158"/>
      <c r="C209" s="1159"/>
      <c r="D209" s="1162"/>
      <c r="E209" s="1160"/>
      <c r="F209" s="1157">
        <v>171</v>
      </c>
      <c r="G209" s="1654"/>
      <c r="H209" s="1655"/>
      <c r="I209" s="776"/>
      <c r="J209" s="444"/>
      <c r="K209" s="445"/>
      <c r="L209" s="446">
        <f t="shared" si="8"/>
        <v>0</v>
      </c>
      <c r="M209" s="447"/>
      <c r="N209" s="447"/>
      <c r="O209" s="447"/>
      <c r="P209" s="447"/>
      <c r="Q209" s="456"/>
      <c r="R209" s="487"/>
      <c r="S209" s="518"/>
      <c r="T209" s="637"/>
      <c r="U209" s="1012"/>
      <c r="V209" s="1565"/>
      <c r="W209" s="1565"/>
      <c r="X209" s="1565"/>
      <c r="Y209" s="1566"/>
      <c r="AA209" s="1682"/>
      <c r="AB209" s="1682"/>
      <c r="AC209" s="1682"/>
      <c r="AD209" s="1682"/>
    </row>
    <row r="210" spans="1:30" ht="20" hidden="1" customHeight="1" thickBot="1">
      <c r="A210" s="1158"/>
      <c r="B210" s="1158"/>
      <c r="C210" s="1159"/>
      <c r="D210" s="1162"/>
      <c r="E210" s="1160"/>
      <c r="F210" s="1157">
        <v>172</v>
      </c>
      <c r="G210" s="1654"/>
      <c r="H210" s="1655"/>
      <c r="I210" s="776"/>
      <c r="J210" s="444"/>
      <c r="K210" s="445"/>
      <c r="L210" s="446">
        <f t="shared" si="8"/>
        <v>0</v>
      </c>
      <c r="M210" s="447"/>
      <c r="N210" s="447"/>
      <c r="O210" s="447"/>
      <c r="P210" s="447"/>
      <c r="Q210" s="456"/>
      <c r="R210" s="487"/>
      <c r="S210" s="518"/>
      <c r="T210" s="637"/>
      <c r="U210" s="1012"/>
      <c r="V210" s="1565"/>
      <c r="W210" s="1565"/>
      <c r="X210" s="1565"/>
      <c r="Y210" s="1566"/>
      <c r="AA210" s="1682"/>
      <c r="AB210" s="1682"/>
      <c r="AC210" s="1682"/>
      <c r="AD210" s="1682"/>
    </row>
    <row r="211" spans="1:30" ht="20" hidden="1" customHeight="1" thickBot="1">
      <c r="A211" s="1158"/>
      <c r="B211" s="1158"/>
      <c r="C211" s="1159"/>
      <c r="D211" s="1162"/>
      <c r="E211" s="1160"/>
      <c r="F211" s="1157">
        <v>173</v>
      </c>
      <c r="G211" s="1654"/>
      <c r="H211" s="1655"/>
      <c r="I211" s="776"/>
      <c r="J211" s="444"/>
      <c r="K211" s="445"/>
      <c r="L211" s="446">
        <f t="shared" si="8"/>
        <v>0</v>
      </c>
      <c r="M211" s="447"/>
      <c r="N211" s="447"/>
      <c r="O211" s="447"/>
      <c r="P211" s="447"/>
      <c r="Q211" s="456"/>
      <c r="R211" s="487"/>
      <c r="S211" s="518"/>
      <c r="T211" s="637"/>
      <c r="U211" s="1012"/>
      <c r="V211" s="1565"/>
      <c r="W211" s="1565"/>
      <c r="X211" s="1565"/>
      <c r="Y211" s="1566"/>
      <c r="AA211" s="1682"/>
      <c r="AB211" s="1682"/>
      <c r="AC211" s="1682"/>
      <c r="AD211" s="1682"/>
    </row>
    <row r="212" spans="1:30" ht="20" hidden="1" customHeight="1" thickBot="1">
      <c r="A212" s="1158"/>
      <c r="B212" s="1158"/>
      <c r="C212" s="1159"/>
      <c r="D212" s="1162"/>
      <c r="E212" s="1160"/>
      <c r="F212" s="1157">
        <v>174</v>
      </c>
      <c r="G212" s="1654"/>
      <c r="H212" s="1655"/>
      <c r="I212" s="776"/>
      <c r="J212" s="444"/>
      <c r="K212" s="445"/>
      <c r="L212" s="446">
        <f t="shared" si="8"/>
        <v>0</v>
      </c>
      <c r="M212" s="447"/>
      <c r="N212" s="447"/>
      <c r="O212" s="447"/>
      <c r="P212" s="447"/>
      <c r="Q212" s="456"/>
      <c r="R212" s="487"/>
      <c r="S212" s="518"/>
      <c r="T212" s="637"/>
      <c r="U212" s="1012"/>
      <c r="V212" s="1565"/>
      <c r="W212" s="1565"/>
      <c r="X212" s="1565"/>
      <c r="Y212" s="1566"/>
      <c r="AA212" s="1682"/>
      <c r="AB212" s="1682"/>
      <c r="AC212" s="1682"/>
      <c r="AD212" s="1682"/>
    </row>
    <row r="213" spans="1:30" ht="20" customHeight="1" thickBot="1">
      <c r="A213" s="1158"/>
      <c r="B213" s="1158"/>
      <c r="C213" s="1159"/>
      <c r="D213" s="1162"/>
      <c r="E213" s="1160"/>
      <c r="F213" s="1157">
        <v>175</v>
      </c>
      <c r="G213" s="1654"/>
      <c r="H213" s="1655"/>
      <c r="I213" s="776"/>
      <c r="J213" s="444"/>
      <c r="K213" s="445"/>
      <c r="L213" s="446">
        <f t="shared" si="8"/>
        <v>0</v>
      </c>
      <c r="M213" s="447"/>
      <c r="N213" s="447"/>
      <c r="O213" s="447"/>
      <c r="P213" s="447"/>
      <c r="Q213" s="456"/>
      <c r="R213" s="487"/>
      <c r="S213" s="518"/>
      <c r="U213" s="1012"/>
      <c r="V213" s="1565"/>
      <c r="W213" s="1565"/>
      <c r="X213" s="1565"/>
      <c r="Y213" s="1566"/>
      <c r="AA213" s="1682"/>
      <c r="AB213" s="1682"/>
      <c r="AC213" s="1682"/>
      <c r="AD213" s="1682"/>
    </row>
    <row r="214" spans="1:30" ht="20" customHeight="1" thickBot="1">
      <c r="A214" s="1158"/>
      <c r="B214" s="1158"/>
      <c r="C214" s="1159"/>
      <c r="D214" s="1162"/>
      <c r="E214" s="1160"/>
      <c r="F214" s="1157">
        <v>176</v>
      </c>
      <c r="G214" s="1654"/>
      <c r="H214" s="1655"/>
      <c r="I214" s="776"/>
      <c r="J214" s="444"/>
      <c r="K214" s="445"/>
      <c r="L214" s="446">
        <f t="shared" si="8"/>
        <v>0</v>
      </c>
      <c r="M214" s="447"/>
      <c r="N214" s="447"/>
      <c r="O214" s="447"/>
      <c r="P214" s="447"/>
      <c r="Q214" s="456"/>
      <c r="R214" s="487"/>
      <c r="S214" s="518"/>
      <c r="U214" s="1012"/>
      <c r="V214" s="1565"/>
      <c r="W214" s="1565"/>
      <c r="X214" s="1565"/>
      <c r="Y214" s="1566"/>
      <c r="AA214" s="1682"/>
      <c r="AB214" s="1682"/>
      <c r="AC214" s="1682"/>
      <c r="AD214" s="1682"/>
    </row>
    <row r="215" spans="1:30" ht="19.5" customHeight="1" thickBot="1">
      <c r="A215" s="1158"/>
      <c r="B215" s="1158"/>
      <c r="C215" s="1159"/>
      <c r="D215" s="1162"/>
      <c r="E215" s="1160"/>
      <c r="F215" s="1157">
        <v>177</v>
      </c>
      <c r="G215" s="1654"/>
      <c r="H215" s="1655"/>
      <c r="I215" s="776"/>
      <c r="J215" s="444"/>
      <c r="K215" s="445"/>
      <c r="L215" s="446">
        <f t="shared" si="8"/>
        <v>0</v>
      </c>
      <c r="M215" s="447"/>
      <c r="N215" s="447"/>
      <c r="O215" s="447"/>
      <c r="P215" s="447"/>
      <c r="Q215" s="456"/>
      <c r="R215" s="487"/>
      <c r="S215" s="518"/>
      <c r="U215" s="1012"/>
      <c r="V215" s="1565"/>
      <c r="W215" s="1565"/>
      <c r="X215" s="1565"/>
      <c r="Y215" s="1566"/>
      <c r="AA215" s="1682"/>
      <c r="AB215" s="1682"/>
      <c r="AC215" s="1682"/>
      <c r="AD215" s="1682"/>
    </row>
    <row r="216" spans="1:30" ht="18" thickBot="1">
      <c r="A216" s="1158"/>
      <c r="B216" s="1158"/>
      <c r="C216" s="1159"/>
      <c r="D216" s="1162"/>
      <c r="E216" s="1160"/>
      <c r="F216" s="1157">
        <v>178</v>
      </c>
      <c r="G216" s="1654"/>
      <c r="H216" s="1655"/>
      <c r="I216" s="776"/>
      <c r="J216" s="444"/>
      <c r="K216" s="445"/>
      <c r="L216" s="446">
        <f t="shared" si="8"/>
        <v>0</v>
      </c>
      <c r="M216" s="447"/>
      <c r="N216" s="447"/>
      <c r="O216" s="447"/>
      <c r="P216" s="447"/>
      <c r="Q216" s="456"/>
      <c r="R216" s="487"/>
      <c r="S216" s="518"/>
      <c r="U216" s="1012"/>
      <c r="V216" s="1565"/>
      <c r="W216" s="1565"/>
      <c r="X216" s="1565"/>
      <c r="Y216" s="1566"/>
      <c r="AA216" s="1682"/>
      <c r="AB216" s="1682"/>
      <c r="AC216" s="1682"/>
      <c r="AD216" s="1682"/>
    </row>
    <row r="217" spans="1:30" ht="18.75" customHeight="1" thickBot="1">
      <c r="A217" s="1158"/>
      <c r="B217" s="1158"/>
      <c r="C217" s="1159"/>
      <c r="D217" s="1162"/>
      <c r="E217" s="1160"/>
      <c r="F217" s="1157">
        <v>179</v>
      </c>
      <c r="G217" s="1654"/>
      <c r="H217" s="1655"/>
      <c r="I217" s="776"/>
      <c r="J217" s="444"/>
      <c r="K217" s="445"/>
      <c r="L217" s="446">
        <f t="shared" si="8"/>
        <v>0</v>
      </c>
      <c r="M217" s="447"/>
      <c r="N217" s="447"/>
      <c r="O217" s="447"/>
      <c r="P217" s="447"/>
      <c r="Q217" s="456"/>
      <c r="R217" s="487"/>
      <c r="S217" s="518"/>
      <c r="U217" s="1012"/>
      <c r="V217" s="1565"/>
      <c r="W217" s="1565"/>
      <c r="X217" s="1565"/>
      <c r="Y217" s="1566"/>
      <c r="AA217" s="1682"/>
      <c r="AB217" s="1682"/>
      <c r="AC217" s="1682"/>
      <c r="AD217" s="1682"/>
    </row>
    <row r="218" spans="1:30" ht="18" thickBot="1">
      <c r="A218" s="1158"/>
      <c r="B218" s="1158"/>
      <c r="C218" s="1159"/>
      <c r="D218" s="1162"/>
      <c r="E218" s="1160"/>
      <c r="F218" s="1157">
        <v>180</v>
      </c>
      <c r="G218" s="1654"/>
      <c r="H218" s="1655"/>
      <c r="I218" s="776"/>
      <c r="J218" s="444"/>
      <c r="K218" s="445"/>
      <c r="L218" s="446">
        <f t="shared" si="8"/>
        <v>0</v>
      </c>
      <c r="M218" s="447"/>
      <c r="N218" s="447"/>
      <c r="O218" s="447"/>
      <c r="P218" s="447"/>
      <c r="Q218" s="456"/>
      <c r="R218" s="487"/>
      <c r="S218" s="518"/>
      <c r="U218" s="1012"/>
      <c r="V218" s="1565"/>
      <c r="W218" s="1565"/>
      <c r="X218" s="1565"/>
      <c r="Y218" s="1566"/>
      <c r="AA218" s="1682"/>
      <c r="AB218" s="1682"/>
      <c r="AC218" s="1682"/>
      <c r="AD218" s="1682"/>
    </row>
    <row r="219" spans="1:30" ht="18" thickBot="1">
      <c r="A219" s="1158"/>
      <c r="B219" s="1158"/>
      <c r="C219" s="1159"/>
      <c r="D219" s="1162"/>
      <c r="E219" s="1160"/>
      <c r="F219" s="1157">
        <v>181</v>
      </c>
      <c r="G219" s="1654"/>
      <c r="H219" s="1655"/>
      <c r="I219" s="776"/>
      <c r="J219" s="444"/>
      <c r="K219" s="445"/>
      <c r="L219" s="446">
        <f t="shared" si="8"/>
        <v>0</v>
      </c>
      <c r="M219" s="447"/>
      <c r="N219" s="447"/>
      <c r="O219" s="447"/>
      <c r="P219" s="447"/>
      <c r="Q219" s="456"/>
      <c r="R219" s="487"/>
      <c r="S219" s="518"/>
      <c r="U219" s="1025"/>
      <c r="V219" s="1615"/>
      <c r="W219" s="1615"/>
      <c r="X219" s="1615"/>
      <c r="Y219" s="1616"/>
      <c r="AA219" s="1682"/>
      <c r="AB219" s="1682"/>
      <c r="AC219" s="1682"/>
      <c r="AD219" s="1682"/>
    </row>
    <row r="220" spans="1:30" s="15" customFormat="1" ht="20.25" customHeight="1" thickBot="1">
      <c r="A220" s="1163"/>
      <c r="B220" s="1163"/>
      <c r="C220" s="1159"/>
      <c r="D220" s="1162"/>
      <c r="E220" s="1163"/>
      <c r="F220" s="1157">
        <v>182</v>
      </c>
      <c r="G220" s="1654"/>
      <c r="H220" s="1655"/>
      <c r="I220" s="776"/>
      <c r="J220" s="444"/>
      <c r="K220" s="445"/>
      <c r="L220" s="446">
        <f t="shared" si="8"/>
        <v>0</v>
      </c>
      <c r="M220" s="447"/>
      <c r="N220" s="447"/>
      <c r="O220" s="447"/>
      <c r="P220" s="447"/>
      <c r="Q220" s="456"/>
      <c r="R220" s="487"/>
      <c r="S220" s="518"/>
      <c r="T220" s="54"/>
      <c r="AA220" s="1682"/>
      <c r="AB220" s="1682"/>
      <c r="AC220" s="1682"/>
      <c r="AD220" s="1682"/>
    </row>
    <row r="221" spans="1:30" s="15" customFormat="1" ht="20.25" customHeight="1" thickBot="1">
      <c r="A221" s="1163"/>
      <c r="B221" s="1163"/>
      <c r="C221" s="1159"/>
      <c r="D221" s="1162"/>
      <c r="E221" s="1163"/>
      <c r="F221" s="1157">
        <v>183</v>
      </c>
      <c r="G221" s="1654"/>
      <c r="H221" s="1655"/>
      <c r="I221" s="776"/>
      <c r="J221" s="444"/>
      <c r="K221" s="445"/>
      <c r="L221" s="446">
        <f t="shared" si="8"/>
        <v>0</v>
      </c>
      <c r="M221" s="447"/>
      <c r="N221" s="447"/>
      <c r="O221" s="447"/>
      <c r="P221" s="447"/>
      <c r="Q221" s="456"/>
      <c r="R221" s="487"/>
      <c r="S221" s="518"/>
      <c r="AA221" s="1682"/>
      <c r="AB221" s="1682"/>
      <c r="AC221" s="1682"/>
      <c r="AD221" s="1682"/>
    </row>
    <row r="222" spans="1:30" s="15" customFormat="1" ht="20.25" customHeight="1" thickBot="1">
      <c r="A222" s="1163"/>
      <c r="B222" s="1163"/>
      <c r="C222" s="1159"/>
      <c r="D222" s="1162"/>
      <c r="E222" s="1163"/>
      <c r="F222" s="1157">
        <v>184</v>
      </c>
      <c r="G222" s="1654"/>
      <c r="H222" s="1655"/>
      <c r="I222" s="776"/>
      <c r="J222" s="444"/>
      <c r="K222" s="445"/>
      <c r="L222" s="446">
        <f t="shared" si="8"/>
        <v>0</v>
      </c>
      <c r="M222" s="447"/>
      <c r="N222" s="447"/>
      <c r="O222" s="447"/>
      <c r="P222" s="447"/>
      <c r="Q222" s="456"/>
      <c r="R222" s="487"/>
      <c r="S222" s="518"/>
      <c r="U222" s="1683" t="s">
        <v>1956</v>
      </c>
      <c r="V222" s="1683"/>
      <c r="W222" s="1683"/>
      <c r="X222" s="1683"/>
      <c r="Y222" s="1683"/>
      <c r="AA222" s="1682"/>
      <c r="AB222" s="1682"/>
      <c r="AC222" s="1682"/>
      <c r="AD222" s="1682"/>
    </row>
    <row r="223" spans="1:30" s="15" customFormat="1" ht="20.25" customHeight="1" thickBot="1">
      <c r="A223" s="1163"/>
      <c r="B223" s="1163"/>
      <c r="C223" s="1159"/>
      <c r="D223" s="1162"/>
      <c r="E223" s="1163"/>
      <c r="F223" s="1157">
        <v>185</v>
      </c>
      <c r="G223" s="1654"/>
      <c r="H223" s="1655"/>
      <c r="I223" s="776"/>
      <c r="J223" s="444"/>
      <c r="K223" s="445"/>
      <c r="L223" s="446">
        <f t="shared" si="8"/>
        <v>0</v>
      </c>
      <c r="M223" s="447"/>
      <c r="N223" s="447"/>
      <c r="O223" s="447"/>
      <c r="P223" s="447"/>
      <c r="Q223" s="456"/>
      <c r="R223" s="487"/>
      <c r="S223" s="518"/>
      <c r="U223" s="1683"/>
      <c r="V223" s="1683"/>
      <c r="W223" s="1683"/>
      <c r="X223" s="1683"/>
      <c r="Y223" s="1683"/>
      <c r="AA223" s="1682"/>
      <c r="AB223" s="1682"/>
      <c r="AC223" s="1682"/>
      <c r="AD223" s="1682"/>
    </row>
    <row r="224" spans="1:30" s="15" customFormat="1" ht="20.25" customHeight="1" thickBot="1">
      <c r="A224" s="1163"/>
      <c r="B224" s="1163"/>
      <c r="C224" s="1159"/>
      <c r="D224" s="1162"/>
      <c r="E224" s="1163"/>
      <c r="F224" s="1157">
        <v>186</v>
      </c>
      <c r="G224" s="1654"/>
      <c r="H224" s="1655"/>
      <c r="I224" s="776"/>
      <c r="J224" s="444"/>
      <c r="K224" s="445"/>
      <c r="L224" s="446">
        <f t="shared" si="8"/>
        <v>0</v>
      </c>
      <c r="M224" s="447"/>
      <c r="N224" s="447"/>
      <c r="O224" s="447"/>
      <c r="P224" s="447"/>
      <c r="Q224" s="456"/>
      <c r="R224" s="487"/>
      <c r="S224" s="518"/>
      <c r="U224" s="1683"/>
      <c r="V224" s="1683"/>
      <c r="W224" s="1683"/>
      <c r="X224" s="1683"/>
      <c r="Y224" s="1683"/>
      <c r="AA224" s="1682"/>
      <c r="AB224" s="1682"/>
      <c r="AC224" s="1682"/>
      <c r="AD224" s="1682"/>
    </row>
    <row r="225" spans="1:32" s="15" customFormat="1" ht="20.25" customHeight="1" thickBot="1">
      <c r="A225" s="1163"/>
      <c r="B225" s="1163"/>
      <c r="C225" s="1159"/>
      <c r="D225" s="1162"/>
      <c r="E225" s="1163"/>
      <c r="F225" s="1157">
        <v>187</v>
      </c>
      <c r="G225" s="1654"/>
      <c r="H225" s="1655"/>
      <c r="I225" s="776"/>
      <c r="J225" s="444"/>
      <c r="K225" s="445"/>
      <c r="L225" s="446">
        <f t="shared" si="8"/>
        <v>0</v>
      </c>
      <c r="M225" s="447"/>
      <c r="N225" s="447"/>
      <c r="O225" s="447"/>
      <c r="P225" s="447"/>
      <c r="Q225" s="456"/>
      <c r="R225" s="487"/>
      <c r="S225" s="518"/>
      <c r="U225" s="1683"/>
      <c r="V225" s="1683"/>
      <c r="W225" s="1683"/>
      <c r="X225" s="1683"/>
      <c r="Y225" s="1683"/>
    </row>
    <row r="226" spans="1:32" s="15" customFormat="1" ht="20.25" customHeight="1" thickBot="1">
      <c r="A226" s="1163"/>
      <c r="B226" s="1163"/>
      <c r="C226" s="1159"/>
      <c r="D226" s="1162"/>
      <c r="E226" s="1163"/>
      <c r="F226" s="1157">
        <v>188</v>
      </c>
      <c r="G226" s="1654"/>
      <c r="H226" s="1655"/>
      <c r="I226" s="776"/>
      <c r="J226" s="444"/>
      <c r="K226" s="445"/>
      <c r="L226" s="446">
        <f t="shared" si="8"/>
        <v>0</v>
      </c>
      <c r="M226" s="447"/>
      <c r="N226" s="447"/>
      <c r="O226" s="447"/>
      <c r="P226" s="447"/>
      <c r="Q226" s="456"/>
      <c r="R226" s="487"/>
      <c r="S226" s="518"/>
      <c r="U226" s="1683"/>
      <c r="V226" s="1683"/>
      <c r="W226" s="1683"/>
      <c r="X226" s="1683"/>
      <c r="Y226" s="1683"/>
    </row>
    <row r="227" spans="1:32" s="15" customFormat="1" ht="20.25" customHeight="1" thickBot="1">
      <c r="A227" s="1163"/>
      <c r="B227" s="1163"/>
      <c r="C227" s="1159"/>
      <c r="D227" s="1162"/>
      <c r="E227" s="1163"/>
      <c r="F227" s="1157">
        <v>189</v>
      </c>
      <c r="G227" s="1654"/>
      <c r="H227" s="1655"/>
      <c r="I227" s="776"/>
      <c r="J227" s="444"/>
      <c r="K227" s="445"/>
      <c r="L227" s="446">
        <f t="shared" si="8"/>
        <v>0</v>
      </c>
      <c r="M227" s="447"/>
      <c r="N227" s="447"/>
      <c r="O227" s="447"/>
      <c r="P227" s="447"/>
      <c r="Q227" s="456"/>
      <c r="R227" s="487"/>
      <c r="S227" s="518"/>
      <c r="U227" s="1683"/>
      <c r="V227" s="1683"/>
      <c r="W227" s="1683"/>
      <c r="X227" s="1683"/>
      <c r="Y227" s="1683"/>
    </row>
    <row r="228" spans="1:32" s="15" customFormat="1" ht="20.25" customHeight="1" thickBot="1">
      <c r="A228" s="1163"/>
      <c r="B228" s="1163"/>
      <c r="C228" s="1159"/>
      <c r="D228" s="1162"/>
      <c r="E228" s="1163"/>
      <c r="F228" s="1157">
        <v>190</v>
      </c>
      <c r="G228" s="1654"/>
      <c r="H228" s="1655"/>
      <c r="I228" s="776"/>
      <c r="J228" s="444"/>
      <c r="K228" s="445"/>
      <c r="L228" s="446">
        <f t="shared" si="8"/>
        <v>0</v>
      </c>
      <c r="M228" s="447"/>
      <c r="N228" s="447"/>
      <c r="O228" s="447"/>
      <c r="P228" s="447"/>
      <c r="Q228" s="456"/>
      <c r="R228" s="487"/>
      <c r="S228" s="518"/>
    </row>
    <row r="229" spans="1:32" ht="20.25" customHeight="1" thickBot="1">
      <c r="A229" s="1158"/>
      <c r="B229" s="1158"/>
      <c r="C229" s="1159"/>
      <c r="D229" s="1162"/>
      <c r="E229" s="1160"/>
      <c r="F229" s="1157">
        <v>191</v>
      </c>
      <c r="G229" s="1654"/>
      <c r="H229" s="1655"/>
      <c r="I229" s="776"/>
      <c r="J229" s="444"/>
      <c r="K229" s="445"/>
      <c r="L229" s="446">
        <f t="shared" si="8"/>
        <v>0</v>
      </c>
      <c r="M229" s="447"/>
      <c r="N229" s="447"/>
      <c r="O229" s="447"/>
      <c r="P229" s="447"/>
      <c r="Q229" s="456"/>
      <c r="R229" s="487"/>
      <c r="S229" s="518"/>
    </row>
    <row r="230" spans="1:32" ht="18" customHeight="1" thickBot="1">
      <c r="A230" s="1158"/>
      <c r="B230" s="1158"/>
      <c r="C230" s="1164"/>
      <c r="D230" s="1162"/>
      <c r="E230" s="1165"/>
      <c r="F230" s="1157">
        <v>192</v>
      </c>
      <c r="G230" s="1654"/>
      <c r="H230" s="1655"/>
      <c r="I230" s="776"/>
      <c r="J230" s="444"/>
      <c r="K230" s="445"/>
      <c r="L230" s="446">
        <f t="shared" si="8"/>
        <v>0</v>
      </c>
      <c r="M230" s="447"/>
      <c r="N230" s="447"/>
      <c r="O230" s="447"/>
      <c r="P230" s="447"/>
      <c r="Q230" s="456"/>
      <c r="R230" s="487"/>
      <c r="S230" s="518"/>
    </row>
    <row r="231" spans="1:32" ht="18.75" customHeight="1" thickBot="1">
      <c r="A231" s="1158"/>
      <c r="B231" s="1158"/>
      <c r="C231" s="1164"/>
      <c r="D231" s="1162"/>
      <c r="E231" s="1165"/>
      <c r="F231" s="1157">
        <v>193</v>
      </c>
      <c r="G231" s="1654"/>
      <c r="H231" s="1655"/>
      <c r="I231" s="776"/>
      <c r="J231" s="444"/>
      <c r="K231" s="445"/>
      <c r="L231" s="446">
        <f t="shared" si="8"/>
        <v>0</v>
      </c>
      <c r="M231" s="447"/>
      <c r="N231" s="447"/>
      <c r="O231" s="447"/>
      <c r="P231" s="447"/>
      <c r="Q231" s="456"/>
      <c r="R231" s="487"/>
      <c r="S231" s="518"/>
    </row>
    <row r="232" spans="1:32" ht="18.75" customHeight="1" thickBot="1">
      <c r="A232" s="1158"/>
      <c r="B232" s="1158"/>
      <c r="C232" s="1164"/>
      <c r="D232" s="1162"/>
      <c r="E232" s="1162"/>
      <c r="F232" s="1157">
        <v>194</v>
      </c>
      <c r="G232" s="1654"/>
      <c r="H232" s="1655"/>
      <c r="I232" s="776"/>
      <c r="J232" s="444"/>
      <c r="K232" s="445"/>
      <c r="L232" s="446">
        <f t="shared" si="8"/>
        <v>0</v>
      </c>
      <c r="M232" s="447"/>
      <c r="N232" s="447"/>
      <c r="O232" s="447"/>
      <c r="P232" s="447"/>
      <c r="Q232" s="456"/>
      <c r="R232" s="487"/>
      <c r="S232" s="518"/>
    </row>
    <row r="233" spans="1:32" ht="18.75" customHeight="1" thickBot="1">
      <c r="A233" s="1158"/>
      <c r="B233" s="1158"/>
      <c r="C233" s="1164"/>
      <c r="D233" s="1162"/>
      <c r="E233" s="1162"/>
      <c r="F233" s="1157">
        <v>195</v>
      </c>
      <c r="G233" s="1654"/>
      <c r="H233" s="1655"/>
      <c r="I233" s="776"/>
      <c r="J233" s="444"/>
      <c r="K233" s="445"/>
      <c r="L233" s="446">
        <f>J233*K233</f>
        <v>0</v>
      </c>
      <c r="M233" s="447"/>
      <c r="N233" s="447"/>
      <c r="O233" s="447"/>
      <c r="P233" s="447"/>
      <c r="Q233" s="456"/>
      <c r="R233" s="487"/>
      <c r="S233" s="518"/>
      <c r="U233" s="1023"/>
      <c r="V233" s="1023"/>
      <c r="W233" s="1023"/>
      <c r="X233" s="1023"/>
      <c r="Y233" s="1023"/>
    </row>
    <row r="234" spans="1:32" ht="18.75" customHeight="1" thickBot="1">
      <c r="A234" s="1158"/>
      <c r="B234" s="1158"/>
      <c r="C234" s="1164"/>
      <c r="D234" s="1162"/>
      <c r="E234" s="1162"/>
      <c r="F234" s="1157">
        <v>196</v>
      </c>
      <c r="G234" s="1654"/>
      <c r="H234" s="1655"/>
      <c r="I234" s="776"/>
      <c r="J234" s="444"/>
      <c r="K234" s="445"/>
      <c r="L234" s="446">
        <f>J234*K234</f>
        <v>0</v>
      </c>
      <c r="M234" s="447"/>
      <c r="N234" s="447"/>
      <c r="O234" s="447"/>
      <c r="P234" s="447"/>
      <c r="Q234" s="456"/>
      <c r="R234" s="487"/>
      <c r="S234" s="518"/>
      <c r="U234" s="1023"/>
      <c r="V234" s="1023"/>
      <c r="W234" s="1023"/>
      <c r="X234" s="1023"/>
      <c r="Y234" s="1023"/>
      <c r="Z234" s="15"/>
      <c r="AA234" s="15"/>
      <c r="AB234" s="15"/>
      <c r="AC234" s="15"/>
      <c r="AD234" s="15"/>
    </row>
    <row r="235" spans="1:32" ht="18.75" customHeight="1" thickBot="1">
      <c r="A235" s="1158"/>
      <c r="B235" s="1158"/>
      <c r="C235" s="1164"/>
      <c r="D235" s="1162"/>
      <c r="E235" s="1162"/>
      <c r="F235" s="1157">
        <v>197</v>
      </c>
      <c r="G235" s="1654"/>
      <c r="H235" s="1655"/>
      <c r="I235" s="776"/>
      <c r="J235" s="444"/>
      <c r="K235" s="445"/>
      <c r="L235" s="446">
        <f>J235*K235</f>
        <v>0</v>
      </c>
      <c r="M235" s="447"/>
      <c r="N235" s="447"/>
      <c r="O235" s="447"/>
      <c r="P235" s="447"/>
      <c r="Q235" s="456"/>
      <c r="R235" s="487"/>
      <c r="S235" s="518"/>
      <c r="U235" s="1023"/>
      <c r="V235" s="1023"/>
      <c r="W235" s="1023"/>
      <c r="X235" s="1023"/>
      <c r="Y235" s="1023"/>
      <c r="Z235" s="526"/>
      <c r="AA235" s="1684"/>
      <c r="AB235" s="1684"/>
      <c r="AC235" s="1684"/>
      <c r="AD235" s="436"/>
      <c r="AE235" s="436"/>
      <c r="AF235" s="223"/>
    </row>
    <row r="236" spans="1:32" ht="18.75" customHeight="1" thickBot="1">
      <c r="A236" s="1158"/>
      <c r="B236" s="1158"/>
      <c r="C236" s="1164"/>
      <c r="D236" s="1162"/>
      <c r="E236" s="1162"/>
      <c r="F236" s="1157">
        <v>198</v>
      </c>
      <c r="G236" s="1654"/>
      <c r="H236" s="1655"/>
      <c r="I236" s="776"/>
      <c r="J236" s="444"/>
      <c r="K236" s="445"/>
      <c r="L236" s="446">
        <f>J236*K236</f>
        <v>0</v>
      </c>
      <c r="M236" s="447"/>
      <c r="N236" s="447"/>
      <c r="O236" s="447"/>
      <c r="P236" s="447"/>
      <c r="Q236" s="456"/>
      <c r="R236" s="487"/>
      <c r="S236" s="518"/>
      <c r="U236" s="1023"/>
      <c r="V236" s="1023"/>
      <c r="W236" s="1023"/>
      <c r="X236" s="1023"/>
      <c r="Y236" s="1023"/>
      <c r="Z236" s="526"/>
      <c r="AA236" s="1681"/>
      <c r="AB236" s="1681"/>
      <c r="AC236" s="15"/>
      <c r="AD236" s="15"/>
    </row>
    <row r="237" spans="1:32" ht="18.75" customHeight="1" thickBot="1">
      <c r="A237" s="1158"/>
      <c r="B237" s="1158"/>
      <c r="C237" s="1164"/>
      <c r="D237" s="1162"/>
      <c r="E237" s="1162"/>
      <c r="F237" s="1157">
        <v>199</v>
      </c>
      <c r="G237" s="1685"/>
      <c r="H237" s="1686"/>
      <c r="I237" s="1045"/>
      <c r="J237" s="1046"/>
      <c r="K237" s="1047"/>
      <c r="L237" s="457">
        <f>J237*K237</f>
        <v>0</v>
      </c>
      <c r="M237" s="1048"/>
      <c r="N237" s="1048"/>
      <c r="O237" s="1048"/>
      <c r="P237" s="1048"/>
      <c r="Q237" s="1049"/>
      <c r="R237" s="487"/>
      <c r="S237" s="518"/>
      <c r="U237" s="1023"/>
      <c r="V237" s="1023"/>
      <c r="W237" s="1023"/>
      <c r="X237" s="1023"/>
      <c r="Y237" s="1023"/>
      <c r="Z237" s="526"/>
      <c r="AA237" s="1681"/>
      <c r="AB237" s="1681"/>
      <c r="AC237" s="15"/>
      <c r="AD237" s="15"/>
    </row>
    <row r="238" spans="1:32" ht="18.75" customHeight="1" thickBot="1">
      <c r="C238" s="519"/>
      <c r="D238" s="223"/>
      <c r="E238" s="223"/>
      <c r="F238" s="458" t="s">
        <v>198</v>
      </c>
      <c r="G238" s="1687" t="s">
        <v>291</v>
      </c>
      <c r="H238" s="1688"/>
      <c r="I238" s="459" t="s">
        <v>198</v>
      </c>
      <c r="J238" s="460" t="s">
        <v>198</v>
      </c>
      <c r="K238" s="461" t="s">
        <v>198</v>
      </c>
      <c r="L238" s="462">
        <f t="shared" ref="L238:Q238" si="9">SUM(L39:L237)</f>
        <v>13180</v>
      </c>
      <c r="M238" s="462">
        <f>SUM(M39:M237)</f>
        <v>9030</v>
      </c>
      <c r="N238" s="462">
        <f t="shared" si="9"/>
        <v>0</v>
      </c>
      <c r="O238" s="462">
        <f t="shared" si="9"/>
        <v>4150</v>
      </c>
      <c r="P238" s="462">
        <f t="shared" si="9"/>
        <v>0</v>
      </c>
      <c r="Q238" s="462">
        <f t="shared" si="9"/>
        <v>0</v>
      </c>
      <c r="R238" s="488"/>
      <c r="S238" s="520"/>
      <c r="U238" s="1023"/>
      <c r="V238" s="1023"/>
      <c r="W238" s="1023"/>
      <c r="X238" s="1023"/>
      <c r="Y238" s="1023"/>
      <c r="Z238" s="526"/>
      <c r="AA238" s="1680"/>
      <c r="AB238" s="1680"/>
      <c r="AC238" s="15"/>
      <c r="AD238" s="15"/>
    </row>
    <row r="239" spans="1:32" ht="18.75" customHeight="1" thickBot="1">
      <c r="C239" s="519"/>
      <c r="D239" s="223"/>
      <c r="E239" s="223"/>
      <c r="F239" s="13"/>
      <c r="G239" s="13"/>
      <c r="H239" s="13"/>
      <c r="I239" s="13"/>
      <c r="J239" s="13"/>
      <c r="K239" s="13"/>
      <c r="L239" s="13"/>
      <c r="M239" s="13"/>
      <c r="N239" s="13"/>
      <c r="O239" s="13"/>
      <c r="P239" s="13"/>
      <c r="Q239" s="13"/>
      <c r="R239" s="15"/>
      <c r="S239" s="509"/>
      <c r="U239" s="1023"/>
      <c r="V239" s="1023"/>
      <c r="W239" s="1023"/>
      <c r="X239" s="1023"/>
      <c r="Y239" s="1023"/>
      <c r="Z239" s="527"/>
      <c r="AA239" s="1680"/>
      <c r="AB239" s="1680"/>
      <c r="AC239" s="15"/>
      <c r="AD239" s="15"/>
    </row>
    <row r="240" spans="1:32" ht="18.75" customHeight="1">
      <c r="B240" s="13"/>
      <c r="C240" s="524"/>
      <c r="D240" s="525"/>
      <c r="E240" s="525"/>
      <c r="F240" s="404"/>
      <c r="G240" s="404"/>
      <c r="H240" s="404"/>
      <c r="I240" s="404"/>
      <c r="J240" s="404"/>
      <c r="K240" s="404"/>
      <c r="L240" s="404"/>
      <c r="M240" s="404"/>
      <c r="N240" s="404"/>
      <c r="O240" s="404"/>
      <c r="P240" s="404"/>
      <c r="Q240" s="404"/>
      <c r="R240" s="524"/>
      <c r="S240" s="524"/>
      <c r="T240" s="13"/>
      <c r="U240" s="1023"/>
      <c r="V240" s="1023"/>
      <c r="W240" s="1023"/>
      <c r="X240" s="1023"/>
      <c r="Y240" s="1023"/>
      <c r="Z240" s="223"/>
      <c r="AA240" s="1680"/>
      <c r="AB240" s="1680"/>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1023"/>
      <c r="V241" s="1023"/>
      <c r="W241" s="1023"/>
      <c r="X241" s="1023"/>
      <c r="Y241" s="1023"/>
      <c r="Z241" s="223"/>
      <c r="AA241" s="1680"/>
      <c r="AB241" s="1680"/>
      <c r="AC241" s="15"/>
      <c r="AD241" s="15"/>
    </row>
    <row r="242" spans="2:32" ht="17">
      <c r="B242" s="13"/>
      <c r="C242" s="15"/>
      <c r="D242" s="223"/>
      <c r="E242" s="223"/>
      <c r="F242" s="13"/>
      <c r="G242" s="13"/>
      <c r="H242" s="13"/>
      <c r="I242" s="13"/>
      <c r="J242" s="13"/>
      <c r="K242" s="13"/>
      <c r="L242" s="13"/>
      <c r="M242" s="13"/>
      <c r="N242" s="13"/>
      <c r="O242" s="13"/>
      <c r="P242" s="13"/>
      <c r="Q242" s="13"/>
      <c r="R242" s="15"/>
      <c r="S242" s="15"/>
      <c r="T242" s="13"/>
      <c r="U242" s="1023"/>
      <c r="V242" s="1023"/>
      <c r="W242" s="1023"/>
      <c r="X242" s="1023"/>
      <c r="Y242" s="1023"/>
      <c r="Z242" s="223"/>
      <c r="AA242" s="1680"/>
      <c r="AB242" s="1680"/>
      <c r="AC242" s="15"/>
      <c r="AD242" s="15"/>
    </row>
    <row r="243" spans="2:32" ht="17">
      <c r="B243" s="13"/>
      <c r="C243" s="15"/>
      <c r="D243" s="223"/>
      <c r="E243" s="223"/>
      <c r="F243" s="13"/>
      <c r="G243" s="13"/>
      <c r="H243" s="13"/>
      <c r="I243" s="13"/>
      <c r="J243" s="13"/>
      <c r="K243" s="13"/>
      <c r="L243" s="13"/>
      <c r="M243" s="13"/>
      <c r="N243" s="13"/>
      <c r="O243" s="13"/>
      <c r="P243" s="13"/>
      <c r="Q243" s="13"/>
      <c r="R243" s="15"/>
      <c r="S243" s="15"/>
      <c r="T243" s="13"/>
      <c r="U243" s="1023"/>
      <c r="V243" s="1023"/>
      <c r="W243" s="1023"/>
      <c r="X243" s="1023"/>
      <c r="Y243" s="1023"/>
      <c r="Z243" s="223"/>
      <c r="AA243" s="1680"/>
      <c r="AB243" s="1680"/>
      <c r="AC243" s="15"/>
      <c r="AD243" s="15"/>
    </row>
    <row r="244" spans="2:32" ht="17">
      <c r="B244" s="13"/>
      <c r="C244" s="15"/>
      <c r="D244" s="223"/>
      <c r="E244" s="223"/>
      <c r="F244" s="13"/>
      <c r="G244" s="13"/>
      <c r="H244" s="13"/>
      <c r="I244" s="13"/>
      <c r="J244" s="13"/>
      <c r="K244" s="13"/>
      <c r="L244" s="13"/>
      <c r="M244" s="13"/>
      <c r="N244" s="13"/>
      <c r="O244" s="13"/>
      <c r="P244" s="13"/>
      <c r="Q244" s="13"/>
      <c r="R244" s="15"/>
      <c r="S244" s="15"/>
      <c r="T244" s="13"/>
      <c r="U244" s="1023"/>
      <c r="V244" s="1023"/>
      <c r="W244" s="1023"/>
      <c r="X244" s="1023"/>
      <c r="Y244" s="1023"/>
      <c r="Z244" s="223"/>
      <c r="AA244" s="1680"/>
      <c r="AB244" s="1680"/>
      <c r="AC244" s="15"/>
      <c r="AD244" s="15"/>
    </row>
    <row r="245" spans="2:32" ht="17">
      <c r="B245" s="13"/>
      <c r="C245" s="15"/>
      <c r="D245" s="223"/>
      <c r="E245" s="223"/>
      <c r="F245" s="13"/>
      <c r="G245" s="13"/>
      <c r="H245" s="13"/>
      <c r="I245" s="13"/>
      <c r="J245" s="13"/>
      <c r="K245" s="13"/>
      <c r="L245" s="13"/>
      <c r="M245" s="13"/>
      <c r="N245" s="13"/>
      <c r="O245" s="13"/>
      <c r="P245" s="13"/>
      <c r="Q245" s="13"/>
      <c r="R245" s="15"/>
      <c r="S245" s="15"/>
      <c r="T245" s="13"/>
      <c r="U245" s="1023"/>
      <c r="V245" s="1023"/>
      <c r="W245" s="1023"/>
      <c r="X245" s="1023"/>
      <c r="Y245" s="1023"/>
      <c r="Z245" s="223"/>
      <c r="AA245" s="1679"/>
      <c r="AB245" s="1679"/>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1023"/>
      <c r="V246" s="1023"/>
      <c r="W246" s="1023"/>
      <c r="X246" s="1023"/>
      <c r="Y246" s="1023"/>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1023"/>
      <c r="V247" s="1023"/>
      <c r="W247" s="1023"/>
      <c r="X247" s="1023"/>
      <c r="Y247" s="1023"/>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1023"/>
      <c r="V248" s="1023"/>
      <c r="W248" s="1023"/>
      <c r="X248" s="1023"/>
      <c r="Y248" s="1023"/>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1023"/>
      <c r="V249" s="1023"/>
      <c r="W249" s="1023"/>
      <c r="X249" s="1023"/>
      <c r="Y249" s="1023"/>
      <c r="Z249" s="528"/>
      <c r="AA249" s="528"/>
      <c r="AB249" s="528"/>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1023"/>
      <c r="V250" s="1023"/>
      <c r="W250" s="1023"/>
      <c r="X250" s="1023"/>
      <c r="Y250" s="1023"/>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1023"/>
      <c r="V251" s="1023"/>
      <c r="W251" s="1023"/>
      <c r="X251" s="1023"/>
      <c r="Y251" s="1023"/>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1023"/>
      <c r="V252" s="1023"/>
      <c r="W252" s="1023"/>
      <c r="X252" s="1023"/>
      <c r="Y252" s="1023"/>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1023"/>
      <c r="V253" s="1023"/>
      <c r="W253" s="1023"/>
      <c r="X253" s="1023"/>
      <c r="Y253" s="1023"/>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1023"/>
      <c r="V254" s="1023"/>
      <c r="W254" s="1023"/>
      <c r="X254" s="1023"/>
      <c r="Y254" s="1023"/>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1023"/>
      <c r="V255" s="1023"/>
      <c r="W255" s="1023"/>
      <c r="X255" s="1023"/>
      <c r="Y255" s="1023"/>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1023"/>
      <c r="V256" s="1023"/>
      <c r="W256" s="1023"/>
      <c r="X256" s="1023"/>
      <c r="Y256" s="1023"/>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1023"/>
      <c r="V257" s="1023"/>
      <c r="W257" s="1023"/>
      <c r="X257" s="1023"/>
      <c r="Y257" s="1023"/>
      <c r="Z257" s="15"/>
      <c r="AA257" s="15"/>
      <c r="AB257" s="15"/>
      <c r="AC257" s="223"/>
      <c r="AD257" s="223"/>
      <c r="AE257" s="223"/>
      <c r="AF257" s="223"/>
    </row>
    <row r="258" spans="2:32" ht="17">
      <c r="B258" s="13"/>
      <c r="C258" s="15"/>
      <c r="D258" s="223"/>
      <c r="E258" s="223"/>
      <c r="F258" s="223"/>
      <c r="G258" s="223"/>
      <c r="H258" s="437"/>
      <c r="I258" s="223"/>
      <c r="J258" s="223"/>
      <c r="K258" s="223"/>
      <c r="L258" s="223"/>
      <c r="M258" s="223"/>
      <c r="N258" s="223"/>
      <c r="O258" s="223"/>
      <c r="P258" s="223"/>
      <c r="Q258" s="223"/>
      <c r="R258" s="223"/>
      <c r="S258" s="223"/>
      <c r="T258" s="13"/>
      <c r="U258" s="1023"/>
      <c r="V258" s="1023"/>
      <c r="W258" s="1023"/>
      <c r="X258" s="1023"/>
      <c r="Y258" s="1023"/>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1023"/>
      <c r="V259" s="1023"/>
      <c r="W259" s="1023"/>
      <c r="X259" s="1023"/>
      <c r="Y259" s="1023"/>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1023"/>
      <c r="V260" s="1023"/>
      <c r="W260" s="1023"/>
      <c r="X260" s="1023"/>
      <c r="Y260" s="1023"/>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1023"/>
      <c r="V261" s="1023"/>
      <c r="W261" s="1023"/>
      <c r="X261" s="1023"/>
      <c r="Y261" s="1023"/>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1023"/>
      <c r="V262" s="1023"/>
      <c r="W262" s="1023"/>
      <c r="X262" s="1023"/>
      <c r="Y262" s="1023"/>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1023"/>
      <c r="V263" s="1023"/>
      <c r="W263" s="1023"/>
      <c r="X263" s="1023"/>
      <c r="Y263" s="1023"/>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1023"/>
      <c r="V264" s="1023"/>
      <c r="W264" s="1023"/>
      <c r="X264" s="1023"/>
      <c r="Y264" s="1023"/>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1023"/>
      <c r="V265" s="1023"/>
      <c r="W265" s="1023"/>
      <c r="X265" s="1023"/>
      <c r="Y265" s="1023"/>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1023"/>
      <c r="V266" s="1023"/>
      <c r="W266" s="1023"/>
      <c r="X266" s="1023"/>
      <c r="Y266" s="1023"/>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1023"/>
      <c r="V267" s="1023"/>
      <c r="W267" s="1023"/>
      <c r="X267" s="1023"/>
      <c r="Y267" s="1023"/>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1023"/>
      <c r="V268" s="1023"/>
      <c r="W268" s="1023"/>
      <c r="X268" s="1023"/>
      <c r="Y268" s="1023"/>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1023"/>
      <c r="V269" s="1023"/>
      <c r="W269" s="1023"/>
      <c r="X269" s="1023"/>
      <c r="Y269" s="1023"/>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1023"/>
      <c r="V270" s="1023"/>
      <c r="W270" s="1023"/>
      <c r="X270" s="1023"/>
      <c r="Y270" s="1023"/>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1023"/>
      <c r="V271" s="1023"/>
      <c r="W271" s="1023"/>
      <c r="X271" s="1023"/>
      <c r="Y271" s="1023"/>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1023"/>
      <c r="V272" s="1023"/>
      <c r="W272" s="1023"/>
      <c r="X272" s="1023"/>
      <c r="Y272" s="1023"/>
    </row>
    <row r="273" spans="17:25" ht="12.75" customHeight="1">
      <c r="U273" s="1023"/>
      <c r="V273" s="1023"/>
      <c r="W273" s="1023"/>
      <c r="X273" s="1023"/>
      <c r="Y273" s="1023"/>
    </row>
    <row r="274" spans="17:25" ht="12.75" customHeight="1">
      <c r="U274" s="1023"/>
      <c r="V274" s="1023"/>
      <c r="W274" s="1023"/>
      <c r="X274" s="1023"/>
      <c r="Y274" s="1023"/>
    </row>
    <row r="275" spans="17:25" ht="12.75" customHeight="1">
      <c r="U275" s="1023"/>
      <c r="V275" s="1023"/>
      <c r="W275" s="1023"/>
      <c r="X275" s="1023"/>
      <c r="Y275" s="1023"/>
    </row>
    <row r="276" spans="17:25" ht="12.75" customHeight="1">
      <c r="U276" s="1023"/>
      <c r="V276" s="1023"/>
      <c r="W276" s="1023"/>
      <c r="X276" s="1023"/>
      <c r="Y276" s="1023"/>
    </row>
    <row r="277" spans="17:25" ht="12.75" customHeight="1">
      <c r="U277" s="1023"/>
      <c r="V277" s="1023"/>
      <c r="W277" s="1023"/>
      <c r="X277" s="1023"/>
      <c r="Y277" s="1023"/>
    </row>
    <row r="278" spans="17:25" ht="12.75" customHeight="1">
      <c r="U278" s="1023"/>
      <c r="V278" s="1023"/>
      <c r="W278" s="1023"/>
      <c r="X278" s="1023"/>
      <c r="Y278" s="1023"/>
    </row>
    <row r="279" spans="17:25" ht="12.75" customHeight="1">
      <c r="U279" s="1023"/>
      <c r="V279" s="1023"/>
      <c r="W279" s="1023"/>
      <c r="X279" s="1023"/>
      <c r="Y279" s="1023"/>
    </row>
    <row r="280" spans="17:25" ht="12.75" customHeight="1">
      <c r="Q280" s="482"/>
      <c r="U280" s="1023"/>
      <c r="V280" s="1023"/>
      <c r="W280" s="1023"/>
      <c r="X280" s="1023"/>
      <c r="Y280" s="1023"/>
    </row>
    <row r="281" spans="17:25" ht="12.75" customHeight="1">
      <c r="Q281" s="482"/>
      <c r="U281" s="1023"/>
      <c r="V281" s="1023"/>
      <c r="W281" s="1023"/>
      <c r="X281" s="1023"/>
      <c r="Y281" s="1023"/>
    </row>
    <row r="282" spans="17:25" ht="12.75" customHeight="1">
      <c r="Q282" s="482"/>
      <c r="U282" s="1023"/>
      <c r="V282" s="1023"/>
      <c r="W282" s="1023"/>
      <c r="X282" s="1023"/>
      <c r="Y282" s="1023"/>
    </row>
    <row r="283" spans="17:25" ht="12.75" customHeight="1">
      <c r="Q283" s="482"/>
      <c r="U283" s="1023"/>
      <c r="V283" s="1023"/>
      <c r="W283" s="1023"/>
      <c r="X283" s="1023"/>
      <c r="Y283" s="1023"/>
    </row>
    <row r="284" spans="17:25" ht="12.75" customHeight="1">
      <c r="Q284" s="482"/>
      <c r="U284" s="1023"/>
      <c r="V284" s="1023"/>
      <c r="W284" s="1023"/>
      <c r="X284" s="1023"/>
      <c r="Y284" s="1023"/>
    </row>
    <row r="285" spans="17:25" ht="12.75" customHeight="1">
      <c r="Q285" s="482"/>
      <c r="U285" s="1023"/>
      <c r="V285" s="1023"/>
      <c r="W285" s="1023"/>
      <c r="X285" s="1023"/>
      <c r="Y285" s="1023"/>
    </row>
    <row r="286" spans="17:25" ht="17">
      <c r="Q286" s="484"/>
      <c r="R286" s="484"/>
      <c r="S286" s="484"/>
      <c r="U286" s="1023"/>
      <c r="V286" s="1023"/>
      <c r="W286" s="1023"/>
      <c r="X286" s="1023"/>
      <c r="Y286" s="1023"/>
    </row>
    <row r="287" spans="17:25" ht="17">
      <c r="Q287" s="485"/>
      <c r="R287" s="485"/>
      <c r="S287" s="485"/>
      <c r="U287" s="1023"/>
      <c r="V287" s="1023"/>
      <c r="W287" s="1023"/>
      <c r="X287" s="1023"/>
      <c r="Y287" s="1023"/>
    </row>
    <row r="288" spans="17:25" ht="15.75" hidden="1" customHeight="1">
      <c r="Q288" s="486"/>
      <c r="R288" s="486"/>
      <c r="S288" s="486"/>
      <c r="U288" s="1023"/>
      <c r="V288" s="1023"/>
      <c r="W288" s="1023"/>
      <c r="X288" s="1023"/>
      <c r="Y288" s="1023"/>
    </row>
    <row r="289" spans="17:25" ht="15.75" customHeight="1">
      <c r="Q289" s="486"/>
      <c r="R289" s="486"/>
      <c r="S289" s="486"/>
      <c r="U289" s="1023"/>
      <c r="V289" s="1023"/>
      <c r="W289" s="1023"/>
      <c r="X289" s="1023"/>
      <c r="Y289" s="1023"/>
    </row>
    <row r="290" spans="17:25" ht="15.75" customHeight="1">
      <c r="Q290" s="486"/>
      <c r="R290" s="486"/>
      <c r="S290" s="486"/>
      <c r="U290" s="1023"/>
      <c r="V290" s="1023"/>
      <c r="W290" s="1023"/>
      <c r="X290" s="1023"/>
      <c r="Y290" s="1023"/>
    </row>
    <row r="291" spans="17:25" ht="15.75" customHeight="1">
      <c r="Q291" s="486"/>
      <c r="R291" s="486"/>
      <c r="S291" s="486"/>
      <c r="U291" s="1023"/>
      <c r="V291" s="1023"/>
      <c r="W291" s="1023"/>
      <c r="X291" s="1023"/>
      <c r="Y291" s="1023"/>
    </row>
    <row r="292" spans="17:25" ht="15.75" customHeight="1">
      <c r="Q292" s="486"/>
      <c r="R292" s="486"/>
      <c r="S292" s="486"/>
      <c r="U292" s="1023"/>
      <c r="V292" s="1023"/>
      <c r="W292" s="1023"/>
      <c r="X292" s="1023"/>
      <c r="Y292" s="1023"/>
    </row>
    <row r="293" spans="17:25" ht="15.75" customHeight="1">
      <c r="Q293" s="486"/>
      <c r="R293" s="486"/>
      <c r="S293" s="486"/>
      <c r="U293" s="1023"/>
      <c r="V293" s="1023"/>
      <c r="W293" s="1023"/>
      <c r="X293" s="1023"/>
      <c r="Y293" s="1023"/>
    </row>
    <row r="294" spans="17:25" ht="15.75" customHeight="1">
      <c r="Q294" s="486"/>
      <c r="R294" s="486"/>
      <c r="S294" s="486"/>
      <c r="U294" s="1023"/>
      <c r="V294" s="1023"/>
      <c r="W294" s="1023"/>
      <c r="X294" s="1023"/>
      <c r="Y294" s="1023"/>
    </row>
    <row r="295" spans="17:25" ht="15.75" customHeight="1">
      <c r="Q295" s="486"/>
      <c r="R295" s="486"/>
      <c r="S295" s="486"/>
      <c r="U295" s="1023"/>
      <c r="V295" s="1023"/>
      <c r="W295" s="1023"/>
      <c r="X295" s="1023"/>
      <c r="Y295" s="1023"/>
    </row>
    <row r="296" spans="17:25" ht="15.75" customHeight="1">
      <c r="Q296" s="486"/>
      <c r="R296" s="486"/>
      <c r="S296" s="486"/>
      <c r="U296" s="1023"/>
      <c r="V296" s="1023"/>
      <c r="W296" s="1023"/>
      <c r="X296" s="1023"/>
      <c r="Y296" s="1023"/>
    </row>
    <row r="297" spans="17:25" ht="15.75" customHeight="1">
      <c r="Q297" s="486"/>
      <c r="R297" s="486"/>
      <c r="S297" s="486"/>
      <c r="U297" s="1023"/>
      <c r="V297" s="1023"/>
      <c r="W297" s="1023"/>
      <c r="X297" s="1023"/>
      <c r="Y297" s="1023"/>
    </row>
    <row r="298" spans="17:25" ht="15.75" customHeight="1">
      <c r="Q298" s="486"/>
      <c r="R298" s="486"/>
      <c r="S298" s="486"/>
      <c r="U298" s="1023"/>
      <c r="V298" s="1023"/>
      <c r="W298" s="1023"/>
      <c r="X298" s="1023"/>
      <c r="Y298" s="1023"/>
    </row>
    <row r="299" spans="17:25" ht="15.75" customHeight="1">
      <c r="Q299" s="486"/>
      <c r="R299" s="486"/>
      <c r="S299" s="486"/>
      <c r="U299" s="1023"/>
      <c r="V299" s="1023"/>
      <c r="W299" s="1023"/>
      <c r="X299" s="1023"/>
      <c r="Y299" s="1023"/>
    </row>
    <row r="300" spans="17:25" ht="15.75" customHeight="1">
      <c r="Q300" s="486"/>
      <c r="R300" s="486"/>
      <c r="S300" s="486"/>
      <c r="U300" s="1023"/>
      <c r="V300" s="1023"/>
      <c r="W300" s="1023"/>
      <c r="X300" s="1023"/>
      <c r="Y300" s="1023"/>
    </row>
    <row r="301" spans="17:25" ht="15.75" customHeight="1">
      <c r="Q301" s="486"/>
      <c r="R301" s="486"/>
      <c r="S301" s="486"/>
      <c r="U301" s="1023"/>
      <c r="V301" s="1023"/>
      <c r="W301" s="1023"/>
      <c r="X301" s="1023"/>
      <c r="Y301" s="1023"/>
    </row>
    <row r="302" spans="17:25" ht="15.75" customHeight="1">
      <c r="Q302" s="486"/>
      <c r="R302" s="486"/>
      <c r="S302" s="486"/>
      <c r="U302" s="1023"/>
      <c r="V302" s="1023"/>
      <c r="W302" s="1023"/>
      <c r="X302" s="1023"/>
      <c r="Y302" s="1023"/>
    </row>
    <row r="303" spans="17:25" ht="15.75" customHeight="1">
      <c r="Q303" s="486"/>
      <c r="R303" s="486"/>
      <c r="S303" s="486"/>
      <c r="U303" s="1023"/>
      <c r="V303" s="1023"/>
      <c r="W303" s="1023"/>
      <c r="X303" s="1023"/>
      <c r="Y303" s="1023"/>
    </row>
    <row r="304" spans="17:25" ht="15.75" customHeight="1">
      <c r="Q304" s="486"/>
      <c r="R304" s="486"/>
      <c r="S304" s="486"/>
      <c r="U304" s="1023"/>
      <c r="V304" s="1023"/>
      <c r="W304" s="1023"/>
      <c r="X304" s="1023"/>
      <c r="Y304" s="1023"/>
    </row>
    <row r="305" spans="17:25" ht="15.75" customHeight="1">
      <c r="Q305" s="486"/>
      <c r="R305" s="486"/>
      <c r="S305" s="486"/>
      <c r="U305" s="1023"/>
      <c r="V305" s="1023"/>
      <c r="W305" s="1023"/>
      <c r="X305" s="1023"/>
      <c r="Y305" s="1023"/>
    </row>
    <row r="306" spans="17:25" ht="15.75" customHeight="1">
      <c r="Q306" s="486"/>
      <c r="R306" s="486"/>
      <c r="S306" s="486"/>
      <c r="U306" s="1023"/>
      <c r="V306" s="1023"/>
      <c r="W306" s="1023"/>
      <c r="X306" s="1023"/>
      <c r="Y306" s="1023"/>
    </row>
    <row r="307" spans="17:25" ht="15.75" customHeight="1">
      <c r="Q307" s="486"/>
      <c r="R307" s="486"/>
      <c r="S307" s="486"/>
      <c r="U307" s="1023"/>
      <c r="V307" s="1023"/>
      <c r="W307" s="1023"/>
      <c r="X307" s="1023"/>
      <c r="Y307" s="1023"/>
    </row>
    <row r="308" spans="17:25" ht="15.75" customHeight="1">
      <c r="Q308" s="486"/>
      <c r="R308" s="486"/>
      <c r="S308" s="486"/>
      <c r="U308" s="1023"/>
      <c r="V308" s="1023"/>
      <c r="W308" s="1023"/>
      <c r="X308" s="1023"/>
      <c r="Y308" s="1023"/>
    </row>
    <row r="309" spans="17:25" ht="15.75" customHeight="1">
      <c r="Q309" s="486"/>
      <c r="R309" s="486"/>
      <c r="S309" s="486"/>
      <c r="U309" s="1023"/>
      <c r="V309" s="1023"/>
      <c r="W309" s="1023"/>
      <c r="X309" s="1023"/>
      <c r="Y309" s="1023"/>
    </row>
    <row r="310" spans="17:25" ht="15.75" customHeight="1">
      <c r="Q310" s="486"/>
      <c r="R310" s="486"/>
      <c r="S310" s="486"/>
      <c r="U310" s="1023"/>
      <c r="V310" s="1023"/>
      <c r="W310" s="1023"/>
      <c r="X310" s="1023"/>
      <c r="Y310" s="1023"/>
    </row>
    <row r="311" spans="17:25" ht="15.75" customHeight="1">
      <c r="Q311" s="486"/>
      <c r="R311" s="486"/>
      <c r="S311" s="486"/>
      <c r="U311" s="1023"/>
      <c r="V311" s="1023"/>
      <c r="W311" s="1023"/>
      <c r="X311" s="1023"/>
      <c r="Y311" s="1023"/>
    </row>
    <row r="312" spans="17:25" ht="15.75" customHeight="1">
      <c r="Q312" s="486"/>
      <c r="R312" s="486"/>
      <c r="S312" s="486"/>
      <c r="U312" s="1023"/>
      <c r="V312" s="1023"/>
      <c r="W312" s="1023"/>
      <c r="X312" s="1023"/>
      <c r="Y312" s="1023"/>
    </row>
    <row r="313" spans="17:25" ht="15.75" customHeight="1">
      <c r="Q313" s="486"/>
      <c r="R313" s="486"/>
      <c r="S313" s="486"/>
      <c r="U313" s="1023"/>
      <c r="V313" s="1023"/>
      <c r="W313" s="1023"/>
      <c r="X313" s="1023"/>
      <c r="Y313" s="1023"/>
    </row>
    <row r="314" spans="17:25" ht="15.75" customHeight="1">
      <c r="Q314" s="486"/>
      <c r="R314" s="486"/>
      <c r="S314" s="486"/>
      <c r="U314" s="1023"/>
      <c r="V314" s="1023"/>
      <c r="W314" s="1023"/>
      <c r="X314" s="1023"/>
      <c r="Y314" s="1023"/>
    </row>
    <row r="315" spans="17:25" ht="15.75" customHeight="1">
      <c r="Q315" s="486"/>
      <c r="R315" s="486"/>
      <c r="S315" s="486"/>
      <c r="U315" s="1023"/>
      <c r="V315" s="1023"/>
      <c r="W315" s="1023"/>
      <c r="X315" s="1023"/>
      <c r="Y315" s="1023"/>
    </row>
    <row r="316" spans="17:25" ht="15.75" customHeight="1">
      <c r="Q316" s="486"/>
      <c r="R316" s="486"/>
      <c r="S316" s="486"/>
      <c r="U316" s="1023"/>
      <c r="V316" s="1023"/>
      <c r="W316" s="1023"/>
      <c r="X316" s="1023"/>
      <c r="Y316" s="1023"/>
    </row>
    <row r="317" spans="17:25" ht="15.75" customHeight="1">
      <c r="Q317" s="486"/>
      <c r="R317" s="486"/>
      <c r="S317" s="486"/>
      <c r="U317" s="1023"/>
      <c r="V317" s="1023"/>
      <c r="W317" s="1023"/>
      <c r="X317" s="1023"/>
      <c r="Y317" s="1023"/>
    </row>
    <row r="318" spans="17:25" ht="15.75" customHeight="1">
      <c r="Q318" s="486"/>
      <c r="R318" s="486"/>
      <c r="S318" s="486"/>
      <c r="U318" s="1023"/>
      <c r="V318" s="1023"/>
      <c r="W318" s="1023"/>
      <c r="X318" s="1023"/>
      <c r="Y318" s="1023"/>
    </row>
    <row r="319" spans="17:25" ht="15.75" customHeight="1">
      <c r="Q319" s="486"/>
      <c r="R319" s="486"/>
      <c r="S319" s="486"/>
      <c r="U319" s="1023"/>
      <c r="V319" s="1023"/>
      <c r="W319" s="1023"/>
      <c r="X319" s="1023"/>
      <c r="Y319" s="1023"/>
    </row>
    <row r="320" spans="17:25" ht="15.75" customHeight="1">
      <c r="Q320" s="486"/>
      <c r="R320" s="486"/>
      <c r="S320" s="486"/>
      <c r="U320" s="1023"/>
      <c r="V320" s="1023"/>
      <c r="W320" s="1023"/>
      <c r="X320" s="1023"/>
      <c r="Y320" s="1023"/>
    </row>
    <row r="321" spans="17:25" ht="15.75" customHeight="1">
      <c r="Q321" s="486"/>
      <c r="R321" s="486"/>
      <c r="S321" s="486"/>
      <c r="U321" s="1023"/>
      <c r="V321" s="1023"/>
      <c r="W321" s="1023"/>
      <c r="X321" s="1023"/>
      <c r="Y321" s="1023"/>
    </row>
    <row r="322" spans="17:25" ht="15.75" customHeight="1">
      <c r="Q322" s="486"/>
      <c r="R322" s="486"/>
      <c r="S322" s="486"/>
      <c r="U322" s="1023"/>
      <c r="V322" s="1023"/>
      <c r="W322" s="1023"/>
      <c r="X322" s="1023"/>
      <c r="Y322" s="1023"/>
    </row>
    <row r="323" spans="17:25" ht="15.75" customHeight="1">
      <c r="Q323" s="486"/>
      <c r="R323" s="486"/>
      <c r="S323" s="486"/>
      <c r="U323" s="1023"/>
      <c r="V323" s="1023"/>
      <c r="W323" s="1023"/>
      <c r="X323" s="1023"/>
      <c r="Y323" s="1023"/>
    </row>
    <row r="324" spans="17:25" ht="15.75" customHeight="1">
      <c r="Q324" s="486"/>
      <c r="R324" s="486"/>
      <c r="S324" s="486"/>
      <c r="U324" s="1023"/>
      <c r="V324" s="1023"/>
      <c r="W324" s="1023"/>
      <c r="X324" s="1023"/>
      <c r="Y324" s="1023"/>
    </row>
    <row r="325" spans="17:25" ht="15.75" customHeight="1">
      <c r="Q325" s="486"/>
      <c r="R325" s="486"/>
      <c r="S325" s="486"/>
      <c r="U325" s="1023"/>
      <c r="V325" s="1023"/>
      <c r="W325" s="1023"/>
      <c r="X325" s="1023"/>
      <c r="Y325" s="1023"/>
    </row>
    <row r="326" spans="17:25" ht="15.75" customHeight="1">
      <c r="Q326" s="486"/>
      <c r="R326" s="486"/>
      <c r="S326" s="486"/>
      <c r="U326" s="1023"/>
      <c r="V326" s="1023"/>
      <c r="W326" s="1023"/>
      <c r="X326" s="1023"/>
      <c r="Y326" s="1023"/>
    </row>
    <row r="327" spans="17:25" ht="15.75" customHeight="1">
      <c r="Q327" s="486"/>
      <c r="R327" s="486"/>
      <c r="S327" s="486"/>
      <c r="U327" s="1023"/>
      <c r="V327" s="1023"/>
      <c r="W327" s="1023"/>
      <c r="X327" s="1023"/>
      <c r="Y327" s="1023"/>
    </row>
    <row r="328" spans="17:25" ht="15.75" customHeight="1">
      <c r="Q328" s="486"/>
      <c r="R328" s="486"/>
      <c r="S328" s="486"/>
      <c r="U328" s="1023"/>
      <c r="V328" s="1023"/>
      <c r="W328" s="1023"/>
      <c r="X328" s="1023"/>
      <c r="Y328" s="1023"/>
    </row>
    <row r="329" spans="17:25" ht="15.75" customHeight="1">
      <c r="Q329" s="486"/>
      <c r="R329" s="486"/>
      <c r="S329" s="486"/>
      <c r="U329" s="1023"/>
      <c r="V329" s="1023"/>
      <c r="W329" s="1023"/>
      <c r="X329" s="1023"/>
      <c r="Y329" s="1023"/>
    </row>
    <row r="330" spans="17:25" ht="15.75" customHeight="1">
      <c r="Q330" s="486"/>
      <c r="R330" s="486"/>
      <c r="S330" s="486"/>
      <c r="U330" s="1023"/>
      <c r="V330" s="1023"/>
      <c r="W330" s="1023"/>
      <c r="X330" s="1023"/>
      <c r="Y330" s="1023"/>
    </row>
    <row r="331" spans="17:25" ht="15.75" customHeight="1">
      <c r="Q331" s="486"/>
      <c r="R331" s="486"/>
      <c r="S331" s="486"/>
      <c r="U331" s="1023"/>
      <c r="V331" s="1023"/>
      <c r="W331" s="1023"/>
      <c r="X331" s="1023"/>
      <c r="Y331" s="1023"/>
    </row>
    <row r="332" spans="17:25" ht="15.75" customHeight="1">
      <c r="Q332" s="486"/>
      <c r="R332" s="486"/>
      <c r="S332" s="486"/>
      <c r="U332" s="1023"/>
      <c r="V332" s="1023"/>
      <c r="W332" s="1023"/>
      <c r="X332" s="1023"/>
      <c r="Y332" s="1023"/>
    </row>
    <row r="333" spans="17:25" ht="15.75" customHeight="1">
      <c r="Q333" s="486"/>
      <c r="R333" s="486"/>
      <c r="S333" s="486"/>
      <c r="U333" s="1023"/>
      <c r="V333" s="1023"/>
      <c r="W333" s="1023"/>
      <c r="X333" s="1023"/>
      <c r="Y333" s="1023"/>
    </row>
    <row r="334" spans="17:25" ht="15.75" customHeight="1">
      <c r="Q334" s="486"/>
      <c r="R334" s="486"/>
      <c r="S334" s="486"/>
      <c r="U334" s="1023"/>
      <c r="V334" s="1023"/>
      <c r="W334" s="1023"/>
      <c r="X334" s="1023"/>
      <c r="Y334" s="1023"/>
    </row>
    <row r="335" spans="17:25" ht="15.75" customHeight="1">
      <c r="Q335" s="486"/>
      <c r="R335" s="486"/>
      <c r="S335" s="486"/>
      <c r="U335" s="1023"/>
      <c r="V335" s="1023"/>
      <c r="W335" s="1023"/>
      <c r="X335" s="1023"/>
      <c r="Y335" s="1023"/>
    </row>
    <row r="336" spans="17:25" ht="15.75" customHeight="1">
      <c r="Q336" s="486"/>
      <c r="R336" s="486"/>
      <c r="S336" s="486"/>
      <c r="U336" s="1023"/>
      <c r="V336" s="1023"/>
      <c r="W336" s="1023"/>
      <c r="X336" s="1023"/>
      <c r="Y336" s="1023"/>
    </row>
    <row r="337" spans="17:25" ht="15.75" customHeight="1">
      <c r="Q337" s="486"/>
      <c r="R337" s="486"/>
      <c r="S337" s="486"/>
      <c r="U337" s="1023"/>
      <c r="V337" s="1023"/>
      <c r="W337" s="1023"/>
      <c r="X337" s="1023"/>
      <c r="Y337" s="1023"/>
    </row>
    <row r="338" spans="17:25" ht="15.75" customHeight="1">
      <c r="Q338" s="486"/>
      <c r="R338" s="486"/>
      <c r="S338" s="486"/>
      <c r="U338" s="1023"/>
      <c r="V338" s="1023"/>
      <c r="W338" s="1023"/>
      <c r="X338" s="1023"/>
      <c r="Y338" s="1023"/>
    </row>
    <row r="339" spans="17:25" ht="15.75" customHeight="1">
      <c r="Q339" s="486"/>
      <c r="R339" s="486"/>
      <c r="S339" s="486"/>
      <c r="U339" s="1023"/>
      <c r="V339" s="1023"/>
      <c r="W339" s="1023"/>
      <c r="X339" s="1023"/>
      <c r="Y339" s="1023"/>
    </row>
    <row r="340" spans="17:25" ht="15.75" customHeight="1">
      <c r="Q340" s="486"/>
      <c r="R340" s="486"/>
      <c r="S340" s="486"/>
      <c r="U340" s="1023"/>
      <c r="V340" s="1023"/>
      <c r="W340" s="1023"/>
      <c r="X340" s="1023"/>
      <c r="Y340" s="1023"/>
    </row>
    <row r="341" spans="17:25" ht="15.75" customHeight="1">
      <c r="Q341" s="486"/>
      <c r="R341" s="486"/>
      <c r="S341" s="486"/>
      <c r="U341" s="1023"/>
      <c r="V341" s="1023"/>
      <c r="W341" s="1023"/>
      <c r="X341" s="1023"/>
      <c r="Y341" s="1023"/>
    </row>
    <row r="342" spans="17:25" ht="15">
      <c r="Q342" s="486"/>
      <c r="R342" s="486"/>
      <c r="S342" s="486"/>
    </row>
    <row r="343" spans="17:25" ht="15">
      <c r="Q343" s="486"/>
      <c r="R343" s="486"/>
      <c r="S343" s="486"/>
    </row>
    <row r="344" spans="17:25" ht="15">
      <c r="Q344" s="486"/>
      <c r="R344" s="486"/>
      <c r="S344" s="486"/>
    </row>
    <row r="345" spans="17:25" ht="15">
      <c r="Q345" s="486"/>
      <c r="R345" s="486"/>
      <c r="S345" s="486"/>
    </row>
    <row r="346" spans="17:25" ht="15">
      <c r="Q346" s="486"/>
      <c r="R346" s="486"/>
      <c r="S346" s="486"/>
    </row>
    <row r="347" spans="17:25" ht="15">
      <c r="Q347" s="486"/>
      <c r="R347" s="486"/>
      <c r="S347" s="486"/>
    </row>
    <row r="348" spans="17:25" ht="15">
      <c r="Q348" s="486"/>
      <c r="R348" s="486"/>
      <c r="S348" s="486"/>
    </row>
    <row r="349" spans="17:25" ht="15">
      <c r="Q349" s="486"/>
      <c r="R349" s="486"/>
      <c r="S349" s="486"/>
    </row>
    <row r="350" spans="17:25" ht="15">
      <c r="Q350" s="486"/>
      <c r="R350" s="486"/>
      <c r="S350" s="486"/>
    </row>
    <row r="351" spans="17:25" ht="15">
      <c r="Q351" s="486"/>
      <c r="R351" s="486"/>
      <c r="S351" s="486"/>
    </row>
    <row r="352" spans="17:25" ht="15">
      <c r="Q352" s="486"/>
      <c r="R352" s="486"/>
      <c r="S352" s="486"/>
    </row>
    <row r="353" spans="17:19" ht="15">
      <c r="Q353" s="486"/>
      <c r="R353" s="486"/>
      <c r="S353" s="486"/>
    </row>
    <row r="354" spans="17:19" ht="15">
      <c r="Q354" s="486"/>
      <c r="R354" s="486"/>
      <c r="S354" s="486"/>
    </row>
    <row r="355" spans="17:19" ht="15">
      <c r="Q355" s="486"/>
      <c r="R355" s="486"/>
      <c r="S355" s="486"/>
    </row>
    <row r="356" spans="17:19" ht="15">
      <c r="Q356" s="486"/>
      <c r="R356" s="486"/>
      <c r="S356" s="486"/>
    </row>
    <row r="357" spans="17:19" ht="15">
      <c r="Q357" s="486"/>
      <c r="R357" s="486"/>
      <c r="S357" s="486"/>
    </row>
    <row r="358" spans="17:19" ht="15">
      <c r="Q358" s="486"/>
      <c r="R358" s="486"/>
      <c r="S358" s="486"/>
    </row>
    <row r="359" spans="17:19" ht="15">
      <c r="Q359" s="486"/>
      <c r="R359" s="486"/>
      <c r="S359" s="486"/>
    </row>
    <row r="360" spans="17:19" ht="15">
      <c r="Q360" s="486"/>
      <c r="R360" s="486"/>
      <c r="S360" s="486"/>
    </row>
    <row r="361" spans="17:19" ht="15">
      <c r="Q361" s="486"/>
      <c r="R361" s="486"/>
      <c r="S361" s="486"/>
    </row>
    <row r="362" spans="17:19" ht="15">
      <c r="Q362" s="486"/>
      <c r="R362" s="486"/>
      <c r="S362" s="486"/>
    </row>
    <row r="363" spans="17:19" ht="15">
      <c r="Q363" s="486"/>
      <c r="R363" s="486"/>
      <c r="S363" s="486"/>
    </row>
    <row r="364" spans="17:19" ht="15">
      <c r="Q364" s="486"/>
      <c r="R364" s="486"/>
      <c r="S364" s="486"/>
    </row>
    <row r="365" spans="17:19" ht="15">
      <c r="Q365" s="486"/>
      <c r="R365" s="486"/>
      <c r="S365" s="486"/>
    </row>
    <row r="366" spans="17:19" ht="15">
      <c r="Q366" s="487"/>
      <c r="R366" s="487"/>
      <c r="S366" s="487"/>
    </row>
    <row r="367" spans="17:19" ht="15">
      <c r="Q367" s="487"/>
      <c r="R367" s="487"/>
      <c r="S367" s="487"/>
    </row>
    <row r="368" spans="17:19" ht="15">
      <c r="Q368" s="487"/>
      <c r="R368" s="487"/>
      <c r="S368" s="487"/>
    </row>
    <row r="369" spans="17:19" ht="15">
      <c r="Q369" s="487"/>
      <c r="R369" s="487"/>
      <c r="S369" s="487"/>
    </row>
    <row r="370" spans="17:19" ht="15">
      <c r="Q370" s="487"/>
      <c r="R370" s="487"/>
      <c r="S370" s="487"/>
    </row>
    <row r="371" spans="17:19" ht="15">
      <c r="Q371" s="487"/>
      <c r="R371" s="487"/>
      <c r="S371" s="487"/>
    </row>
    <row r="372" spans="17:19" ht="15">
      <c r="Q372" s="487"/>
      <c r="R372" s="487"/>
      <c r="S372" s="487"/>
    </row>
    <row r="373" spans="17:19" ht="15">
      <c r="Q373" s="487"/>
      <c r="R373" s="487"/>
      <c r="S373" s="487"/>
    </row>
    <row r="374" spans="17:19" ht="15">
      <c r="Q374" s="487"/>
      <c r="R374" s="487"/>
      <c r="S374" s="487"/>
    </row>
    <row r="375" spans="17:19" ht="15">
      <c r="Q375" s="487"/>
      <c r="R375" s="487"/>
      <c r="S375" s="487"/>
    </row>
    <row r="376" spans="17:19" ht="15">
      <c r="Q376" s="487"/>
      <c r="R376" s="487"/>
      <c r="S376" s="487"/>
    </row>
    <row r="377" spans="17:19" ht="15">
      <c r="Q377" s="487"/>
      <c r="R377" s="487"/>
      <c r="S377" s="487"/>
    </row>
    <row r="378" spans="17:19" ht="15">
      <c r="Q378" s="487"/>
      <c r="R378" s="487"/>
      <c r="S378" s="487"/>
    </row>
    <row r="379" spans="17:19" ht="15">
      <c r="Q379" s="487"/>
      <c r="R379" s="487"/>
      <c r="S379" s="487"/>
    </row>
    <row r="380" spans="17:19" ht="15">
      <c r="Q380" s="487"/>
      <c r="R380" s="487"/>
      <c r="S380" s="487"/>
    </row>
    <row r="381" spans="17:19" ht="15">
      <c r="Q381" s="487"/>
      <c r="R381" s="487"/>
      <c r="S381" s="487"/>
    </row>
    <row r="382" spans="17:19" ht="15">
      <c r="Q382" s="487"/>
      <c r="R382" s="487"/>
      <c r="S382" s="487"/>
    </row>
    <row r="383" spans="17:19" ht="15">
      <c r="Q383" s="487"/>
      <c r="R383" s="487"/>
      <c r="S383" s="487"/>
    </row>
    <row r="384" spans="17:19" ht="15">
      <c r="Q384" s="487"/>
      <c r="R384" s="487"/>
      <c r="S384" s="487"/>
    </row>
    <row r="385" spans="17:19" ht="15">
      <c r="Q385" s="487"/>
      <c r="R385" s="487"/>
      <c r="S385" s="487"/>
    </row>
    <row r="386" spans="17:19" ht="15">
      <c r="Q386" s="487"/>
      <c r="R386" s="487"/>
      <c r="S386" s="487"/>
    </row>
    <row r="387" spans="17:19" ht="15">
      <c r="Q387" s="487"/>
      <c r="R387" s="487"/>
      <c r="S387" s="487"/>
    </row>
    <row r="388" spans="17:19" ht="15">
      <c r="Q388" s="487"/>
      <c r="R388" s="487"/>
      <c r="S388" s="487"/>
    </row>
    <row r="389" spans="17:19" ht="15">
      <c r="Q389" s="487"/>
      <c r="R389" s="487"/>
      <c r="S389" s="487"/>
    </row>
    <row r="390" spans="17:19" ht="15">
      <c r="Q390" s="487"/>
      <c r="R390" s="487"/>
      <c r="S390" s="487"/>
    </row>
    <row r="391" spans="17:19" ht="15">
      <c r="Q391" s="487"/>
      <c r="R391" s="487"/>
      <c r="S391" s="487"/>
    </row>
    <row r="392" spans="17:19" ht="15">
      <c r="Q392" s="487"/>
      <c r="R392" s="487"/>
      <c r="S392" s="487"/>
    </row>
    <row r="393" spans="17:19" ht="15">
      <c r="Q393" s="487"/>
      <c r="R393" s="487"/>
      <c r="S393" s="487"/>
    </row>
    <row r="394" spans="17:19" ht="15">
      <c r="Q394" s="487"/>
      <c r="R394" s="487"/>
      <c r="S394" s="487"/>
    </row>
    <row r="395" spans="17:19" ht="15">
      <c r="Q395" s="487"/>
      <c r="R395" s="487"/>
      <c r="S395" s="487"/>
    </row>
    <row r="396" spans="17:19" ht="15">
      <c r="Q396" s="487"/>
      <c r="R396" s="487"/>
      <c r="S396" s="487"/>
    </row>
    <row r="397" spans="17:19" ht="15">
      <c r="Q397" s="487"/>
      <c r="R397" s="487"/>
      <c r="S397" s="487"/>
    </row>
    <row r="398" spans="17:19" ht="15">
      <c r="Q398" s="487"/>
      <c r="R398" s="487"/>
      <c r="S398" s="487"/>
    </row>
    <row r="399" spans="17:19" ht="15">
      <c r="Q399" s="487"/>
      <c r="R399" s="487"/>
      <c r="S399" s="487"/>
    </row>
    <row r="400" spans="17:19" ht="15">
      <c r="Q400" s="487"/>
      <c r="R400" s="487"/>
      <c r="S400" s="487"/>
    </row>
    <row r="401" spans="17:19" ht="15">
      <c r="Q401" s="487"/>
      <c r="R401" s="487"/>
      <c r="S401" s="487"/>
    </row>
    <row r="402" spans="17:19" ht="15">
      <c r="Q402" s="487"/>
      <c r="R402" s="487"/>
      <c r="S402" s="487"/>
    </row>
    <row r="403" spans="17:19" ht="15">
      <c r="Q403" s="487"/>
      <c r="R403" s="487"/>
      <c r="S403" s="487"/>
    </row>
    <row r="404" spans="17:19" ht="15">
      <c r="Q404" s="487"/>
      <c r="R404" s="487"/>
      <c r="S404" s="487"/>
    </row>
    <row r="405" spans="17:19" ht="15">
      <c r="Q405" s="487"/>
      <c r="R405" s="487"/>
      <c r="S405" s="487"/>
    </row>
    <row r="406" spans="17:19" ht="15">
      <c r="Q406" s="487"/>
      <c r="R406" s="487"/>
      <c r="S406" s="487"/>
    </row>
    <row r="407" spans="17:19" ht="15">
      <c r="Q407" s="487"/>
      <c r="R407" s="487"/>
      <c r="S407" s="487"/>
    </row>
    <row r="408" spans="17:19" ht="15">
      <c r="Q408" s="487"/>
      <c r="R408" s="487"/>
      <c r="S408" s="487"/>
    </row>
    <row r="409" spans="17:19" ht="15">
      <c r="Q409" s="487"/>
      <c r="R409" s="487"/>
      <c r="S409" s="487"/>
    </row>
    <row r="410" spans="17:19" ht="15">
      <c r="Q410" s="487"/>
      <c r="R410" s="487"/>
      <c r="S410" s="487"/>
    </row>
    <row r="411" spans="17:19" ht="15">
      <c r="Q411" s="487"/>
      <c r="R411" s="487"/>
      <c r="S411" s="487"/>
    </row>
    <row r="412" spans="17:19" ht="15">
      <c r="Q412" s="487"/>
      <c r="R412" s="487"/>
      <c r="S412" s="487"/>
    </row>
    <row r="413" spans="17:19" ht="15">
      <c r="Q413" s="487"/>
      <c r="R413" s="487"/>
      <c r="S413" s="487"/>
    </row>
    <row r="414" spans="17:19" ht="15">
      <c r="Q414" s="487"/>
      <c r="R414" s="487"/>
      <c r="S414" s="487"/>
    </row>
    <row r="415" spans="17:19" ht="15">
      <c r="Q415" s="487"/>
      <c r="R415" s="487"/>
      <c r="S415" s="487"/>
    </row>
    <row r="416" spans="17:19" ht="15">
      <c r="Q416" s="487"/>
      <c r="R416" s="487"/>
      <c r="S416" s="487"/>
    </row>
    <row r="417" spans="17:19" ht="15">
      <c r="Q417" s="487"/>
      <c r="R417" s="487"/>
      <c r="S417" s="487"/>
    </row>
    <row r="418" spans="17:19" ht="15">
      <c r="Q418" s="487"/>
      <c r="R418" s="487"/>
      <c r="S418" s="487"/>
    </row>
    <row r="419" spans="17:19" ht="15">
      <c r="Q419" s="487"/>
      <c r="R419" s="487"/>
      <c r="S419" s="487"/>
    </row>
    <row r="420" spans="17:19" ht="15">
      <c r="Q420" s="487"/>
      <c r="R420" s="487"/>
      <c r="S420" s="487"/>
    </row>
    <row r="421" spans="17:19" ht="15">
      <c r="Q421" s="487"/>
      <c r="R421" s="487"/>
      <c r="S421" s="487"/>
    </row>
    <row r="422" spans="17:19" ht="15">
      <c r="Q422" s="487"/>
      <c r="R422" s="487"/>
      <c r="S422" s="487"/>
    </row>
    <row r="423" spans="17:19" ht="15">
      <c r="Q423" s="487"/>
      <c r="R423" s="487"/>
      <c r="S423" s="487"/>
    </row>
    <row r="424" spans="17:19" ht="15">
      <c r="Q424" s="487"/>
      <c r="R424" s="487"/>
      <c r="S424" s="487"/>
    </row>
    <row r="425" spans="17:19" ht="15">
      <c r="Q425" s="487"/>
      <c r="R425" s="487"/>
      <c r="S425" s="487"/>
    </row>
    <row r="426" spans="17:19" ht="15">
      <c r="Q426" s="487"/>
      <c r="R426" s="487"/>
      <c r="S426" s="487"/>
    </row>
    <row r="427" spans="17:19" ht="15">
      <c r="Q427" s="487"/>
      <c r="R427" s="487"/>
      <c r="S427" s="487"/>
    </row>
    <row r="428" spans="17:19" ht="15">
      <c r="Q428" s="487"/>
      <c r="R428" s="487"/>
      <c r="S428" s="487"/>
    </row>
    <row r="429" spans="17:19" ht="15">
      <c r="Q429" s="487"/>
      <c r="R429" s="487"/>
      <c r="S429" s="487"/>
    </row>
    <row r="430" spans="17:19" ht="15">
      <c r="Q430" s="487"/>
      <c r="R430" s="487"/>
      <c r="S430" s="487"/>
    </row>
    <row r="431" spans="17:19" ht="15">
      <c r="Q431" s="487"/>
      <c r="R431" s="487"/>
      <c r="S431" s="487"/>
    </row>
    <row r="432" spans="17:19" ht="15">
      <c r="Q432" s="487"/>
      <c r="R432" s="487"/>
      <c r="S432" s="487"/>
    </row>
    <row r="433" spans="17:19" ht="15">
      <c r="Q433" s="487"/>
      <c r="R433" s="487"/>
      <c r="S433" s="487"/>
    </row>
    <row r="434" spans="17:19" ht="15">
      <c r="Q434" s="487"/>
      <c r="R434" s="487"/>
      <c r="S434" s="487"/>
    </row>
    <row r="435" spans="17:19" ht="15">
      <c r="Q435" s="487"/>
      <c r="R435" s="487"/>
      <c r="S435" s="487"/>
    </row>
    <row r="436" spans="17:19" ht="15">
      <c r="Q436" s="487"/>
      <c r="R436" s="487"/>
      <c r="S436" s="487"/>
    </row>
    <row r="437" spans="17:19" ht="15">
      <c r="Q437" s="487"/>
      <c r="R437" s="487"/>
      <c r="S437" s="487"/>
    </row>
    <row r="438" spans="17:19" ht="15">
      <c r="Q438" s="487"/>
      <c r="R438" s="487"/>
      <c r="S438" s="487"/>
    </row>
    <row r="439" spans="17:19" ht="15">
      <c r="Q439" s="487"/>
      <c r="R439" s="487"/>
      <c r="S439" s="487"/>
    </row>
    <row r="440" spans="17:19" ht="15">
      <c r="Q440" s="487"/>
      <c r="R440" s="487"/>
      <c r="S440" s="487"/>
    </row>
    <row r="441" spans="17:19" ht="15">
      <c r="Q441" s="487"/>
      <c r="R441" s="487"/>
      <c r="S441" s="487"/>
    </row>
    <row r="442" spans="17:19" ht="15">
      <c r="Q442" s="487"/>
      <c r="R442" s="487"/>
      <c r="S442" s="487"/>
    </row>
    <row r="443" spans="17:19" ht="15">
      <c r="Q443" s="487"/>
      <c r="R443" s="487"/>
      <c r="S443" s="487"/>
    </row>
    <row r="444" spans="17:19" ht="15">
      <c r="Q444" s="487"/>
      <c r="R444" s="487"/>
      <c r="S444" s="487"/>
    </row>
    <row r="445" spans="17:19" ht="15">
      <c r="Q445" s="487"/>
      <c r="R445" s="487"/>
      <c r="S445" s="487"/>
    </row>
    <row r="446" spans="17:19" ht="15">
      <c r="Q446" s="487"/>
      <c r="R446" s="487"/>
      <c r="S446" s="487"/>
    </row>
    <row r="447" spans="17:19" ht="15">
      <c r="Q447" s="487"/>
      <c r="R447" s="487"/>
      <c r="S447" s="487"/>
    </row>
    <row r="448" spans="17:19" ht="15">
      <c r="Q448" s="487"/>
      <c r="R448" s="487"/>
      <c r="S448" s="487"/>
    </row>
    <row r="449" spans="17:19" ht="15">
      <c r="Q449" s="487"/>
      <c r="R449" s="487"/>
      <c r="S449" s="487"/>
    </row>
    <row r="450" spans="17:19" ht="15">
      <c r="Q450" s="487"/>
      <c r="R450" s="487"/>
      <c r="S450" s="487"/>
    </row>
    <row r="451" spans="17:19" ht="15">
      <c r="Q451" s="487"/>
      <c r="R451" s="487"/>
      <c r="S451" s="487"/>
    </row>
    <row r="452" spans="17:19" ht="15">
      <c r="Q452" s="487"/>
      <c r="R452" s="487"/>
      <c r="S452" s="487"/>
    </row>
    <row r="453" spans="17:19" ht="15">
      <c r="Q453" s="487"/>
      <c r="R453" s="487"/>
      <c r="S453" s="487"/>
    </row>
    <row r="454" spans="17:19" ht="15">
      <c r="Q454" s="487"/>
      <c r="R454" s="487"/>
      <c r="S454" s="487"/>
    </row>
    <row r="455" spans="17:19" ht="15">
      <c r="Q455" s="487"/>
      <c r="R455" s="487"/>
      <c r="S455" s="487"/>
    </row>
    <row r="456" spans="17:19" ht="15">
      <c r="Q456" s="487"/>
      <c r="R456" s="487"/>
      <c r="S456" s="487"/>
    </row>
    <row r="457" spans="17:19" ht="15">
      <c r="Q457" s="487"/>
      <c r="R457" s="487"/>
      <c r="S457" s="487"/>
    </row>
    <row r="458" spans="17:19" ht="15">
      <c r="Q458" s="487"/>
      <c r="R458" s="487"/>
      <c r="S458" s="487"/>
    </row>
    <row r="459" spans="17:19" ht="15">
      <c r="Q459" s="487"/>
      <c r="R459" s="487"/>
      <c r="S459" s="487"/>
    </row>
    <row r="460" spans="17:19" ht="15">
      <c r="Q460" s="487"/>
      <c r="R460" s="487"/>
      <c r="S460" s="487"/>
    </row>
    <row r="461" spans="17:19" ht="15">
      <c r="Q461" s="487"/>
      <c r="R461" s="487"/>
      <c r="S461" s="487"/>
    </row>
    <row r="462" spans="17:19" ht="15">
      <c r="Q462" s="487"/>
      <c r="R462" s="487"/>
      <c r="S462" s="487"/>
    </row>
    <row r="463" spans="17:19" ht="15">
      <c r="Q463" s="487"/>
      <c r="R463" s="487"/>
      <c r="S463" s="487"/>
    </row>
    <row r="464" spans="17:19" ht="15">
      <c r="Q464" s="487"/>
      <c r="R464" s="487"/>
      <c r="S464" s="487"/>
    </row>
    <row r="465" spans="17:19" ht="15">
      <c r="Q465" s="487"/>
      <c r="R465" s="487"/>
      <c r="S465" s="487"/>
    </row>
    <row r="466" spans="17:19" ht="15">
      <c r="Q466" s="487"/>
      <c r="R466" s="487"/>
      <c r="S466" s="487"/>
    </row>
    <row r="467" spans="17:19" ht="15">
      <c r="Q467" s="487"/>
      <c r="R467" s="487"/>
      <c r="S467" s="487"/>
    </row>
    <row r="468" spans="17:19" ht="15">
      <c r="Q468" s="487"/>
      <c r="R468" s="487"/>
      <c r="S468" s="487"/>
    </row>
    <row r="469" spans="17:19" ht="15">
      <c r="Q469" s="487"/>
      <c r="R469" s="487"/>
      <c r="S469" s="487"/>
    </row>
    <row r="470" spans="17:19" ht="15">
      <c r="Q470" s="487"/>
      <c r="R470" s="487"/>
      <c r="S470" s="487"/>
    </row>
    <row r="471" spans="17:19" ht="15">
      <c r="Q471" s="487"/>
      <c r="R471" s="487"/>
      <c r="S471" s="487"/>
    </row>
    <row r="472" spans="17:19" ht="15">
      <c r="Q472" s="487"/>
      <c r="R472" s="487"/>
      <c r="S472" s="487"/>
    </row>
    <row r="473" spans="17:19" ht="15">
      <c r="Q473" s="487"/>
      <c r="R473" s="487"/>
      <c r="S473" s="487"/>
    </row>
    <row r="474" spans="17:19" ht="15">
      <c r="Q474" s="487"/>
      <c r="R474" s="487"/>
      <c r="S474" s="487"/>
    </row>
    <row r="475" spans="17:19" ht="15">
      <c r="Q475" s="487"/>
      <c r="R475" s="487"/>
      <c r="S475" s="487"/>
    </row>
    <row r="476" spans="17:19" ht="15">
      <c r="Q476" s="487"/>
      <c r="R476" s="487"/>
      <c r="S476" s="487"/>
    </row>
    <row r="477" spans="17:19" ht="15">
      <c r="Q477" s="487"/>
      <c r="R477" s="487"/>
      <c r="S477" s="487"/>
    </row>
    <row r="478" spans="17:19" ht="15">
      <c r="Q478" s="487"/>
      <c r="R478" s="487"/>
      <c r="S478" s="487"/>
    </row>
    <row r="479" spans="17:19" ht="15">
      <c r="Q479" s="487"/>
      <c r="R479" s="487"/>
      <c r="S479" s="487"/>
    </row>
    <row r="480" spans="17:19" ht="15">
      <c r="Q480" s="487"/>
      <c r="R480" s="487"/>
      <c r="S480" s="487"/>
    </row>
    <row r="481" spans="17:19" ht="15">
      <c r="Q481" s="487"/>
      <c r="R481" s="487"/>
      <c r="S481" s="487"/>
    </row>
    <row r="482" spans="17:19" ht="15">
      <c r="Q482" s="487"/>
      <c r="R482" s="487"/>
      <c r="S482" s="487"/>
    </row>
    <row r="483" spans="17:19" ht="15">
      <c r="Q483" s="487"/>
      <c r="R483" s="487"/>
      <c r="S483" s="487"/>
    </row>
    <row r="484" spans="17:19" ht="15">
      <c r="Q484" s="487"/>
      <c r="R484" s="487"/>
      <c r="S484" s="487"/>
    </row>
    <row r="485" spans="17:19" ht="15">
      <c r="Q485" s="487"/>
      <c r="R485" s="487"/>
      <c r="S485" s="487"/>
    </row>
    <row r="486" spans="17:19" ht="15">
      <c r="Q486" s="487"/>
      <c r="R486" s="487"/>
      <c r="S486" s="487"/>
    </row>
    <row r="487" spans="17:19" ht="17">
      <c r="Q487" s="488"/>
      <c r="R487" s="488"/>
      <c r="S487" s="488"/>
    </row>
    <row r="488" spans="17:19">
      <c r="Q488" s="482"/>
    </row>
  </sheetData>
  <sheetCalcPr fullCalcOnLoad="1"/>
  <sheetProtection password="D69D" sheet="1"/>
  <dataConsolidate/>
  <mergeCells count="288">
    <mergeCell ref="AA242:AB242"/>
    <mergeCell ref="G58:H58"/>
    <mergeCell ref="G74:H74"/>
    <mergeCell ref="G75:H75"/>
    <mergeCell ref="G76:H76"/>
    <mergeCell ref="G61:H61"/>
    <mergeCell ref="G106:H106"/>
    <mergeCell ref="G104:H104"/>
    <mergeCell ref="G102:H102"/>
    <mergeCell ref="G103:H103"/>
    <mergeCell ref="G101:H101"/>
    <mergeCell ref="AA238:AB238"/>
    <mergeCell ref="G165:H165"/>
    <mergeCell ref="G166:H166"/>
    <mergeCell ref="G184:H184"/>
    <mergeCell ref="G186:H186"/>
    <mergeCell ref="G187:H187"/>
    <mergeCell ref="G188:H188"/>
    <mergeCell ref="G173:H173"/>
    <mergeCell ref="G174:H174"/>
    <mergeCell ref="G175:H175"/>
    <mergeCell ref="G176:H176"/>
    <mergeCell ref="G220:H220"/>
    <mergeCell ref="G191:H191"/>
    <mergeCell ref="G156:H156"/>
    <mergeCell ref="G157:H157"/>
    <mergeCell ref="G161:H161"/>
    <mergeCell ref="G92:H92"/>
    <mergeCell ref="G139:H139"/>
    <mergeCell ref="G140:H140"/>
    <mergeCell ref="G141:H141"/>
    <mergeCell ref="G118:H118"/>
    <mergeCell ref="G137:H137"/>
    <mergeCell ref="G138:H138"/>
    <mergeCell ref="G120:H120"/>
    <mergeCell ref="G130:H130"/>
    <mergeCell ref="G123:H123"/>
    <mergeCell ref="G125:H125"/>
    <mergeCell ref="G146:H146"/>
    <mergeCell ref="G185:H185"/>
    <mergeCell ref="G60:H60"/>
    <mergeCell ref="G69:H69"/>
    <mergeCell ref="G70:H70"/>
    <mergeCell ref="G71:H71"/>
    <mergeCell ref="G72:H72"/>
    <mergeCell ref="G63:H63"/>
    <mergeCell ref="G64:H64"/>
    <mergeCell ref="G65:H65"/>
    <mergeCell ref="G66:H66"/>
    <mergeCell ref="G67:H67"/>
    <mergeCell ref="G68:H68"/>
    <mergeCell ref="G62:H62"/>
    <mergeCell ref="G105:H105"/>
    <mergeCell ref="G80:H80"/>
    <mergeCell ref="G96:H96"/>
    <mergeCell ref="G97:H97"/>
    <mergeCell ref="G98:H98"/>
    <mergeCell ref="G99:H99"/>
    <mergeCell ref="G107:H107"/>
    <mergeCell ref="G164:H164"/>
    <mergeCell ref="G163:H163"/>
    <mergeCell ref="G108:H108"/>
    <mergeCell ref="G109:H109"/>
    <mergeCell ref="G189:H189"/>
    <mergeCell ref="G190:H190"/>
    <mergeCell ref="G179:H179"/>
    <mergeCell ref="G180:H180"/>
    <mergeCell ref="G181:H181"/>
    <mergeCell ref="G182:H182"/>
    <mergeCell ref="G183:H183"/>
    <mergeCell ref="G217:H217"/>
    <mergeCell ref="G207:H207"/>
    <mergeCell ref="G210:H210"/>
    <mergeCell ref="G211:H211"/>
    <mergeCell ref="G212:H212"/>
    <mergeCell ref="G213:H213"/>
    <mergeCell ref="G199:H199"/>
    <mergeCell ref="G200:H200"/>
    <mergeCell ref="G204:H204"/>
    <mergeCell ref="G208:H208"/>
    <mergeCell ref="G209:H209"/>
    <mergeCell ref="G216:H216"/>
    <mergeCell ref="G214:H214"/>
    <mergeCell ref="G192:H192"/>
    <mergeCell ref="G193:H193"/>
    <mergeCell ref="G194:H194"/>
    <mergeCell ref="G195:H195"/>
    <mergeCell ref="G231:H231"/>
    <mergeCell ref="G235:H235"/>
    <mergeCell ref="G232:H232"/>
    <mergeCell ref="G233:H233"/>
    <mergeCell ref="G196:H196"/>
    <mergeCell ref="G197:H197"/>
    <mergeCell ref="G201:H201"/>
    <mergeCell ref="G202:H202"/>
    <mergeCell ref="G203:H203"/>
    <mergeCell ref="G198:H198"/>
    <mergeCell ref="G221:H221"/>
    <mergeCell ref="G222:H222"/>
    <mergeCell ref="G223:H223"/>
    <mergeCell ref="G219:H219"/>
    <mergeCell ref="G218:H218"/>
    <mergeCell ref="G205:H205"/>
    <mergeCell ref="G206:H206"/>
    <mergeCell ref="G215:H215"/>
    <mergeCell ref="G237:H237"/>
    <mergeCell ref="G224:H224"/>
    <mergeCell ref="G236:H236"/>
    <mergeCell ref="G227:H227"/>
    <mergeCell ref="G228:H228"/>
    <mergeCell ref="G229:H229"/>
    <mergeCell ref="G230:H230"/>
    <mergeCell ref="AA241:AB241"/>
    <mergeCell ref="G142:H142"/>
    <mergeCell ref="G158:H158"/>
    <mergeCell ref="G159:H159"/>
    <mergeCell ref="G160:H160"/>
    <mergeCell ref="G162:H162"/>
    <mergeCell ref="G177:H177"/>
    <mergeCell ref="G178:H178"/>
    <mergeCell ref="G169:H169"/>
    <mergeCell ref="G170:H170"/>
    <mergeCell ref="AA240:AB240"/>
    <mergeCell ref="G171:H171"/>
    <mergeCell ref="G172:H172"/>
    <mergeCell ref="G238:H238"/>
    <mergeCell ref="G225:H225"/>
    <mergeCell ref="G226:H226"/>
    <mergeCell ref="G234:H234"/>
    <mergeCell ref="AA84:AD224"/>
    <mergeCell ref="V77:Y219"/>
    <mergeCell ref="U222:Y227"/>
    <mergeCell ref="G152:H152"/>
    <mergeCell ref="G153:H153"/>
    <mergeCell ref="G154:H154"/>
    <mergeCell ref="G131:H131"/>
    <mergeCell ref="AA236:AB236"/>
    <mergeCell ref="G150:H150"/>
    <mergeCell ref="G143:H143"/>
    <mergeCell ref="G167:H167"/>
    <mergeCell ref="G168:H168"/>
    <mergeCell ref="G155:H155"/>
    <mergeCell ref="G119:H119"/>
    <mergeCell ref="G126:H126"/>
    <mergeCell ref="G78:H78"/>
    <mergeCell ref="G79:H79"/>
    <mergeCell ref="G77:H77"/>
    <mergeCell ref="G145:H145"/>
    <mergeCell ref="G147:H147"/>
    <mergeCell ref="G148:H148"/>
    <mergeCell ref="AA235:AC235"/>
    <mergeCell ref="G136:H136"/>
    <mergeCell ref="G149:H149"/>
    <mergeCell ref="AA245:AB245"/>
    <mergeCell ref="AA239:AB239"/>
    <mergeCell ref="AA244:AB244"/>
    <mergeCell ref="AA243:AB243"/>
    <mergeCell ref="G144:H144"/>
    <mergeCell ref="G127:H127"/>
    <mergeCell ref="AA237:AB237"/>
    <mergeCell ref="G151:H151"/>
    <mergeCell ref="G87:H87"/>
    <mergeCell ref="G129:H129"/>
    <mergeCell ref="G112:H112"/>
    <mergeCell ref="G113:H113"/>
    <mergeCell ref="G114:H114"/>
    <mergeCell ref="G115:H115"/>
    <mergeCell ref="G128:H128"/>
    <mergeCell ref="G117:H117"/>
    <mergeCell ref="G124:H124"/>
    <mergeCell ref="G111:H111"/>
    <mergeCell ref="G91:H91"/>
    <mergeCell ref="G100:H100"/>
    <mergeCell ref="G90:H90"/>
    <mergeCell ref="G93:H93"/>
    <mergeCell ref="G94:H94"/>
    <mergeCell ref="G95:H95"/>
    <mergeCell ref="G88:H88"/>
    <mergeCell ref="G89:H89"/>
    <mergeCell ref="G132:H132"/>
    <mergeCell ref="G133:H133"/>
    <mergeCell ref="G134:H134"/>
    <mergeCell ref="G135:H135"/>
    <mergeCell ref="G121:H121"/>
    <mergeCell ref="G122:H122"/>
    <mergeCell ref="G116:H116"/>
    <mergeCell ref="G110:H110"/>
    <mergeCell ref="G85:H85"/>
    <mergeCell ref="G86:H86"/>
    <mergeCell ref="G45:H45"/>
    <mergeCell ref="J24:K24"/>
    <mergeCell ref="G48:H48"/>
    <mergeCell ref="G49:H49"/>
    <mergeCell ref="G50:H50"/>
    <mergeCell ref="G51:H51"/>
    <mergeCell ref="F33:G33"/>
    <mergeCell ref="F32:G32"/>
    <mergeCell ref="G83:H83"/>
    <mergeCell ref="G84:H84"/>
    <mergeCell ref="G73:H73"/>
    <mergeCell ref="G53:H53"/>
    <mergeCell ref="G59:H59"/>
    <mergeCell ref="G81:H81"/>
    <mergeCell ref="G82:H82"/>
    <mergeCell ref="G54:H54"/>
    <mergeCell ref="G55:H55"/>
    <mergeCell ref="G56:H56"/>
    <mergeCell ref="G46:H46"/>
    <mergeCell ref="G47:H47"/>
    <mergeCell ref="G57:H57"/>
    <mergeCell ref="P37:Q37"/>
    <mergeCell ref="J20:K20"/>
    <mergeCell ref="G52:H52"/>
    <mergeCell ref="L20:M20"/>
    <mergeCell ref="G41:H41"/>
    <mergeCell ref="G40:H40"/>
    <mergeCell ref="G21:H21"/>
    <mergeCell ref="L24:M24"/>
    <mergeCell ref="L37:L38"/>
    <mergeCell ref="K37:K38"/>
    <mergeCell ref="F27:G27"/>
    <mergeCell ref="F28:G28"/>
    <mergeCell ref="F29:G29"/>
    <mergeCell ref="G39:H39"/>
    <mergeCell ref="N37:O37"/>
    <mergeCell ref="F25:G25"/>
    <mergeCell ref="G37:H38"/>
    <mergeCell ref="F26:G26"/>
    <mergeCell ref="F30:G30"/>
    <mergeCell ref="F31:G31"/>
    <mergeCell ref="N23:Q23"/>
    <mergeCell ref="J37:J38"/>
    <mergeCell ref="I37:I38"/>
    <mergeCell ref="D25:D32"/>
    <mergeCell ref="G20:H20"/>
    <mergeCell ref="G18:H18"/>
    <mergeCell ref="G19:H19"/>
    <mergeCell ref="D37:D44"/>
    <mergeCell ref="F37:F38"/>
    <mergeCell ref="G42:H42"/>
    <mergeCell ref="G43:H43"/>
    <mergeCell ref="G44:H4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F12:R12"/>
    <mergeCell ref="U3:Y5"/>
    <mergeCell ref="U7:Y8"/>
    <mergeCell ref="U9:Y13"/>
    <mergeCell ref="V38:Y41"/>
    <mergeCell ref="AA2:AF2"/>
    <mergeCell ref="AA3:AF5"/>
    <mergeCell ref="V42:Y43"/>
    <mergeCell ref="V44:Y47"/>
    <mergeCell ref="AA7:AF10"/>
    <mergeCell ref="U22:Y23"/>
    <mergeCell ref="U25:Y29"/>
    <mergeCell ref="U2:Y2"/>
    <mergeCell ref="AA11:AF15"/>
    <mergeCell ref="AA16:AF18"/>
    <mergeCell ref="AA19:AF34"/>
    <mergeCell ref="U75:Y75"/>
    <mergeCell ref="U69:Y73"/>
    <mergeCell ref="V63:Y67"/>
    <mergeCell ref="V59:Y62"/>
    <mergeCell ref="V55:Y58"/>
    <mergeCell ref="U31:Y32"/>
    <mergeCell ref="U34:Y37"/>
    <mergeCell ref="V49:Y52"/>
    <mergeCell ref="U14:Y16"/>
    <mergeCell ref="U17:Y19"/>
    <mergeCell ref="U20:Y21"/>
    <mergeCell ref="V53:Y54"/>
  </mergeCells>
  <phoneticPr fontId="180" type="noConversion"/>
  <pageMargins left="0.42" right="0.4" top="0.52" bottom="0.48" header="0.3" footer="0.3"/>
  <drawing r:id="rId1"/>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Lookup!$A$1:$A$7</xm:f>
          </x14:formula1>
          <xm:sqref>I39:I237</xm:sqref>
        </x14:dataValidation>
      </x14:dataValidations>
    </ex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D1:S40"/>
  <sheetViews>
    <sheetView showGridLines="0" topLeftCell="A3" workbookViewId="0"/>
  </sheetViews>
  <sheetFormatPr baseColWidth="10" defaultColWidth="8.83203125" defaultRowHeight="12"/>
  <cols>
    <col min="1" max="1" width="2.83203125" customWidth="1"/>
    <col min="2" max="2" width="24" customWidth="1"/>
    <col min="3" max="3" width="1.33203125" customWidth="1"/>
    <col min="4" max="4" width="2.5" customWidth="1"/>
    <col min="5" max="5" width="11.6640625" customWidth="1"/>
    <col min="13" max="13" width="9.1640625" customWidth="1"/>
    <col min="14" max="14" width="8.1640625" customWidth="1"/>
    <col min="18" max="18" width="3.1640625" customWidth="1"/>
  </cols>
  <sheetData>
    <row r="1" spans="4:19" ht="13" thickBot="1"/>
    <row r="2" spans="4:19" ht="20" thickBot="1">
      <c r="D2" s="1689" t="s">
        <v>1539</v>
      </c>
      <c r="E2" s="1690"/>
      <c r="F2" s="1690"/>
      <c r="G2" s="1690"/>
      <c r="H2" s="1690"/>
      <c r="I2" s="1690"/>
      <c r="J2" s="1690"/>
      <c r="K2" s="1690"/>
      <c r="L2" s="1690"/>
      <c r="M2" s="1690"/>
      <c r="N2" s="1690"/>
      <c r="O2" s="1690"/>
      <c r="P2" s="1690"/>
      <c r="Q2" s="1690"/>
      <c r="R2" s="1691"/>
    </row>
    <row r="3" spans="4:19" ht="20.25" customHeight="1" thickBot="1">
      <c r="D3" s="1692" t="s">
        <v>594</v>
      </c>
      <c r="E3" s="1693"/>
      <c r="F3" s="1693"/>
      <c r="G3" s="1693"/>
      <c r="H3" s="1693"/>
      <c r="I3" s="1693"/>
      <c r="J3" s="1693"/>
      <c r="K3" s="1693"/>
      <c r="L3" s="1693"/>
      <c r="M3" s="1693"/>
      <c r="N3" s="1693"/>
      <c r="O3" s="1693"/>
      <c r="P3" s="1693"/>
      <c r="Q3" s="1693"/>
      <c r="R3" s="1694"/>
    </row>
    <row r="4" spans="4:19" ht="13" thickBot="1">
      <c r="D4" s="663"/>
      <c r="E4" s="659"/>
      <c r="F4" s="659"/>
      <c r="G4" s="659"/>
      <c r="H4" s="659"/>
      <c r="I4" s="659"/>
      <c r="J4" s="659"/>
      <c r="K4" s="659"/>
      <c r="L4" s="659"/>
      <c r="M4" s="659"/>
      <c r="N4" s="659"/>
      <c r="O4" s="659"/>
      <c r="P4" s="659"/>
      <c r="Q4" s="659"/>
      <c r="R4" s="660"/>
    </row>
    <row r="5" spans="4:19" ht="92.25" customHeight="1" thickBot="1">
      <c r="D5" s="263"/>
      <c r="E5" s="664" t="s">
        <v>454</v>
      </c>
      <c r="F5" s="1695" t="s">
        <v>1548</v>
      </c>
      <c r="G5" s="1696"/>
      <c r="H5" s="1696"/>
      <c r="I5" s="1696"/>
      <c r="J5" s="1696"/>
      <c r="K5" s="1696"/>
      <c r="L5" s="1696"/>
      <c r="M5" s="1696"/>
      <c r="N5" s="1696"/>
      <c r="O5" s="1696"/>
      <c r="P5" s="1696"/>
      <c r="Q5" s="1697"/>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ht="13" thickBot="1">
      <c r="D40" s="265"/>
      <c r="E40" s="266"/>
      <c r="F40" s="266"/>
      <c r="G40" s="266"/>
      <c r="H40" s="266"/>
      <c r="I40" s="266"/>
      <c r="J40" s="266"/>
      <c r="K40" s="266"/>
      <c r="L40" s="266"/>
      <c r="M40" s="266"/>
      <c r="N40" s="266"/>
      <c r="O40" s="266"/>
      <c r="P40" s="266"/>
      <c r="Q40" s="266"/>
      <c r="R40" s="267"/>
    </row>
  </sheetData>
  <sheetProtection password="D69D" sheet="1"/>
  <mergeCells count="3">
    <mergeCell ref="D2:R2"/>
    <mergeCell ref="D3:R3"/>
    <mergeCell ref="F5:Q5"/>
  </mergeCells>
  <phoneticPr fontId="180" type="noConversion"/>
  <pageMargins left="0.7" right="0.7" top="0.75" bottom="0" header="0.3" footer="0.3"/>
  <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4" enableFormatConditionsCalculation="0">
    <pageSetUpPr fitToPage="1"/>
  </sheetPr>
  <dimension ref="B1:N82"/>
  <sheetViews>
    <sheetView zoomScaleSheetLayoutView="80" workbookViewId="0"/>
  </sheetViews>
  <sheetFormatPr baseColWidth="10" defaultColWidth="9.1640625" defaultRowHeight="12"/>
  <cols>
    <col min="1" max="1" width="2.83203125" style="28" customWidth="1"/>
    <col min="2" max="2" width="33.83203125" style="28" customWidth="1"/>
    <col min="3" max="3" width="6.33203125" style="28" customWidth="1"/>
    <col min="4" max="4" width="15.5" style="28" customWidth="1"/>
    <col min="5" max="5" width="5.5" style="28" customWidth="1"/>
    <col min="6" max="7" width="16.5" style="28" customWidth="1"/>
    <col min="8" max="8" width="13.5" style="28" customWidth="1"/>
    <col min="9" max="9" width="29" style="28" customWidth="1"/>
    <col min="10" max="10" width="17.33203125" style="28" customWidth="1"/>
    <col min="11" max="11" width="8.1640625" style="28" customWidth="1"/>
    <col min="12" max="12" width="13.6640625" style="28" customWidth="1"/>
    <col min="13" max="13" width="7" style="28" customWidth="1"/>
    <col min="14" max="16384" width="9.1640625" style="28"/>
  </cols>
  <sheetData>
    <row r="1" spans="2:13" ht="11.25" customHeight="1" thickBot="1"/>
    <row r="2" spans="2:13" ht="20" thickBot="1">
      <c r="C2" s="1698" t="s">
        <v>1539</v>
      </c>
      <c r="D2" s="1699"/>
      <c r="E2" s="1699"/>
      <c r="F2" s="1699"/>
      <c r="G2" s="1699"/>
      <c r="H2" s="1699"/>
      <c r="I2" s="1699"/>
      <c r="J2" s="1699"/>
      <c r="K2" s="1699"/>
      <c r="L2" s="1699"/>
      <c r="M2" s="1700"/>
    </row>
    <row r="3" spans="2:13" ht="20.25" customHeight="1" thickBot="1">
      <c r="C3" s="1701" t="s">
        <v>456</v>
      </c>
      <c r="D3" s="1702"/>
      <c r="E3" s="1702"/>
      <c r="F3" s="1703"/>
      <c r="G3" s="1703"/>
      <c r="H3" s="1703"/>
      <c r="I3" s="1703"/>
      <c r="J3" s="1703"/>
      <c r="K3" s="1702"/>
      <c r="L3" s="1702"/>
      <c r="M3" s="1704"/>
    </row>
    <row r="4" spans="2:13" ht="39.75" customHeight="1" thickBot="1">
      <c r="B4" s="29"/>
      <c r="C4" s="384"/>
      <c r="D4" s="1709" t="s">
        <v>454</v>
      </c>
      <c r="E4" s="1710"/>
      <c r="F4" s="1706" t="s">
        <v>839</v>
      </c>
      <c r="G4" s="1707"/>
      <c r="H4" s="1707"/>
      <c r="I4" s="1707"/>
      <c r="J4" s="1708"/>
      <c r="K4" s="389"/>
      <c r="L4" s="389"/>
      <c r="M4" s="383"/>
    </row>
    <row r="5" spans="2:13" ht="13" thickBot="1">
      <c r="C5" s="27"/>
      <c r="M5" s="29"/>
    </row>
    <row r="6" spans="2:13" ht="15.75" customHeight="1" thickBot="1">
      <c r="C6" s="27"/>
      <c r="D6" s="600"/>
      <c r="E6" s="601"/>
      <c r="F6" s="601"/>
      <c r="G6" s="601"/>
      <c r="H6" s="601"/>
      <c r="I6" s="1705" t="s">
        <v>163</v>
      </c>
      <c r="J6" s="1705"/>
      <c r="K6" s="1705"/>
      <c r="L6" s="1705"/>
      <c r="M6" s="29"/>
    </row>
    <row r="7" spans="2:13" ht="31.5" customHeight="1" thickBot="1">
      <c r="C7" s="27"/>
      <c r="D7" s="602" t="s">
        <v>308</v>
      </c>
      <c r="E7" s="603" t="s">
        <v>79</v>
      </c>
      <c r="F7" s="603" t="s">
        <v>309</v>
      </c>
      <c r="G7" s="603" t="s">
        <v>310</v>
      </c>
      <c r="H7" s="603" t="s">
        <v>311</v>
      </c>
      <c r="I7" s="604" t="s">
        <v>164</v>
      </c>
      <c r="J7" s="604" t="s">
        <v>165</v>
      </c>
      <c r="K7" s="604" t="s">
        <v>166</v>
      </c>
      <c r="L7" s="604" t="s">
        <v>167</v>
      </c>
      <c r="M7" s="29"/>
    </row>
    <row r="8" spans="2:13" ht="24">
      <c r="C8" s="27"/>
      <c r="D8" s="534"/>
      <c r="E8" s="535"/>
      <c r="F8" s="535" t="s">
        <v>10</v>
      </c>
      <c r="G8" s="535"/>
      <c r="H8" s="842" t="s">
        <v>14</v>
      </c>
      <c r="I8" s="536" t="s">
        <v>11</v>
      </c>
      <c r="J8" s="536" t="s">
        <v>12</v>
      </c>
      <c r="K8" s="536" t="s">
        <v>13</v>
      </c>
      <c r="L8" s="537">
        <v>2451</v>
      </c>
      <c r="M8" s="29"/>
    </row>
    <row r="9" spans="2:13" ht="13">
      <c r="C9" s="27"/>
      <c r="D9" s="538"/>
      <c r="E9" s="539"/>
      <c r="F9" s="539"/>
      <c r="G9" s="539"/>
      <c r="H9" s="843"/>
      <c r="I9" s="540"/>
      <c r="J9" s="540"/>
      <c r="K9" s="540"/>
      <c r="L9" s="541"/>
      <c r="M9" s="29"/>
    </row>
    <row r="10" spans="2:13" ht="13">
      <c r="C10" s="27"/>
      <c r="D10" s="538"/>
      <c r="E10" s="539"/>
      <c r="F10" s="539"/>
      <c r="G10" s="539"/>
      <c r="H10" s="539"/>
      <c r="I10" s="540"/>
      <c r="J10" s="540"/>
      <c r="K10" s="540"/>
      <c r="L10" s="541"/>
      <c r="M10" s="29"/>
    </row>
    <row r="11" spans="2:13" ht="13">
      <c r="C11" s="27"/>
      <c r="D11" s="538"/>
      <c r="E11" s="539"/>
      <c r="F11" s="539"/>
      <c r="G11" s="539"/>
      <c r="H11" s="539"/>
      <c r="I11" s="540"/>
      <c r="J11" s="540"/>
      <c r="K11" s="540"/>
      <c r="L11" s="541"/>
      <c r="M11" s="29"/>
    </row>
    <row r="12" spans="2:13" ht="13">
      <c r="C12" s="27"/>
      <c r="D12" s="538"/>
      <c r="E12" s="539"/>
      <c r="F12" s="539"/>
      <c r="G12" s="539"/>
      <c r="H12" s="539"/>
      <c r="I12" s="540"/>
      <c r="J12" s="540"/>
      <c r="K12" s="540"/>
      <c r="L12" s="541"/>
      <c r="M12" s="29"/>
    </row>
    <row r="13" spans="2:13" ht="13">
      <c r="C13" s="27"/>
      <c r="D13" s="538"/>
      <c r="E13" s="539"/>
      <c r="F13" s="539"/>
      <c r="G13" s="539"/>
      <c r="H13" s="539"/>
      <c r="I13" s="540"/>
      <c r="J13" s="540"/>
      <c r="K13" s="540"/>
      <c r="L13" s="541"/>
      <c r="M13" s="29"/>
    </row>
    <row r="14" spans="2:13" ht="15.75" customHeight="1">
      <c r="C14" s="27"/>
      <c r="D14" s="538"/>
      <c r="E14" s="539"/>
      <c r="F14" s="539"/>
      <c r="G14" s="539"/>
      <c r="H14" s="539"/>
      <c r="I14" s="540"/>
      <c r="J14" s="540"/>
      <c r="K14" s="540"/>
      <c r="L14" s="541"/>
      <c r="M14" s="29"/>
    </row>
    <row r="15" spans="2:13" ht="13">
      <c r="C15" s="27"/>
      <c r="D15" s="538"/>
      <c r="E15" s="539"/>
      <c r="F15" s="539"/>
      <c r="G15" s="539"/>
      <c r="H15" s="539"/>
      <c r="I15" s="540"/>
      <c r="J15" s="540"/>
      <c r="K15" s="540"/>
      <c r="L15" s="541"/>
      <c r="M15" s="29"/>
    </row>
    <row r="16" spans="2:13" ht="13">
      <c r="C16" s="27"/>
      <c r="D16" s="538"/>
      <c r="E16" s="539"/>
      <c r="F16" s="539"/>
      <c r="G16" s="539"/>
      <c r="H16" s="539"/>
      <c r="I16" s="540"/>
      <c r="J16" s="540"/>
      <c r="K16" s="540"/>
      <c r="L16" s="541"/>
      <c r="M16" s="29"/>
    </row>
    <row r="17" spans="3:13" ht="13">
      <c r="C17" s="27"/>
      <c r="D17" s="538"/>
      <c r="E17" s="539"/>
      <c r="F17" s="539"/>
      <c r="G17" s="539"/>
      <c r="H17" s="539"/>
      <c r="I17" s="540"/>
      <c r="J17" s="540"/>
      <c r="K17" s="540"/>
      <c r="L17" s="541"/>
      <c r="M17" s="29"/>
    </row>
    <row r="18" spans="3:13" ht="13">
      <c r="C18" s="27"/>
      <c r="D18" s="538"/>
      <c r="E18" s="539"/>
      <c r="F18" s="539"/>
      <c r="G18" s="539"/>
      <c r="H18" s="539"/>
      <c r="I18" s="540"/>
      <c r="J18" s="540"/>
      <c r="K18" s="540"/>
      <c r="L18" s="541"/>
      <c r="M18" s="29"/>
    </row>
    <row r="19" spans="3:13" ht="13">
      <c r="C19" s="27"/>
      <c r="D19" s="538"/>
      <c r="E19" s="539"/>
      <c r="F19" s="539"/>
      <c r="G19" s="539"/>
      <c r="H19" s="539"/>
      <c r="I19" s="540"/>
      <c r="J19" s="540"/>
      <c r="K19" s="540"/>
      <c r="L19" s="541"/>
      <c r="M19" s="29"/>
    </row>
    <row r="20" spans="3:13" ht="13">
      <c r="C20" s="27"/>
      <c r="D20" s="538"/>
      <c r="E20" s="539"/>
      <c r="F20" s="539"/>
      <c r="G20" s="539"/>
      <c r="H20" s="539"/>
      <c r="I20" s="540"/>
      <c r="J20" s="540"/>
      <c r="K20" s="540"/>
      <c r="L20" s="541"/>
      <c r="M20" s="29"/>
    </row>
    <row r="21" spans="3:13" ht="13">
      <c r="C21" s="27"/>
      <c r="D21" s="538"/>
      <c r="E21" s="539"/>
      <c r="F21" s="539"/>
      <c r="G21" s="539"/>
      <c r="H21" s="539"/>
      <c r="I21" s="540"/>
      <c r="J21" s="540"/>
      <c r="K21" s="540"/>
      <c r="L21" s="541"/>
      <c r="M21" s="29"/>
    </row>
    <row r="22" spans="3:13" ht="13">
      <c r="C22" s="27"/>
      <c r="D22" s="538"/>
      <c r="E22" s="539"/>
      <c r="F22" s="539"/>
      <c r="G22" s="539"/>
      <c r="H22" s="539"/>
      <c r="I22" s="540"/>
      <c r="J22" s="540"/>
      <c r="K22" s="540"/>
      <c r="L22" s="541"/>
      <c r="M22" s="29"/>
    </row>
    <row r="23" spans="3:13" ht="13">
      <c r="C23" s="27"/>
      <c r="D23" s="538"/>
      <c r="E23" s="539"/>
      <c r="F23" s="539"/>
      <c r="G23" s="539"/>
      <c r="H23" s="539"/>
      <c r="I23" s="540"/>
      <c r="J23" s="540"/>
      <c r="K23" s="540"/>
      <c r="L23" s="541"/>
      <c r="M23" s="29"/>
    </row>
    <row r="24" spans="3:13" ht="13">
      <c r="C24" s="27"/>
      <c r="D24" s="538"/>
      <c r="E24" s="539"/>
      <c r="F24" s="539"/>
      <c r="G24" s="539"/>
      <c r="H24" s="539"/>
      <c r="I24" s="540"/>
      <c r="J24" s="540"/>
      <c r="K24" s="540"/>
      <c r="L24" s="541"/>
      <c r="M24" s="29"/>
    </row>
    <row r="25" spans="3:13" ht="13">
      <c r="C25" s="27"/>
      <c r="D25" s="538"/>
      <c r="E25" s="539"/>
      <c r="F25" s="539"/>
      <c r="G25" s="539"/>
      <c r="H25" s="539"/>
      <c r="I25" s="540"/>
      <c r="J25" s="540"/>
      <c r="K25" s="540"/>
      <c r="L25" s="541"/>
      <c r="M25" s="29"/>
    </row>
    <row r="26" spans="3:13" ht="13">
      <c r="C26" s="27"/>
      <c r="D26" s="538"/>
      <c r="E26" s="539"/>
      <c r="F26" s="539"/>
      <c r="G26" s="539"/>
      <c r="H26" s="539"/>
      <c r="I26" s="540"/>
      <c r="J26" s="540"/>
      <c r="K26" s="540"/>
      <c r="L26" s="541"/>
      <c r="M26" s="29"/>
    </row>
    <row r="27" spans="3:13" ht="13">
      <c r="C27" s="27"/>
      <c r="D27" s="538"/>
      <c r="E27" s="539"/>
      <c r="F27" s="539"/>
      <c r="G27" s="539"/>
      <c r="H27" s="539"/>
      <c r="I27" s="540"/>
      <c r="J27" s="540"/>
      <c r="K27" s="540"/>
      <c r="L27" s="541"/>
      <c r="M27" s="29"/>
    </row>
    <row r="28" spans="3:13" ht="13">
      <c r="C28" s="27"/>
      <c r="D28" s="538"/>
      <c r="E28" s="539"/>
      <c r="F28" s="539"/>
      <c r="G28" s="539"/>
      <c r="H28" s="539"/>
      <c r="I28" s="540"/>
      <c r="J28" s="540"/>
      <c r="K28" s="540"/>
      <c r="L28" s="541"/>
      <c r="M28" s="29"/>
    </row>
    <row r="29" spans="3:13" ht="13">
      <c r="C29" s="27"/>
      <c r="D29" s="538"/>
      <c r="E29" s="539"/>
      <c r="F29" s="539"/>
      <c r="G29" s="539"/>
      <c r="H29" s="539"/>
      <c r="I29" s="540"/>
      <c r="J29" s="540"/>
      <c r="K29" s="540"/>
      <c r="L29" s="541"/>
      <c r="M29" s="29"/>
    </row>
    <row r="30" spans="3:13" ht="13">
      <c r="C30" s="27"/>
      <c r="D30" s="538"/>
      <c r="E30" s="539"/>
      <c r="F30" s="539"/>
      <c r="G30" s="539"/>
      <c r="H30" s="539"/>
      <c r="I30" s="540"/>
      <c r="J30" s="540"/>
      <c r="K30" s="540"/>
      <c r="L30" s="541"/>
      <c r="M30" s="29"/>
    </row>
    <row r="31" spans="3:13" ht="13">
      <c r="C31" s="27"/>
      <c r="D31" s="538"/>
      <c r="E31" s="539"/>
      <c r="F31" s="539"/>
      <c r="G31" s="539"/>
      <c r="H31" s="539"/>
      <c r="I31" s="540"/>
      <c r="J31" s="540"/>
      <c r="K31" s="540"/>
      <c r="L31" s="541"/>
      <c r="M31" s="29"/>
    </row>
    <row r="32" spans="3:13" ht="13">
      <c r="C32" s="27"/>
      <c r="D32" s="538"/>
      <c r="E32" s="539"/>
      <c r="F32" s="539"/>
      <c r="G32" s="539"/>
      <c r="H32" s="539"/>
      <c r="I32" s="540"/>
      <c r="J32" s="540"/>
      <c r="K32" s="540"/>
      <c r="L32" s="541"/>
      <c r="M32" s="29"/>
    </row>
    <row r="33" spans="3:14" ht="13">
      <c r="C33" s="27"/>
      <c r="D33" s="538"/>
      <c r="E33" s="539"/>
      <c r="F33" s="539"/>
      <c r="G33" s="539"/>
      <c r="H33" s="539"/>
      <c r="I33" s="540"/>
      <c r="J33" s="540"/>
      <c r="K33" s="540"/>
      <c r="L33" s="541"/>
      <c r="M33" s="29"/>
    </row>
    <row r="34" spans="3:14" ht="13">
      <c r="C34" s="324"/>
      <c r="D34" s="538"/>
      <c r="E34" s="539"/>
      <c r="F34" s="539"/>
      <c r="G34" s="539"/>
      <c r="H34" s="539"/>
      <c r="I34" s="540"/>
      <c r="J34" s="540"/>
      <c r="K34" s="540"/>
      <c r="L34" s="541"/>
      <c r="M34" s="29"/>
    </row>
    <row r="35" spans="3:14" ht="13">
      <c r="C35" s="324"/>
      <c r="D35" s="538"/>
      <c r="E35" s="539"/>
      <c r="F35" s="539"/>
      <c r="G35" s="539"/>
      <c r="H35" s="539"/>
      <c r="I35" s="540"/>
      <c r="J35" s="540"/>
      <c r="K35" s="540"/>
      <c r="L35" s="541"/>
      <c r="M35" s="29"/>
    </row>
    <row r="36" spans="3:14" ht="14" thickBot="1">
      <c r="C36" s="324"/>
      <c r="D36" s="542"/>
      <c r="E36" s="543"/>
      <c r="F36" s="543"/>
      <c r="G36" s="543"/>
      <c r="H36" s="543"/>
      <c r="I36" s="544"/>
      <c r="J36" s="544"/>
      <c r="K36" s="544"/>
      <c r="L36" s="545"/>
      <c r="M36" s="29"/>
      <c r="N36" s="532" t="s">
        <v>838</v>
      </c>
    </row>
    <row r="37" spans="3:14" ht="13">
      <c r="C37" s="324"/>
      <c r="D37" s="531"/>
      <c r="E37" s="531"/>
      <c r="F37" s="531"/>
      <c r="G37" s="531"/>
      <c r="H37" s="531"/>
      <c r="I37" s="533"/>
      <c r="J37" s="533"/>
      <c r="K37" s="533"/>
      <c r="L37" s="533"/>
      <c r="M37" s="29"/>
    </row>
    <row r="38" spans="3:14" ht="13">
      <c r="C38" s="324"/>
      <c r="D38" s="529"/>
      <c r="E38" s="529"/>
      <c r="F38" s="529"/>
      <c r="G38" s="529"/>
      <c r="H38" s="529"/>
      <c r="I38" s="530"/>
      <c r="J38" s="530"/>
      <c r="K38" s="530"/>
      <c r="L38" s="530"/>
      <c r="M38" s="29"/>
    </row>
    <row r="39" spans="3:14" ht="13">
      <c r="C39" s="324"/>
      <c r="D39" s="529"/>
      <c r="E39" s="529"/>
      <c r="F39" s="529"/>
      <c r="G39" s="529"/>
      <c r="H39" s="529"/>
      <c r="I39" s="530"/>
      <c r="J39" s="530"/>
      <c r="K39" s="530"/>
      <c r="L39" s="530"/>
      <c r="M39" s="29"/>
    </row>
    <row r="40" spans="3:14" ht="13">
      <c r="C40" s="324"/>
      <c r="D40" s="529"/>
      <c r="E40" s="529"/>
      <c r="F40" s="529"/>
      <c r="G40" s="529"/>
      <c r="H40" s="529"/>
      <c r="I40" s="530"/>
      <c r="J40" s="530"/>
      <c r="K40" s="530"/>
      <c r="L40" s="530"/>
      <c r="M40" s="29"/>
    </row>
    <row r="41" spans="3:14" ht="13">
      <c r="C41" s="324"/>
      <c r="D41" s="529"/>
      <c r="E41" s="529"/>
      <c r="F41" s="529"/>
      <c r="G41" s="529"/>
      <c r="H41" s="529"/>
      <c r="I41" s="530"/>
      <c r="J41" s="530"/>
      <c r="K41" s="530"/>
      <c r="L41" s="530"/>
      <c r="M41" s="29"/>
    </row>
    <row r="42" spans="3:14" ht="13">
      <c r="C42" s="324"/>
      <c r="D42" s="529"/>
      <c r="E42" s="529"/>
      <c r="F42" s="529"/>
      <c r="G42" s="529"/>
      <c r="H42" s="529"/>
      <c r="I42" s="530"/>
      <c r="J42" s="530"/>
      <c r="K42" s="530"/>
      <c r="L42" s="530"/>
      <c r="M42" s="29"/>
    </row>
    <row r="43" spans="3:14" ht="13">
      <c r="C43" s="324"/>
      <c r="D43" s="529"/>
      <c r="E43" s="529"/>
      <c r="F43" s="529"/>
      <c r="G43" s="529"/>
      <c r="H43" s="529"/>
      <c r="I43" s="530"/>
      <c r="J43" s="530"/>
      <c r="K43" s="530"/>
      <c r="L43" s="530"/>
      <c r="M43" s="29"/>
    </row>
    <row r="44" spans="3:14" ht="13">
      <c r="C44" s="324"/>
      <c r="D44" s="529"/>
      <c r="E44" s="529"/>
      <c r="F44" s="529"/>
      <c r="G44" s="529"/>
      <c r="H44" s="529"/>
      <c r="I44" s="530"/>
      <c r="J44" s="530"/>
      <c r="K44" s="530"/>
      <c r="L44" s="530"/>
      <c r="M44" s="29"/>
    </row>
    <row r="45" spans="3:14" ht="13">
      <c r="C45" s="324"/>
      <c r="D45" s="529"/>
      <c r="E45" s="529"/>
      <c r="F45" s="529"/>
      <c r="G45" s="529"/>
      <c r="H45" s="529"/>
      <c r="I45" s="530"/>
      <c r="J45" s="530"/>
      <c r="K45" s="530"/>
      <c r="L45" s="530"/>
      <c r="M45" s="29"/>
    </row>
    <row r="46" spans="3:14" ht="13">
      <c r="C46" s="324"/>
      <c r="D46" s="529"/>
      <c r="E46" s="529"/>
      <c r="F46" s="529"/>
      <c r="G46" s="529"/>
      <c r="H46" s="529"/>
      <c r="I46" s="530"/>
      <c r="J46" s="530"/>
      <c r="K46" s="530"/>
      <c r="L46" s="530"/>
      <c r="M46" s="29"/>
    </row>
    <row r="47" spans="3:14" ht="13">
      <c r="C47" s="324"/>
      <c r="D47" s="529"/>
      <c r="E47" s="529"/>
      <c r="F47" s="529"/>
      <c r="G47" s="529"/>
      <c r="H47" s="529"/>
      <c r="I47" s="530"/>
      <c r="J47" s="530"/>
      <c r="K47" s="530"/>
      <c r="L47" s="530"/>
      <c r="M47" s="29"/>
    </row>
    <row r="48" spans="3:14" ht="13">
      <c r="C48" s="324"/>
      <c r="D48" s="529"/>
      <c r="E48" s="529"/>
      <c r="F48" s="529"/>
      <c r="G48" s="529"/>
      <c r="H48" s="529"/>
      <c r="I48" s="530"/>
      <c r="J48" s="530"/>
      <c r="K48" s="530"/>
      <c r="L48" s="530"/>
      <c r="M48" s="29"/>
    </row>
    <row r="49" spans="3:13" ht="13">
      <c r="C49" s="324"/>
      <c r="D49" s="529"/>
      <c r="E49" s="529"/>
      <c r="F49" s="529"/>
      <c r="G49" s="529"/>
      <c r="H49" s="529"/>
      <c r="I49" s="530"/>
      <c r="J49" s="530"/>
      <c r="K49" s="530"/>
      <c r="L49" s="530"/>
      <c r="M49" s="29"/>
    </row>
    <row r="50" spans="3:13" ht="13">
      <c r="C50" s="324"/>
      <c r="D50" s="529"/>
      <c r="E50" s="529"/>
      <c r="F50" s="529"/>
      <c r="G50" s="529"/>
      <c r="H50" s="529"/>
      <c r="I50" s="530"/>
      <c r="J50" s="530"/>
      <c r="K50" s="530"/>
      <c r="L50" s="530"/>
      <c r="M50" s="29"/>
    </row>
    <row r="51" spans="3:13" ht="13">
      <c r="C51" s="324"/>
      <c r="D51" s="529"/>
      <c r="E51" s="529"/>
      <c r="F51" s="529"/>
      <c r="G51" s="529"/>
      <c r="H51" s="529"/>
      <c r="I51" s="530"/>
      <c r="J51" s="530"/>
      <c r="K51" s="530"/>
      <c r="L51" s="530"/>
      <c r="M51" s="29"/>
    </row>
    <row r="52" spans="3:13" ht="13">
      <c r="C52" s="324"/>
      <c r="D52" s="529"/>
      <c r="E52" s="529"/>
      <c r="F52" s="529"/>
      <c r="G52" s="529"/>
      <c r="H52" s="529"/>
      <c r="I52" s="530"/>
      <c r="J52" s="530"/>
      <c r="K52" s="530"/>
      <c r="L52" s="530"/>
      <c r="M52" s="29"/>
    </row>
    <row r="53" spans="3:13" ht="13">
      <c r="C53" s="324"/>
      <c r="D53" s="529"/>
      <c r="E53" s="529"/>
      <c r="F53" s="529"/>
      <c r="G53" s="529"/>
      <c r="H53" s="529"/>
      <c r="I53" s="530"/>
      <c r="J53" s="530"/>
      <c r="K53" s="530"/>
      <c r="L53" s="530"/>
      <c r="M53" s="29"/>
    </row>
    <row r="54" spans="3:13" ht="13">
      <c r="C54" s="324"/>
      <c r="D54" s="529"/>
      <c r="E54" s="529"/>
      <c r="F54" s="529"/>
      <c r="G54" s="529"/>
      <c r="H54" s="529"/>
      <c r="I54" s="530"/>
      <c r="J54" s="530"/>
      <c r="K54" s="530"/>
      <c r="L54" s="530"/>
      <c r="M54" s="29"/>
    </row>
    <row r="55" spans="3:13" ht="13">
      <c r="C55" s="324"/>
      <c r="D55" s="529"/>
      <c r="E55" s="529"/>
      <c r="F55" s="529"/>
      <c r="G55" s="529"/>
      <c r="H55" s="529"/>
      <c r="I55" s="530"/>
      <c r="J55" s="530"/>
      <c r="K55" s="530"/>
      <c r="L55" s="530"/>
      <c r="M55" s="29"/>
    </row>
    <row r="56" spans="3:13" ht="13">
      <c r="C56" s="324"/>
      <c r="D56" s="529"/>
      <c r="E56" s="529"/>
      <c r="F56" s="529"/>
      <c r="G56" s="529"/>
      <c r="H56" s="529"/>
      <c r="I56" s="530"/>
      <c r="J56" s="530"/>
      <c r="K56" s="530"/>
      <c r="L56" s="530"/>
      <c r="M56" s="29"/>
    </row>
    <row r="57" spans="3:13" ht="13">
      <c r="C57" s="324"/>
      <c r="D57" s="529"/>
      <c r="E57" s="529"/>
      <c r="F57" s="529"/>
      <c r="G57" s="529"/>
      <c r="H57" s="529"/>
      <c r="I57" s="530"/>
      <c r="J57" s="530"/>
      <c r="K57" s="530"/>
      <c r="L57" s="530"/>
      <c r="M57" s="29"/>
    </row>
    <row r="58" spans="3:13" ht="13">
      <c r="C58" s="324"/>
      <c r="D58" s="529"/>
      <c r="E58" s="529"/>
      <c r="F58" s="529"/>
      <c r="G58" s="529"/>
      <c r="H58" s="529"/>
      <c r="I58" s="530"/>
      <c r="J58" s="530"/>
      <c r="K58" s="530"/>
      <c r="L58" s="530"/>
      <c r="M58" s="29"/>
    </row>
    <row r="59" spans="3:13" ht="13">
      <c r="C59" s="324"/>
      <c r="D59" s="529"/>
      <c r="E59" s="529"/>
      <c r="F59" s="529"/>
      <c r="G59" s="529"/>
      <c r="H59" s="529"/>
      <c r="I59" s="530"/>
      <c r="J59" s="530"/>
      <c r="K59" s="530"/>
      <c r="L59" s="530"/>
      <c r="M59" s="29"/>
    </row>
    <row r="60" spans="3:13" ht="13">
      <c r="C60" s="324"/>
      <c r="D60" s="529"/>
      <c r="E60" s="529"/>
      <c r="F60" s="529"/>
      <c r="G60" s="529"/>
      <c r="H60" s="529"/>
      <c r="I60" s="530"/>
      <c r="J60" s="530"/>
      <c r="K60" s="530"/>
      <c r="L60" s="530"/>
      <c r="M60" s="29"/>
    </row>
    <row r="61" spans="3:13" ht="13">
      <c r="C61" s="324"/>
      <c r="D61" s="529"/>
      <c r="E61" s="529"/>
      <c r="F61" s="529"/>
      <c r="G61" s="529"/>
      <c r="H61" s="529"/>
      <c r="I61" s="530"/>
      <c r="J61" s="530"/>
      <c r="K61" s="530"/>
      <c r="L61" s="530"/>
      <c r="M61" s="29"/>
    </row>
    <row r="62" spans="3:13" ht="13">
      <c r="C62" s="324"/>
      <c r="D62" s="529"/>
      <c r="E62" s="529"/>
      <c r="F62" s="529"/>
      <c r="G62" s="529"/>
      <c r="H62" s="529"/>
      <c r="I62" s="530"/>
      <c r="J62" s="530"/>
      <c r="K62" s="530"/>
      <c r="L62" s="530"/>
      <c r="M62" s="29"/>
    </row>
    <row r="63" spans="3:13" ht="13">
      <c r="C63" s="324"/>
      <c r="D63" s="529"/>
      <c r="E63" s="529"/>
      <c r="F63" s="529"/>
      <c r="G63" s="529"/>
      <c r="H63" s="529"/>
      <c r="I63" s="530"/>
      <c r="J63" s="530"/>
      <c r="K63" s="530"/>
      <c r="L63" s="530"/>
      <c r="M63" s="29"/>
    </row>
    <row r="64" spans="3:13" ht="13">
      <c r="C64" s="324"/>
      <c r="D64" s="529"/>
      <c r="E64" s="529"/>
      <c r="F64" s="529"/>
      <c r="G64" s="529"/>
      <c r="H64" s="529"/>
      <c r="I64" s="530"/>
      <c r="J64" s="530"/>
      <c r="K64" s="530"/>
      <c r="L64" s="530"/>
      <c r="M64" s="29"/>
    </row>
    <row r="65" spans="3:13" ht="13">
      <c r="C65" s="324"/>
      <c r="D65" s="529"/>
      <c r="E65" s="529"/>
      <c r="F65" s="529"/>
      <c r="G65" s="529"/>
      <c r="H65" s="529"/>
      <c r="I65" s="530"/>
      <c r="J65" s="530"/>
      <c r="K65" s="530"/>
      <c r="L65" s="530"/>
      <c r="M65" s="29"/>
    </row>
    <row r="66" spans="3:13" ht="13">
      <c r="C66" s="324"/>
      <c r="D66" s="529"/>
      <c r="E66" s="529"/>
      <c r="F66" s="529"/>
      <c r="G66" s="529"/>
      <c r="H66" s="529"/>
      <c r="I66" s="530"/>
      <c r="J66" s="530"/>
      <c r="K66" s="530"/>
      <c r="L66" s="530"/>
      <c r="M66" s="29"/>
    </row>
    <row r="67" spans="3:13" ht="13">
      <c r="C67" s="324"/>
      <c r="D67" s="529"/>
      <c r="E67" s="529"/>
      <c r="F67" s="529"/>
      <c r="G67" s="529"/>
      <c r="H67" s="529"/>
      <c r="I67" s="530"/>
      <c r="J67" s="530"/>
      <c r="K67" s="530"/>
      <c r="L67" s="530"/>
      <c r="M67" s="29"/>
    </row>
    <row r="68" spans="3:13" ht="13">
      <c r="C68" s="324"/>
      <c r="D68" s="529"/>
      <c r="E68" s="529"/>
      <c r="F68" s="529"/>
      <c r="G68" s="529"/>
      <c r="H68" s="529"/>
      <c r="I68" s="530"/>
      <c r="J68" s="530"/>
      <c r="K68" s="530"/>
      <c r="L68" s="530"/>
      <c r="M68" s="29"/>
    </row>
    <row r="69" spans="3:13" ht="13">
      <c r="C69" s="324"/>
      <c r="D69" s="529"/>
      <c r="E69" s="529"/>
      <c r="F69" s="529"/>
      <c r="G69" s="529"/>
      <c r="H69" s="529"/>
      <c r="I69" s="530"/>
      <c r="J69" s="530"/>
      <c r="K69" s="530"/>
      <c r="L69" s="530"/>
      <c r="M69" s="29"/>
    </row>
    <row r="70" spans="3:13" ht="13">
      <c r="C70" s="27"/>
      <c r="D70" s="529"/>
      <c r="E70" s="529"/>
      <c r="F70" s="529"/>
      <c r="G70" s="529"/>
      <c r="H70" s="529"/>
      <c r="I70" s="530"/>
      <c r="J70" s="530"/>
      <c r="K70" s="530"/>
      <c r="L70" s="530"/>
      <c r="M70" s="29"/>
    </row>
    <row r="71" spans="3:13" ht="13">
      <c r="C71" s="27"/>
      <c r="D71" s="529"/>
      <c r="E71" s="529"/>
      <c r="F71" s="529"/>
      <c r="G71" s="529"/>
      <c r="H71" s="529"/>
      <c r="I71" s="530"/>
      <c r="J71" s="530"/>
      <c r="K71" s="530"/>
      <c r="L71" s="530"/>
      <c r="M71" s="29"/>
    </row>
    <row r="72" spans="3:13" ht="13">
      <c r="C72" s="27"/>
      <c r="D72" s="529"/>
      <c r="E72" s="529"/>
      <c r="F72" s="529"/>
      <c r="G72" s="529"/>
      <c r="H72" s="529"/>
      <c r="I72" s="530"/>
      <c r="J72" s="530"/>
      <c r="K72" s="530"/>
      <c r="L72" s="530"/>
      <c r="M72" s="29"/>
    </row>
    <row r="73" spans="3:13" ht="13">
      <c r="C73" s="27"/>
      <c r="D73" s="529"/>
      <c r="E73" s="529"/>
      <c r="F73" s="529"/>
      <c r="G73" s="529"/>
      <c r="H73" s="529"/>
      <c r="I73" s="530"/>
      <c r="J73" s="530"/>
      <c r="K73" s="530"/>
      <c r="L73" s="530"/>
      <c r="M73" s="29"/>
    </row>
    <row r="74" spans="3:13" ht="13">
      <c r="C74" s="27"/>
      <c r="D74" s="529"/>
      <c r="E74" s="529"/>
      <c r="F74" s="529"/>
      <c r="G74" s="529"/>
      <c r="H74" s="529"/>
      <c r="I74" s="530"/>
      <c r="J74" s="530"/>
      <c r="K74" s="530"/>
      <c r="L74" s="530"/>
      <c r="M74" s="29"/>
    </row>
    <row r="75" spans="3:13" ht="13">
      <c r="C75" s="27"/>
      <c r="D75" s="529"/>
      <c r="E75" s="529"/>
      <c r="F75" s="529"/>
      <c r="G75" s="529"/>
      <c r="H75" s="529"/>
      <c r="I75" s="530"/>
      <c r="J75" s="530"/>
      <c r="K75" s="530"/>
      <c r="L75" s="530"/>
      <c r="M75" s="29"/>
    </row>
    <row r="76" spans="3:13" ht="13">
      <c r="C76" s="27"/>
      <c r="D76" s="529"/>
      <c r="E76" s="529"/>
      <c r="F76" s="529"/>
      <c r="G76" s="529"/>
      <c r="H76" s="529"/>
      <c r="I76" s="530"/>
      <c r="J76" s="530"/>
      <c r="K76" s="530"/>
      <c r="L76" s="530"/>
      <c r="M76" s="29"/>
    </row>
    <row r="77" spans="3:13" ht="13">
      <c r="C77" s="27"/>
      <c r="D77" s="529"/>
      <c r="E77" s="529"/>
      <c r="F77" s="529"/>
      <c r="G77" s="529"/>
      <c r="H77" s="529"/>
      <c r="I77" s="530"/>
      <c r="J77" s="530"/>
      <c r="K77" s="530"/>
      <c r="L77" s="530"/>
      <c r="M77" s="29"/>
    </row>
    <row r="78" spans="3:13" ht="13">
      <c r="C78" s="27"/>
      <c r="D78" s="529"/>
      <c r="E78" s="529"/>
      <c r="F78" s="529"/>
      <c r="G78" s="529"/>
      <c r="H78" s="529"/>
      <c r="I78" s="530"/>
      <c r="J78" s="530"/>
      <c r="K78" s="530"/>
      <c r="L78" s="530"/>
      <c r="M78" s="29"/>
    </row>
    <row r="79" spans="3:13" ht="13">
      <c r="C79" s="27"/>
      <c r="D79" s="529"/>
      <c r="E79" s="529"/>
      <c r="F79" s="529"/>
      <c r="G79" s="529"/>
      <c r="H79" s="529"/>
      <c r="I79" s="530"/>
      <c r="J79" s="530"/>
      <c r="K79" s="530"/>
      <c r="L79" s="530"/>
      <c r="M79" s="29"/>
    </row>
    <row r="80" spans="3:13" ht="13">
      <c r="C80" s="27"/>
      <c r="D80" s="529"/>
      <c r="E80" s="529"/>
      <c r="F80" s="529"/>
      <c r="G80" s="529"/>
      <c r="H80" s="529"/>
      <c r="I80" s="530"/>
      <c r="J80" s="530"/>
      <c r="K80" s="530"/>
      <c r="L80" s="530"/>
      <c r="M80" s="29"/>
    </row>
    <row r="81" spans="3:13" ht="13">
      <c r="C81" s="27"/>
      <c r="D81" s="529"/>
      <c r="E81" s="529"/>
      <c r="F81" s="529"/>
      <c r="G81" s="529"/>
      <c r="H81" s="529"/>
      <c r="I81" s="530"/>
      <c r="J81" s="530"/>
      <c r="K81" s="530"/>
      <c r="L81" s="530"/>
      <c r="M81" s="29"/>
    </row>
    <row r="82" spans="3:13" ht="13" thickBot="1">
      <c r="C82" s="30"/>
      <c r="D82" s="32"/>
      <c r="E82" s="32"/>
      <c r="F82" s="32"/>
      <c r="G82" s="32"/>
      <c r="H82" s="32"/>
      <c r="I82" s="32"/>
      <c r="J82" s="32"/>
      <c r="K82" s="32"/>
      <c r="L82" s="32"/>
      <c r="M82" s="31"/>
    </row>
  </sheetData>
  <sheetCalcPr fullCalcOnLoad="1"/>
  <sheetProtection password="D69D" sheet="1"/>
  <mergeCells count="5">
    <mergeCell ref="C2:M2"/>
    <mergeCell ref="C3:M3"/>
    <mergeCell ref="I6:L6"/>
    <mergeCell ref="F4:J4"/>
    <mergeCell ref="D4:E4"/>
  </mergeCells>
  <phoneticPr fontId="180"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P47"/>
  <sheetViews>
    <sheetView workbookViewId="0"/>
  </sheetViews>
  <sheetFormatPr baseColWidth="10" defaultColWidth="9.1640625" defaultRowHeight="12"/>
  <cols>
    <col min="1" max="1" width="2.83203125" style="93" customWidth="1"/>
    <col min="2" max="2" width="26"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9.1640625" style="93"/>
  </cols>
  <sheetData>
    <row r="1" spans="1:16" ht="57.75" customHeight="1" thickBot="1">
      <c r="A1" s="560"/>
      <c r="J1" s="104"/>
      <c r="K1" s="104"/>
    </row>
    <row r="2" spans="1:16" ht="18.75" customHeight="1" thickBot="1">
      <c r="C2" s="1713" t="s">
        <v>1539</v>
      </c>
      <c r="D2" s="1714"/>
      <c r="E2" s="1714"/>
      <c r="F2" s="1714"/>
      <c r="G2" s="1714"/>
      <c r="H2" s="1714"/>
      <c r="I2" s="1714"/>
      <c r="J2" s="1715"/>
    </row>
    <row r="3" spans="1:16" ht="18" customHeight="1" thickBot="1">
      <c r="C3" s="1716" t="s">
        <v>1482</v>
      </c>
      <c r="D3" s="1717"/>
      <c r="E3" s="1717"/>
      <c r="F3" s="1717"/>
      <c r="G3" s="1717"/>
      <c r="H3" s="1717"/>
      <c r="I3" s="1717"/>
      <c r="J3" s="1718"/>
    </row>
    <row r="4" spans="1:16" ht="12" customHeight="1" thickBot="1">
      <c r="C4" s="346"/>
      <c r="D4" s="58"/>
      <c r="E4" s="90"/>
      <c r="F4" s="90"/>
      <c r="G4" s="90"/>
      <c r="H4" s="90"/>
      <c r="I4" s="90"/>
      <c r="J4" s="96"/>
    </row>
    <row r="5" spans="1:16" ht="48.75" customHeight="1" thickBot="1">
      <c r="C5" s="346"/>
      <c r="D5" s="684" t="s">
        <v>454</v>
      </c>
      <c r="E5" s="1719" t="s">
        <v>1486</v>
      </c>
      <c r="F5" s="1720"/>
      <c r="G5" s="1720"/>
      <c r="H5" s="1720"/>
      <c r="I5" s="1721"/>
      <c r="J5" s="96"/>
    </row>
    <row r="6" spans="1:16" ht="6" customHeight="1">
      <c r="C6" s="346"/>
      <c r="D6" s="1711"/>
      <c r="E6" s="1711"/>
      <c r="F6" s="349"/>
      <c r="G6" s="349"/>
      <c r="H6" s="349"/>
      <c r="I6" s="349"/>
      <c r="J6" s="556"/>
      <c r="K6" s="106"/>
    </row>
    <row r="7" spans="1:16" ht="3.75" customHeight="1">
      <c r="C7" s="346"/>
      <c r="D7" s="665"/>
      <c r="E7" s="593"/>
      <c r="F7" s="593"/>
      <c r="G7" s="593"/>
      <c r="H7" s="593"/>
      <c r="I7" s="593"/>
      <c r="J7" s="556"/>
      <c r="K7" s="106"/>
    </row>
    <row r="8" spans="1:16" ht="75.75" customHeight="1">
      <c r="C8" s="346"/>
      <c r="D8" s="666"/>
      <c r="E8" s="590"/>
      <c r="F8" s="590"/>
      <c r="G8" s="590"/>
      <c r="H8" s="590"/>
      <c r="I8" s="590"/>
      <c r="J8" s="556"/>
      <c r="K8" s="106"/>
      <c r="P8" s="667"/>
    </row>
    <row r="9" spans="1:16" ht="77.25" customHeight="1">
      <c r="C9" s="346"/>
      <c r="D9" s="666"/>
      <c r="E9" s="674"/>
      <c r="F9" s="674"/>
      <c r="G9" s="590"/>
      <c r="H9" s="590"/>
      <c r="I9" s="590"/>
      <c r="J9" s="556"/>
      <c r="K9" s="106"/>
      <c r="P9" s="667"/>
    </row>
    <row r="10" spans="1:16" ht="13" thickBot="1">
      <c r="C10" s="345"/>
      <c r="D10" s="344"/>
      <c r="E10" s="344"/>
      <c r="F10" s="344"/>
      <c r="G10" s="344"/>
      <c r="H10" s="344"/>
      <c r="I10" s="344"/>
      <c r="J10" s="343"/>
    </row>
    <row r="11" spans="1:16" ht="24.75" customHeight="1"/>
    <row r="13" spans="1:16" ht="96" customHeight="1"/>
    <row r="14" spans="1:16" ht="17.25" customHeight="1"/>
    <row r="15" spans="1:16" ht="51" customHeight="1"/>
    <row r="17" spans="3:11" ht="78.75" customHeight="1">
      <c r="C17" s="90"/>
      <c r="D17" s="666"/>
      <c r="E17" s="591"/>
      <c r="F17" s="591"/>
      <c r="G17" s="591"/>
      <c r="H17" s="591"/>
      <c r="I17" s="591"/>
      <c r="J17" s="679"/>
      <c r="K17" s="680"/>
    </row>
    <row r="18" spans="3:11" ht="14">
      <c r="C18" s="90"/>
      <c r="D18" s="355"/>
      <c r="E18" s="355"/>
      <c r="F18" s="355"/>
      <c r="G18" s="355"/>
      <c r="H18" s="355"/>
      <c r="I18" s="355"/>
      <c r="J18" s="680"/>
      <c r="K18" s="680"/>
    </row>
    <row r="19" spans="3:11" ht="39.75" customHeight="1">
      <c r="C19" s="90"/>
      <c r="D19" s="1711"/>
      <c r="E19" s="1711"/>
      <c r="F19" s="1711"/>
      <c r="G19" s="349"/>
      <c r="H19" s="349"/>
      <c r="I19" s="349"/>
      <c r="J19" s="679"/>
      <c r="K19" s="680"/>
    </row>
    <row r="20" spans="3:11" ht="14">
      <c r="C20" s="90"/>
      <c r="D20" s="665"/>
      <c r="E20" s="593"/>
      <c r="F20" s="593"/>
      <c r="G20" s="593"/>
      <c r="H20" s="593"/>
      <c r="I20" s="593"/>
      <c r="J20" s="679"/>
      <c r="K20" s="680"/>
    </row>
    <row r="21" spans="3:11" ht="73.5" customHeight="1">
      <c r="C21" s="90"/>
      <c r="D21" s="666"/>
      <c r="E21" s="590"/>
      <c r="F21" s="590"/>
      <c r="G21" s="590"/>
      <c r="H21" s="590"/>
      <c r="I21" s="590"/>
      <c r="J21" s="679"/>
      <c r="K21" s="680"/>
    </row>
    <row r="22" spans="3:11" ht="14">
      <c r="C22" s="90"/>
      <c r="D22" s="350"/>
      <c r="E22" s="351"/>
      <c r="F22" s="351"/>
      <c r="G22" s="351"/>
      <c r="H22" s="351"/>
      <c r="I22" s="351"/>
      <c r="J22" s="679"/>
      <c r="K22" s="680"/>
    </row>
    <row r="23" spans="3:11" ht="28.5" customHeight="1">
      <c r="C23" s="90"/>
      <c r="D23" s="1711"/>
      <c r="E23" s="1711"/>
      <c r="F23" s="349"/>
      <c r="G23" s="349"/>
      <c r="H23" s="349"/>
      <c r="I23" s="349"/>
      <c r="J23" s="679"/>
      <c r="K23" s="680"/>
    </row>
    <row r="24" spans="3:11" ht="14">
      <c r="C24" s="90"/>
      <c r="D24" s="665"/>
      <c r="E24" s="593"/>
      <c r="F24" s="593"/>
      <c r="G24" s="593"/>
      <c r="H24" s="593"/>
      <c r="I24" s="593"/>
      <c r="J24" s="679"/>
      <c r="K24" s="680"/>
    </row>
    <row r="25" spans="3:11" ht="74.25" customHeight="1">
      <c r="C25" s="90"/>
      <c r="D25" s="666"/>
      <c r="E25" s="590"/>
      <c r="F25" s="590"/>
      <c r="G25" s="590"/>
      <c r="H25" s="590"/>
      <c r="I25" s="590"/>
      <c r="J25" s="679"/>
      <c r="K25" s="680"/>
    </row>
    <row r="26" spans="3:11" ht="14">
      <c r="C26" s="90"/>
      <c r="D26" s="355"/>
      <c r="E26" s="355"/>
      <c r="F26" s="355"/>
      <c r="G26" s="355"/>
      <c r="H26" s="355"/>
      <c r="I26" s="355"/>
      <c r="J26" s="680"/>
      <c r="K26" s="680"/>
    </row>
    <row r="27" spans="3:11" ht="33" customHeight="1">
      <c r="C27" s="90"/>
      <c r="D27" s="1711"/>
      <c r="E27" s="1711"/>
      <c r="F27" s="349"/>
      <c r="G27" s="349"/>
      <c r="H27" s="349"/>
      <c r="I27" s="349"/>
      <c r="J27" s="679"/>
      <c r="K27" s="680"/>
    </row>
    <row r="28" spans="3:11" ht="14">
      <c r="C28" s="90"/>
      <c r="D28" s="665"/>
      <c r="E28" s="593"/>
      <c r="F28" s="593"/>
      <c r="G28" s="593"/>
      <c r="H28" s="593"/>
      <c r="I28" s="593"/>
      <c r="J28" s="679"/>
      <c r="K28" s="680"/>
    </row>
    <row r="29" spans="3:11" ht="96" customHeight="1">
      <c r="C29" s="90"/>
      <c r="D29" s="666"/>
      <c r="E29" s="590"/>
      <c r="F29" s="590"/>
      <c r="G29" s="590"/>
      <c r="H29" s="590"/>
      <c r="I29" s="590"/>
      <c r="J29" s="679"/>
      <c r="K29" s="680"/>
    </row>
    <row r="30" spans="3:11" ht="14">
      <c r="C30" s="90"/>
      <c r="D30" s="350"/>
      <c r="E30" s="351"/>
      <c r="F30" s="351"/>
      <c r="G30" s="351"/>
      <c r="H30" s="351"/>
      <c r="I30" s="351"/>
      <c r="J30" s="679"/>
      <c r="K30" s="680"/>
    </row>
    <row r="31" spans="3:11" ht="18">
      <c r="C31" s="90"/>
      <c r="D31" s="668"/>
      <c r="E31" s="668"/>
      <c r="F31" s="668"/>
      <c r="G31" s="668"/>
      <c r="H31" s="668"/>
      <c r="I31" s="668"/>
      <c r="J31" s="681"/>
      <c r="K31" s="681"/>
    </row>
    <row r="32" spans="3:11" ht="14">
      <c r="C32" s="90"/>
      <c r="D32" s="665"/>
      <c r="E32" s="593"/>
      <c r="F32" s="593"/>
      <c r="G32" s="593"/>
      <c r="H32" s="593"/>
      <c r="I32" s="593"/>
      <c r="J32" s="679"/>
      <c r="K32" s="680"/>
    </row>
    <row r="33" spans="3:15" ht="88.5" customHeight="1">
      <c r="C33" s="90"/>
      <c r="D33" s="669"/>
      <c r="E33" s="670"/>
      <c r="F33" s="670"/>
      <c r="G33" s="670"/>
      <c r="H33" s="670"/>
      <c r="I33" s="670"/>
      <c r="J33" s="679"/>
      <c r="K33" s="680"/>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3">
      <c r="C39" s="90"/>
      <c r="D39" s="1712"/>
      <c r="E39" s="1712"/>
      <c r="F39" s="1712"/>
      <c r="G39" s="1712"/>
      <c r="H39" s="1712"/>
      <c r="I39" s="930"/>
      <c r="J39" s="682"/>
      <c r="K39" s="90"/>
      <c r="L39" s="90"/>
      <c r="M39" s="90"/>
      <c r="N39" s="90"/>
      <c r="O39" s="90"/>
    </row>
    <row r="40" spans="3:15" ht="13">
      <c r="C40" s="90"/>
      <c r="D40" s="930"/>
      <c r="E40" s="930"/>
      <c r="F40" s="930"/>
      <c r="G40" s="930"/>
      <c r="H40" s="930"/>
      <c r="I40" s="930"/>
      <c r="J40" s="682"/>
      <c r="K40" s="90"/>
      <c r="L40" s="90"/>
      <c r="M40" s="90"/>
      <c r="N40" s="90"/>
      <c r="O40" s="90"/>
    </row>
    <row r="41" spans="3:15" ht="16.5" customHeight="1">
      <c r="C41" s="90"/>
      <c r="D41" s="671"/>
      <c r="E41" s="671"/>
      <c r="F41" s="671"/>
      <c r="G41" s="671"/>
      <c r="H41" s="671"/>
      <c r="I41" s="929"/>
      <c r="J41" s="671"/>
      <c r="K41" s="671"/>
      <c r="L41" s="671"/>
      <c r="M41" s="671"/>
      <c r="N41" s="671"/>
      <c r="O41" s="671"/>
    </row>
    <row r="42" spans="3:15" ht="64.5" customHeight="1">
      <c r="C42" s="671"/>
      <c r="D42" s="671"/>
      <c r="E42" s="671"/>
      <c r="F42" s="671"/>
      <c r="G42" s="671"/>
      <c r="H42" s="671"/>
      <c r="I42" s="929"/>
      <c r="J42" s="671"/>
      <c r="K42" s="671"/>
      <c r="L42" s="671"/>
      <c r="M42" s="671"/>
      <c r="N42" s="671"/>
      <c r="O42" s="671"/>
    </row>
    <row r="43" spans="3:15" ht="15.75">
      <c r="C43" s="672"/>
      <c r="D43" s="672"/>
      <c r="E43" s="672"/>
      <c r="F43" s="672"/>
      <c r="G43" s="672"/>
      <c r="H43" s="672"/>
      <c r="I43" s="672"/>
      <c r="J43" s="672"/>
      <c r="K43" s="672"/>
      <c r="L43" s="672"/>
      <c r="M43" s="672"/>
      <c r="N43" s="672"/>
      <c r="O43" s="672"/>
    </row>
    <row r="44" spans="3:15" ht="243" customHeight="1">
      <c r="C44" s="90"/>
      <c r="D44" s="673"/>
      <c r="E44" s="677"/>
      <c r="F44" s="678"/>
      <c r="G44" s="678"/>
      <c r="H44" s="678"/>
      <c r="I44" s="676"/>
      <c r="J44" s="683"/>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mergeCells count="8">
    <mergeCell ref="D19:F19"/>
    <mergeCell ref="D23:E23"/>
    <mergeCell ref="D27:E27"/>
    <mergeCell ref="D39:H39"/>
    <mergeCell ref="C2:J2"/>
    <mergeCell ref="C3:J3"/>
    <mergeCell ref="E5:I5"/>
    <mergeCell ref="D6:E6"/>
  </mergeCells>
  <phoneticPr fontId="180" type="noConversion"/>
  <conditionalFormatting sqref="E8:I9 E44:I44 E21:I21 E17:I17 E25:I25 E29:I29 E33:I33">
    <cfRule type="expression" dxfId="7" priority="0" stopIfTrue="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1:AB43"/>
  <sheetViews>
    <sheetView zoomScale="90" zoomScaleNormal="90" zoomScaleSheetLayoutView="70" zoomScalePageLayoutView="90" workbookViewId="0">
      <selection activeCell="E10" sqref="E10:J10"/>
    </sheetView>
  </sheetViews>
  <sheetFormatPr baseColWidth="10" defaultColWidth="9.1640625" defaultRowHeight="14"/>
  <cols>
    <col min="1" max="1" width="2.83203125" style="56" customWidth="1"/>
    <col min="2" max="2" width="38.5" style="56" customWidth="1"/>
    <col min="3" max="3" width="8.1640625" style="855" customWidth="1"/>
    <col min="4" max="4" width="21" style="56" bestFit="1" customWidth="1"/>
    <col min="5" max="5" width="8" style="56" customWidth="1"/>
    <col min="6" max="6" width="9" style="56" customWidth="1"/>
    <col min="7" max="9" width="9.1640625" style="56"/>
    <col min="10" max="10" width="6.33203125" style="56" customWidth="1"/>
    <col min="11" max="11" width="9.1640625" style="56"/>
    <col min="12" max="12" width="12.5" style="56" customWidth="1"/>
    <col min="13" max="13" width="6.5" style="817" customWidth="1"/>
    <col min="14" max="14" width="12" style="56" customWidth="1"/>
    <col min="15" max="15" width="6.33203125" style="817" customWidth="1"/>
    <col min="16" max="16" width="10.6640625" style="56" customWidth="1"/>
    <col min="17" max="17" width="6.33203125" style="817" customWidth="1"/>
    <col min="18" max="18" width="12.1640625" style="56" customWidth="1"/>
    <col min="19" max="19" width="6.6640625" style="56" customWidth="1"/>
    <col min="20" max="20" width="13" style="56" customWidth="1"/>
    <col min="21" max="21" width="6.6640625" style="56" customWidth="1"/>
    <col min="22" max="22" width="11.1640625" style="817" customWidth="1"/>
    <col min="23" max="23" width="6.83203125" style="56" customWidth="1"/>
    <col min="24" max="24" width="9.5" style="56" customWidth="1"/>
    <col min="25" max="25" width="12.5" style="93" customWidth="1"/>
    <col min="26" max="16384" width="9.1640625" style="56"/>
  </cols>
  <sheetData>
    <row r="1" spans="2:28" ht="57.75" customHeight="1" thickBot="1">
      <c r="N1" s="57" t="s">
        <v>385</v>
      </c>
      <c r="Y1" s="667" t="s">
        <v>385</v>
      </c>
      <c r="Z1" s="57" t="s">
        <v>156</v>
      </c>
    </row>
    <row r="2" spans="2:28" ht="19.5" customHeight="1" thickBot="1">
      <c r="C2" s="1728" t="s">
        <v>1320</v>
      </c>
      <c r="D2" s="1729"/>
      <c r="E2" s="1729"/>
      <c r="F2" s="1729"/>
      <c r="G2" s="1729"/>
      <c r="H2" s="1729"/>
      <c r="I2" s="1729"/>
      <c r="J2" s="1729"/>
      <c r="K2" s="1729"/>
      <c r="L2" s="1729"/>
      <c r="M2" s="1729"/>
      <c r="N2" s="1729"/>
      <c r="O2" s="1729"/>
      <c r="P2" s="1729"/>
      <c r="Q2" s="1729"/>
      <c r="R2" s="1729"/>
      <c r="S2" s="1729"/>
      <c r="T2" s="1729"/>
      <c r="U2" s="1729"/>
      <c r="V2" s="1729"/>
      <c r="W2" s="1729"/>
      <c r="X2" s="1729"/>
      <c r="Y2" s="1730"/>
      <c r="Z2" s="57" t="s">
        <v>157</v>
      </c>
    </row>
    <row r="3" spans="2:28" ht="19.5" customHeight="1" thickBot="1">
      <c r="C3" s="1731" t="s">
        <v>1487</v>
      </c>
      <c r="D3" s="1732"/>
      <c r="E3" s="1732"/>
      <c r="F3" s="1732"/>
      <c r="G3" s="1732"/>
      <c r="H3" s="1732"/>
      <c r="I3" s="1732"/>
      <c r="J3" s="1732"/>
      <c r="K3" s="1732"/>
      <c r="L3" s="1732"/>
      <c r="M3" s="1732"/>
      <c r="N3" s="1732"/>
      <c r="O3" s="1732"/>
      <c r="P3" s="1732"/>
      <c r="Q3" s="1732"/>
      <c r="R3" s="1732"/>
      <c r="S3" s="1732"/>
      <c r="T3" s="1732"/>
      <c r="U3" s="1732"/>
      <c r="V3" s="1732"/>
      <c r="W3" s="1732"/>
      <c r="X3" s="1732"/>
      <c r="Y3" s="1733"/>
    </row>
    <row r="4" spans="2:28" ht="19.5" customHeight="1" thickBot="1">
      <c r="B4" s="855"/>
      <c r="C4" s="856"/>
      <c r="D4" s="857"/>
      <c r="E4" s="857"/>
      <c r="F4" s="58"/>
      <c r="G4" s="59"/>
      <c r="H4" s="59"/>
      <c r="I4" s="59"/>
      <c r="J4" s="59"/>
      <c r="K4" s="59"/>
      <c r="L4" s="59"/>
      <c r="M4" s="818"/>
      <c r="N4" s="59"/>
      <c r="O4" s="818"/>
      <c r="P4" s="59"/>
      <c r="Q4" s="818"/>
      <c r="R4" s="59"/>
      <c r="S4" s="59"/>
      <c r="T4" s="59"/>
      <c r="U4" s="59"/>
      <c r="V4" s="818"/>
      <c r="W4" s="59"/>
      <c r="X4" s="59"/>
      <c r="Y4" s="96"/>
    </row>
    <row r="5" spans="2:28" ht="18" thickBot="1">
      <c r="B5" s="855"/>
      <c r="C5" s="856"/>
      <c r="D5" s="1734" t="s">
        <v>174</v>
      </c>
      <c r="E5" s="1735"/>
      <c r="F5" s="1735"/>
      <c r="G5" s="1735"/>
      <c r="H5" s="1735"/>
      <c r="I5" s="1735"/>
      <c r="J5" s="1735"/>
      <c r="K5" s="1735"/>
      <c r="L5" s="1735"/>
      <c r="M5" s="1735"/>
      <c r="N5" s="1735"/>
      <c r="O5" s="1735"/>
      <c r="P5" s="1735"/>
      <c r="Q5" s="1735"/>
      <c r="R5" s="1735"/>
      <c r="S5" s="1735"/>
      <c r="T5" s="1735"/>
      <c r="U5" s="1735"/>
      <c r="V5" s="1735"/>
      <c r="W5" s="1735"/>
      <c r="X5" s="1736"/>
      <c r="Y5" s="96"/>
    </row>
    <row r="6" spans="2:28" ht="15" thickBot="1">
      <c r="B6" s="855"/>
      <c r="C6" s="856"/>
      <c r="D6" s="857"/>
      <c r="E6" s="857"/>
      <c r="F6" s="857"/>
      <c r="G6" s="857"/>
      <c r="H6" s="857"/>
      <c r="I6" s="857"/>
      <c r="J6" s="857"/>
      <c r="K6" s="857"/>
      <c r="L6" s="857"/>
      <c r="M6" s="857"/>
      <c r="N6" s="857"/>
      <c r="O6" s="857"/>
      <c r="P6" s="857"/>
      <c r="Q6" s="857"/>
      <c r="R6" s="857"/>
      <c r="S6" s="857"/>
      <c r="T6" s="857"/>
      <c r="U6" s="857"/>
      <c r="V6" s="857"/>
      <c r="W6" s="857"/>
      <c r="X6" s="857"/>
      <c r="Y6" s="858"/>
    </row>
    <row r="7" spans="2:28" ht="82.5" customHeight="1" thickBot="1">
      <c r="B7" s="855"/>
      <c r="C7" s="856"/>
      <c r="D7" s="859" t="s">
        <v>565</v>
      </c>
      <c r="E7" s="1737" t="s">
        <v>1321</v>
      </c>
      <c r="F7" s="1738"/>
      <c r="G7" s="1738"/>
      <c r="H7" s="1738"/>
      <c r="I7" s="1738"/>
      <c r="J7" s="1738"/>
      <c r="K7" s="1738"/>
      <c r="L7" s="1738"/>
      <c r="M7" s="1738"/>
      <c r="N7" s="1738"/>
      <c r="O7" s="1738"/>
      <c r="P7" s="1738"/>
      <c r="Q7" s="1738"/>
      <c r="R7" s="1738"/>
      <c r="S7" s="1738"/>
      <c r="T7" s="1738"/>
      <c r="U7" s="1738"/>
      <c r="V7" s="1738"/>
      <c r="W7" s="1738"/>
      <c r="X7" s="1739"/>
      <c r="Y7" s="96"/>
    </row>
    <row r="8" spans="2:28" ht="38.25" customHeight="1">
      <c r="B8" s="93"/>
      <c r="C8" s="856"/>
      <c r="D8" s="860"/>
      <c r="E8" s="861"/>
      <c r="F8" s="861"/>
      <c r="G8" s="861"/>
      <c r="H8" s="861"/>
      <c r="I8" s="861"/>
      <c r="J8" s="861"/>
      <c r="K8" s="861"/>
      <c r="L8" s="1740" t="str">
        <f>IF(AND(OR(E10="Panama",E10="Costa Rica",E10="Guatemala",E10="Nicaragua",E10="El Salvador"),E12="2.2.3, Local Government and Decentralization"),"Is this project being funded by Central America Regional Security Intiative (CARSI) funding?","")</f>
        <v/>
      </c>
      <c r="M8" s="1740"/>
      <c r="N8" s="1740"/>
      <c r="O8" s="1740"/>
      <c r="P8" s="861"/>
      <c r="Q8" s="861"/>
      <c r="R8" s="1742" t="str">
        <f>IF(P9="Yes","If you marked any CARSI risk factors as being relevant to the project, please explain how your project addressed these risk factors","")</f>
        <v/>
      </c>
      <c r="S8" s="1742"/>
      <c r="T8" s="1742"/>
      <c r="U8" s="1742"/>
      <c r="V8" s="1742"/>
      <c r="W8" s="1742"/>
      <c r="X8" s="1742"/>
      <c r="Y8" s="96"/>
    </row>
    <row r="9" spans="2:28" ht="21.75" customHeight="1">
      <c r="B9" s="93"/>
      <c r="C9" s="856"/>
      <c r="D9" s="862"/>
      <c r="E9" s="857"/>
      <c r="F9" s="857"/>
      <c r="G9" s="857"/>
      <c r="H9" s="857"/>
      <c r="I9" s="857"/>
      <c r="J9" s="857"/>
      <c r="K9" s="857"/>
      <c r="L9" s="1741"/>
      <c r="M9" s="1741"/>
      <c r="N9" s="1741"/>
      <c r="O9" s="1741"/>
      <c r="P9" s="870"/>
      <c r="Q9" s="857"/>
      <c r="R9" s="1743"/>
      <c r="S9" s="1743"/>
      <c r="T9" s="1743"/>
      <c r="U9" s="1743"/>
      <c r="V9" s="1743"/>
      <c r="W9" s="1743"/>
      <c r="X9" s="1743"/>
      <c r="Y9" s="96"/>
    </row>
    <row r="10" spans="2:28" ht="20.25" customHeight="1">
      <c r="B10" s="93"/>
      <c r="C10" s="856"/>
      <c r="D10" s="863" t="s">
        <v>545</v>
      </c>
      <c r="E10" s="1744"/>
      <c r="F10" s="1745"/>
      <c r="G10" s="1745"/>
      <c r="H10" s="1745"/>
      <c r="I10" s="1745"/>
      <c r="J10" s="1746"/>
      <c r="K10" s="857"/>
      <c r="L10" s="1741"/>
      <c r="M10" s="1741"/>
      <c r="N10" s="1741"/>
      <c r="O10" s="1741"/>
      <c r="P10" s="857"/>
      <c r="Q10" s="857"/>
      <c r="R10" s="1743"/>
      <c r="S10" s="1743"/>
      <c r="T10" s="1743"/>
      <c r="U10" s="1743"/>
      <c r="V10" s="1743"/>
      <c r="W10" s="1743"/>
      <c r="X10" s="1743"/>
      <c r="Y10" s="96"/>
    </row>
    <row r="11" spans="2:28" ht="16.5" customHeight="1">
      <c r="B11" s="855"/>
      <c r="C11" s="856"/>
      <c r="D11" s="864"/>
      <c r="E11" s="59"/>
      <c r="F11" s="59"/>
      <c r="G11" s="59"/>
      <c r="H11" s="59"/>
      <c r="I11" s="59"/>
      <c r="J11" s="59"/>
      <c r="K11" s="59"/>
      <c r="L11" s="1747" t="str">
        <f>IF(P9="Yes","Then please make sure to fill out information for the indicators below that say 'CARSI' (as they apply to your project) and also please answer the question about risk factors to the right.","")</f>
        <v/>
      </c>
      <c r="M11" s="1747"/>
      <c r="N11" s="1747"/>
      <c r="O11" s="1747"/>
      <c r="P11" s="1747"/>
      <c r="Q11" s="865"/>
      <c r="R11" s="1743"/>
      <c r="S11" s="1743"/>
      <c r="T11" s="1743"/>
      <c r="U11" s="1743"/>
      <c r="V11" s="1743"/>
      <c r="W11" s="1743"/>
      <c r="X11" s="1743"/>
      <c r="Y11" s="96"/>
    </row>
    <row r="12" spans="2:28" ht="15">
      <c r="B12" s="855"/>
      <c r="C12" s="856"/>
      <c r="D12" s="864" t="s">
        <v>376</v>
      </c>
      <c r="E12" s="1237"/>
      <c r="F12" s="1238"/>
      <c r="G12" s="1238"/>
      <c r="H12" s="1238"/>
      <c r="I12" s="1238"/>
      <c r="J12" s="1239"/>
      <c r="K12" s="818"/>
      <c r="L12" s="1747"/>
      <c r="M12" s="1747"/>
      <c r="N12" s="1747"/>
      <c r="O12" s="1747"/>
      <c r="P12" s="1747"/>
      <c r="Q12" s="818"/>
      <c r="R12" s="1743"/>
      <c r="S12" s="1743"/>
      <c r="T12" s="1743"/>
      <c r="U12" s="1743"/>
      <c r="V12" s="1743"/>
      <c r="W12" s="1743"/>
      <c r="X12" s="1743"/>
      <c r="Y12" s="305"/>
    </row>
    <row r="13" spans="2:28" ht="33.75" customHeight="1">
      <c r="B13" s="855"/>
      <c r="C13" s="856"/>
      <c r="D13" s="864"/>
      <c r="E13" s="823"/>
      <c r="F13" s="823"/>
      <c r="G13" s="823"/>
      <c r="H13" s="823"/>
      <c r="I13" s="823"/>
      <c r="J13" s="823"/>
      <c r="K13" s="818"/>
      <c r="L13" s="1748"/>
      <c r="M13" s="1748"/>
      <c r="N13" s="1748"/>
      <c r="O13" s="1748"/>
      <c r="P13" s="1748"/>
      <c r="Q13" s="818"/>
      <c r="R13" s="59"/>
      <c r="S13" s="59"/>
      <c r="T13" s="59"/>
      <c r="U13" s="59"/>
      <c r="V13" s="59"/>
      <c r="W13" s="59"/>
      <c r="X13" s="90"/>
      <c r="Y13" s="305"/>
    </row>
    <row r="14" spans="2:28" ht="60" customHeight="1">
      <c r="B14" s="855"/>
      <c r="C14" s="856"/>
      <c r="D14" s="864" t="s">
        <v>386</v>
      </c>
      <c r="E14" s="1725" t="s">
        <v>387</v>
      </c>
      <c r="F14" s="1726"/>
      <c r="G14" s="1726"/>
      <c r="H14" s="1726"/>
      <c r="I14" s="1726"/>
      <c r="J14" s="1727"/>
      <c r="K14" s="824">
        <v>12</v>
      </c>
      <c r="L14" s="825" t="s">
        <v>1124</v>
      </c>
      <c r="M14" s="824">
        <v>15</v>
      </c>
      <c r="N14" s="825" t="s">
        <v>1125</v>
      </c>
      <c r="O14" s="824">
        <v>5</v>
      </c>
      <c r="P14" s="825" t="s">
        <v>1126</v>
      </c>
      <c r="Q14" s="824">
        <v>10</v>
      </c>
      <c r="R14" s="826" t="s">
        <v>1127</v>
      </c>
      <c r="S14" s="825"/>
      <c r="T14" s="825" t="s">
        <v>1128</v>
      </c>
      <c r="U14" s="825"/>
      <c r="V14" s="827" t="s">
        <v>1129</v>
      </c>
      <c r="W14" s="306"/>
      <c r="X14" s="866"/>
      <c r="Y14" s="305"/>
    </row>
    <row r="15" spans="2:28" ht="62.25" customHeight="1">
      <c r="B15" s="855"/>
      <c r="C15" s="856"/>
      <c r="D15" s="867" t="str">
        <f t="shared" ref="D15:D32" ca="1" si="0">IF(ISNUMBER(MATCH(E15,StandardIndicators,0)),IF(ISBLANK(INDIRECT("'SPA Elements and Indicators'!P"&amp;MATCH(E15,StandardIndicators,0))),"",INDIRECT("'SPA Elements and Indicators'!P"&amp;MATCH(E15,StandardIndicators,0))),"")</f>
        <v/>
      </c>
      <c r="E15" s="1722" t="str">
        <f ca="1">IF(ISBLANK($E$12),"",INDIRECT("'SPA Elements and Indicators'!B"&amp;MATCH(LEFT($E$12,5),'SPA Elements and Indicators'!A:A,0)))</f>
        <v/>
      </c>
      <c r="F15" s="1723"/>
      <c r="G15" s="1723"/>
      <c r="H15" s="1723"/>
      <c r="I15" s="1723"/>
      <c r="J15" s="1723"/>
      <c r="K15" s="871"/>
      <c r="L15" s="819"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
      </c>
      <c r="M15" s="872"/>
      <c r="N15" s="819"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
      </c>
      <c r="O15" s="846"/>
      <c r="P15" s="819"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845"/>
      <c r="R15" s="821"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871"/>
      <c r="T15" s="819"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71"/>
      <c r="V15" s="822"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866"/>
      <c r="Y15" s="840"/>
      <c r="Z15" s="57"/>
      <c r="AA15" s="57"/>
      <c r="AB15" s="57"/>
    </row>
    <row r="16" spans="2:28" ht="62.25" customHeight="1">
      <c r="B16" s="855"/>
      <c r="C16" s="856"/>
      <c r="D16" s="867" t="str">
        <f t="shared" ca="1" si="0"/>
        <v/>
      </c>
      <c r="E16" s="1722" t="str">
        <f t="shared" ref="E16:E32" ca="1" si="1">IF(ISBLANK($E$12),"",IF(OR(ISBLANK(INDIRECT("'SPA Elements and Indicators'!B"&amp;MATCH(E15,StandardIndicators,0)+1)),ISNA(INDIRECT("'SPA Elements and Indicators'!B"&amp;MATCH(E15,StandardIndicators,0)+1))),X16,W16))</f>
        <v/>
      </c>
      <c r="F16" s="1723"/>
      <c r="G16" s="1723"/>
      <c r="H16" s="1723"/>
      <c r="I16" s="1723"/>
      <c r="J16" s="1724"/>
      <c r="K16" s="844"/>
      <c r="L16" s="819"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
      </c>
      <c r="M16" s="820"/>
      <c r="N16" s="819"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820"/>
      <c r="P16" s="819"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820"/>
      <c r="R16" s="821"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874"/>
      <c r="T16" s="819"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874"/>
      <c r="V16" s="822"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e">
        <f ca="1">IF(MATCH(LEFT(E$12,5),'SPA Elements and Indicators'!A:A,0)+ROW()-16&lt;MATCH(LEFT(INDIRECT("'Lookup'!B"&amp;MATCH(E$12,Lookup!B:B,0)+1),5),'SPA Elements and Indicators'!A:A,0),INDIRECT("'SPA Elements and Indicators'!B"&amp;MATCH(LEFT(E$12,5),'SPA Elements and Indicators'!A:A,0)+ROW()-15),"")</f>
        <v>#N/A</v>
      </c>
      <c r="X16" s="306" t="e">
        <f ca="1">IF(EXACT(INDIRECT("'Custom SPA Indicators'!B"&amp;MATCH(LEFT(E$12,5),'Custom SPA Indicators'!A:A,0)+ROW()-Y16),Y$1),"",Z16)</f>
        <v>#N/A</v>
      </c>
      <c r="Y16" s="840" t="e">
        <f ca="1">MATCH(INDIRECT("'SPA Elements and Indicators'!B"&amp;MATCH(LEFT(INDIRECT("'Lookup'!B"&amp;MATCH(E$12,Lookup!B:B,0)+1),5),'SPA Elements and Indicators'!A:A,0)-2),E:E,0)</f>
        <v>#N/A</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6" s="57"/>
      <c r="AB16" s="57"/>
    </row>
    <row r="17" spans="2:28" ht="78" customHeight="1">
      <c r="B17" s="855"/>
      <c r="C17" s="856"/>
      <c r="D17" s="867" t="str">
        <f t="shared" ca="1" si="0"/>
        <v/>
      </c>
      <c r="E17" s="1722" t="str">
        <f t="shared" ca="1" si="1"/>
        <v/>
      </c>
      <c r="F17" s="1723"/>
      <c r="G17" s="1723"/>
      <c r="H17" s="1723"/>
      <c r="I17" s="1723"/>
      <c r="J17" s="1724"/>
      <c r="K17" s="844"/>
      <c r="L17" s="819"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
      </c>
      <c r="M17" s="820"/>
      <c r="N17" s="819"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820"/>
      <c r="P17" s="819"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820"/>
      <c r="R17" s="821"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74"/>
      <c r="T17" s="819"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74"/>
      <c r="V17" s="822"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e">
        <f ca="1">IF(MATCH(LEFT(E$12,5),'SPA Elements and Indicators'!A:A,0)+ROW()-16&lt;MATCH(LEFT(INDIRECT("'Lookup'!B"&amp;MATCH(E$12,Lookup!B:B,0)+1),5),'SPA Elements and Indicators'!A:A,0),INDIRECT("'SPA Elements and Indicators'!B"&amp;MATCH(LEFT(E$12,5),'SPA Elements and Indicators'!A:A,0)+ROW()-15),"")</f>
        <v>#N/A</v>
      </c>
      <c r="X17" s="306" t="e">
        <f ca="1">IF(EXACT(INDIRECT("'Custom SPA Indicators'!B"&amp;MATCH(LEFT(E$12,5),'Custom SPA Indicators'!A:A,0)+ROW()-Y17),Y$1),"",Z17)</f>
        <v>#N/A</v>
      </c>
      <c r="Y17" s="840" t="e">
        <f ca="1">MATCH(INDIRECT("'SPA Elements and Indicators'!B"&amp;MATCH(LEFT(INDIRECT("'Lookup'!B"&amp;MATCH(E$12,Lookup!B:B,0)+1),5),'SPA Elements and Indicators'!A:A,0)-2),E:E,0)</f>
        <v>#N/A</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7" s="57"/>
      <c r="AB17" s="875"/>
    </row>
    <row r="18" spans="2:28" ht="62.25" customHeight="1">
      <c r="B18" s="855"/>
      <c r="C18" s="856"/>
      <c r="D18" s="867" t="str">
        <f t="shared" ca="1" si="0"/>
        <v/>
      </c>
      <c r="E18" s="1722" t="str">
        <f t="shared" ca="1" si="1"/>
        <v/>
      </c>
      <c r="F18" s="1723"/>
      <c r="G18" s="1723"/>
      <c r="H18" s="1723"/>
      <c r="I18" s="1723"/>
      <c r="J18" s="1724"/>
      <c r="K18" s="844"/>
      <c r="L18" s="819"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
      </c>
      <c r="M18" s="820"/>
      <c r="N18" s="819"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
      </c>
      <c r="O18" s="820"/>
      <c r="P18" s="819"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
      </c>
      <c r="Q18" s="820"/>
      <c r="R18" s="821"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
      </c>
      <c r="S18" s="874"/>
      <c r="T18" s="819"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874"/>
      <c r="V18" s="822"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6" t="e">
        <f ca="1">IF(MATCH(LEFT(E$12,5),'SPA Elements and Indicators'!A:A,0)+ROW()-16&lt;MATCH(LEFT(INDIRECT("'Lookup'!B"&amp;MATCH(E$12,Lookup!B:B,0)+1),5),'SPA Elements and Indicators'!A:A,0),INDIRECT("'SPA Elements and Indicators'!B"&amp;MATCH(LEFT(E$12,5),'SPA Elements and Indicators'!A:A,0)+ROW()-15),"")</f>
        <v>#N/A</v>
      </c>
      <c r="X18" s="306" t="e">
        <f ca="1">IF(EXACT(INDIRECT("'Custom SPA Indicators'!B"&amp;MATCH(LEFT(E$12,5),'Custom SPA Indicators'!A:A,0)+ROW()-Y18),Y$1),"",Z18)</f>
        <v>#N/A</v>
      </c>
      <c r="Y18" s="840" t="e">
        <f ca="1">MATCH(INDIRECT("'SPA Elements and Indicators'!B"&amp;MATCH(LEFT(INDIRECT("'Lookup'!B"&amp;MATCH(E$12,Lookup!B:B,0)+1),5),'SPA Elements and Indicators'!A:A,0)-2),E:E,0)</f>
        <v>#N/A</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8" s="57"/>
      <c r="AB18" s="57"/>
    </row>
    <row r="19" spans="2:28" ht="100.5" customHeight="1">
      <c r="B19" s="855"/>
      <c r="C19" s="856"/>
      <c r="D19" s="867" t="str">
        <f t="shared" ca="1" si="0"/>
        <v/>
      </c>
      <c r="E19" s="1722" t="str">
        <f t="shared" ca="1" si="1"/>
        <v/>
      </c>
      <c r="F19" s="1723"/>
      <c r="G19" s="1723"/>
      <c r="H19" s="1723"/>
      <c r="I19" s="1723"/>
      <c r="J19" s="1724"/>
      <c r="K19" s="845"/>
      <c r="L19" s="819"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820"/>
      <c r="N19" s="819"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820"/>
      <c r="P19" s="819"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820"/>
      <c r="R19" s="821"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74"/>
      <c r="T19" s="819"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74"/>
      <c r="V19" s="822"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e">
        <f ca="1">IF(MATCH(LEFT(E$12,5),'SPA Elements and Indicators'!A:A,0)+ROW()-16&lt;MATCH(LEFT(INDIRECT("'Lookup'!B"&amp;MATCH(E$12,Lookup!B:B,0)+1),5),'SPA Elements and Indicators'!A:A,0),INDIRECT("'SPA Elements and Indicators'!B"&amp;MATCH(LEFT(E$12,5),'SPA Elements and Indicators'!A:A,0)+ROW()-15),"")</f>
        <v>#N/A</v>
      </c>
      <c r="X19" s="306" t="e">
        <f ca="1">IF(EXACT(INDIRECT("'Custom SPA Indicators'!B"&amp;MATCH(LEFT(E$12,5),'Custom SPA Indicators'!A:A,0)+ROW()-Y19),Y$1),"",Z19)</f>
        <v>#N/A</v>
      </c>
      <c r="Y19" s="840" t="e">
        <f ca="1">MATCH(INDIRECT("'SPA Elements and Indicators'!B"&amp;MATCH(LEFT(INDIRECT("'Lookup'!B"&amp;MATCH(E$12,Lookup!B:B,0)+1),5),'SPA Elements and Indicators'!A:A,0)-2),E:E,0)</f>
        <v>#N/A</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9" s="876"/>
      <c r="AB19" s="57"/>
    </row>
    <row r="20" spans="2:28" ht="62.25" customHeight="1">
      <c r="B20" s="855"/>
      <c r="C20" s="856"/>
      <c r="D20" s="867" t="str">
        <f t="shared" ca="1" si="0"/>
        <v/>
      </c>
      <c r="E20" s="1722" t="str">
        <f t="shared" ca="1" si="1"/>
        <v/>
      </c>
      <c r="F20" s="1723"/>
      <c r="G20" s="1723"/>
      <c r="H20" s="1723"/>
      <c r="I20" s="1723"/>
      <c r="J20" s="1724"/>
      <c r="K20" s="845"/>
      <c r="L20" s="819"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820"/>
      <c r="N20" s="819"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820"/>
      <c r="P20" s="819"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820"/>
      <c r="R20" s="821"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74"/>
      <c r="T20" s="819"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74"/>
      <c r="V20" s="822"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e">
        <f ca="1">IF(MATCH(LEFT(E$12,5),'SPA Elements and Indicators'!A:A,0)+ROW()-16&lt;MATCH(LEFT(INDIRECT("'Lookup'!B"&amp;MATCH(E$12,Lookup!B:B,0)+1),5),'SPA Elements and Indicators'!A:A,0),INDIRECT("'SPA Elements and Indicators'!B"&amp;MATCH(LEFT(E$12,5),'SPA Elements and Indicators'!A:A,0)+ROW()-15),"")</f>
        <v>#N/A</v>
      </c>
      <c r="X20" s="306" t="e">
        <f ca="1">IF(EXACT(INDIRECT("'Custom SPA Indicators'!B"&amp;MATCH(LEFT(E$12,5),'Custom SPA Indicators'!A:A,0)+ROW()-Y20),Y$1),"",Z20)</f>
        <v>#N/A</v>
      </c>
      <c r="Y20" s="840" t="e">
        <f ca="1">MATCH(INDIRECT("'SPA Elements and Indicators'!B"&amp;MATCH(LEFT(INDIRECT("'Lookup'!B"&amp;MATCH(E$12,Lookup!B:B,0)+1),5),'SPA Elements and Indicators'!A:A,0)-2),E:E,0)</f>
        <v>#N/A</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0" s="57"/>
      <c r="AB20" s="57"/>
    </row>
    <row r="21" spans="2:28" ht="62.25" customHeight="1">
      <c r="B21" s="855"/>
      <c r="C21" s="856"/>
      <c r="D21" s="867" t="str">
        <f t="shared" ca="1" si="0"/>
        <v/>
      </c>
      <c r="E21" s="1722" t="str">
        <f t="shared" ca="1" si="1"/>
        <v/>
      </c>
      <c r="F21" s="1723"/>
      <c r="G21" s="1723"/>
      <c r="H21" s="1723"/>
      <c r="I21" s="1723"/>
      <c r="J21" s="1724"/>
      <c r="K21" s="845"/>
      <c r="L21" s="819"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820"/>
      <c r="N21" s="819"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820"/>
      <c r="P21" s="819"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820"/>
      <c r="R21" s="821"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74"/>
      <c r="T21" s="819"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74"/>
      <c r="V21" s="822"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e">
        <f ca="1">IF(MATCH(LEFT(E$12,5),'SPA Elements and Indicators'!A:A,0)+ROW()-16&lt;MATCH(LEFT(INDIRECT("'Lookup'!B"&amp;MATCH(E$12,Lookup!B:B,0)+1),5),'SPA Elements and Indicators'!A:A,0),INDIRECT("'SPA Elements and Indicators'!B"&amp;MATCH(LEFT(E$12,5),'SPA Elements and Indicators'!A:A,0)+ROW()-15),"")</f>
        <v>#N/A</v>
      </c>
      <c r="X21" s="306" t="e">
        <f ca="1">IF(EXACT(INDIRECT("'Custom SPA Indicators'!B"&amp;MATCH(LEFT(E$12,5),'Custom SPA Indicators'!A:A,0)+ROW()-Y21),Y$1),"",Z21)</f>
        <v>#N/A</v>
      </c>
      <c r="Y21" s="840" t="e">
        <f ca="1">MATCH(INDIRECT("'SPA Elements and Indicators'!B"&amp;MATCH(LEFT(INDIRECT("'Lookup'!B"&amp;MATCH(E$12,Lookup!B:B,0)+1),5),'SPA Elements and Indicators'!A:A,0)-2),E:E,0)</f>
        <v>#N/A</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1" s="57"/>
      <c r="AB21" s="57"/>
    </row>
    <row r="22" spans="2:28" ht="62.25" customHeight="1">
      <c r="B22" s="855"/>
      <c r="C22" s="856"/>
      <c r="D22" s="867" t="str">
        <f t="shared" ca="1" si="0"/>
        <v/>
      </c>
      <c r="E22" s="1722" t="str">
        <f t="shared" ca="1" si="1"/>
        <v/>
      </c>
      <c r="F22" s="1723"/>
      <c r="G22" s="1723"/>
      <c r="H22" s="1723"/>
      <c r="I22" s="1723"/>
      <c r="J22" s="1724"/>
      <c r="K22" s="845"/>
      <c r="L22" s="819"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820"/>
      <c r="N22" s="819"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820"/>
      <c r="P22" s="819"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820"/>
      <c r="R22" s="821"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74"/>
      <c r="T22" s="819"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74"/>
      <c r="V22" s="822"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e">
        <f ca="1">IF(MATCH(LEFT(E$12,5),'SPA Elements and Indicators'!A:A,0)+ROW()-16&lt;MATCH(LEFT(INDIRECT("'Lookup'!B"&amp;MATCH(E$12,Lookup!B:B,0)+1),5),'SPA Elements and Indicators'!A:A,0),INDIRECT("'SPA Elements and Indicators'!B"&amp;MATCH(LEFT(E$12,5),'SPA Elements and Indicators'!A:A,0)+ROW()-15),"")</f>
        <v>#N/A</v>
      </c>
      <c r="X22" s="306" t="e">
        <f ca="1">IF(EXACT(INDIRECT("'Custom SPA Indicators'!B"&amp;MATCH(LEFT(E$12,5),'Custom SPA Indicators'!A:A,0)+ROW()-Y22),Y$1),"",Z22)</f>
        <v>#N/A</v>
      </c>
      <c r="Y22" s="840" t="e">
        <f ca="1">MATCH(INDIRECT("'SPA Elements and Indicators'!B"&amp;MATCH(LEFT(INDIRECT("'Lookup'!B"&amp;MATCH(E$12,Lookup!B:B,0)+1),5),'SPA Elements and Indicators'!A:A,0)-2),E:E,0)</f>
        <v>#N/A</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2" s="57"/>
      <c r="AB22" s="57"/>
    </row>
    <row r="23" spans="2:28" ht="62.25" customHeight="1">
      <c r="B23" s="855"/>
      <c r="C23" s="856"/>
      <c r="D23" s="867" t="str">
        <f t="shared" ca="1" si="0"/>
        <v/>
      </c>
      <c r="E23" s="1722" t="str">
        <f t="shared" ca="1" si="1"/>
        <v/>
      </c>
      <c r="F23" s="1723"/>
      <c r="G23" s="1723"/>
      <c r="H23" s="1723"/>
      <c r="I23" s="1723"/>
      <c r="J23" s="1724"/>
      <c r="K23" s="845"/>
      <c r="L23" s="819"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820"/>
      <c r="N23" s="819"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820"/>
      <c r="P23" s="819"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820"/>
      <c r="R23" s="821"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74"/>
      <c r="T23" s="819"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74"/>
      <c r="V23" s="822"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e">
        <f ca="1">IF(MATCH(LEFT(E$12,5),'SPA Elements and Indicators'!A:A,0)+ROW()-16&lt;MATCH(LEFT(INDIRECT("'Lookup'!B"&amp;MATCH(E$12,Lookup!B:B,0)+1),5),'SPA Elements and Indicators'!A:A,0),INDIRECT("'SPA Elements and Indicators'!B"&amp;MATCH(LEFT(E$12,5),'SPA Elements and Indicators'!A:A,0)+ROW()-15),"")</f>
        <v>#N/A</v>
      </c>
      <c r="X23" s="306" t="e">
        <f ca="1">IF(EXACT(INDIRECT("'Custom SPA Indicators'!B"&amp;MATCH(LEFT(E$12,5),'Custom SPA Indicators'!A:A,0)+ROW()-Y23),Y$1),"",Z23)</f>
        <v>#N/A</v>
      </c>
      <c r="Y23" s="840" t="e">
        <f ca="1">MATCH(INDIRECT("'SPA Elements and Indicators'!B"&amp;MATCH(LEFT(INDIRECT("'Lookup'!B"&amp;MATCH(E$12,Lookup!B:B,0)+1),5),'SPA Elements and Indicators'!A:A,0)-2),E:E,0)</f>
        <v>#N/A</v>
      </c>
      <c r="Z23"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3" s="57"/>
      <c r="AB23" s="57"/>
    </row>
    <row r="24" spans="2:28" ht="62.25" customHeight="1">
      <c r="B24" s="855"/>
      <c r="C24" s="856"/>
      <c r="D24" s="867" t="str">
        <f t="shared" ca="1" si="0"/>
        <v/>
      </c>
      <c r="E24" s="1722" t="str">
        <f t="shared" ca="1" si="1"/>
        <v/>
      </c>
      <c r="F24" s="1723"/>
      <c r="G24" s="1723"/>
      <c r="H24" s="1723"/>
      <c r="I24" s="1723"/>
      <c r="J24" s="1724"/>
      <c r="K24" s="845"/>
      <c r="L24" s="819"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820"/>
      <c r="N24" s="819"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820"/>
      <c r="P24" s="819"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820"/>
      <c r="R24" s="821"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74"/>
      <c r="T24" s="819"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74"/>
      <c r="V24" s="822"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e">
        <f ca="1">IF(MATCH(LEFT(E$12,5),'SPA Elements and Indicators'!A:A,0)+ROW()-16&lt;MATCH(LEFT(INDIRECT("'Lookup'!B"&amp;MATCH(E$12,Lookup!B:B,0)+1),5),'SPA Elements and Indicators'!A:A,0),INDIRECT("'SPA Elements and Indicators'!B"&amp;MATCH(LEFT(E$12,5),'SPA Elements and Indicators'!A:A,0)+ROW()-15),"")</f>
        <v>#N/A</v>
      </c>
      <c r="X24" s="306" t="e">
        <f ca="1">IF(EXACT(INDIRECT("'Custom SPA Indicators'!B"&amp;MATCH(LEFT(E$12,5),'Custom SPA Indicators'!A:A,0)+ROW()-Y24),Y$1),"",Z24)</f>
        <v>#N/A</v>
      </c>
      <c r="Y24" s="840" t="e">
        <f ca="1">MATCH(INDIRECT("'SPA Elements and Indicators'!B"&amp;MATCH(LEFT(INDIRECT("'Lookup'!B"&amp;MATCH(E$12,Lookup!B:B,0)+1),5),'SPA Elements and Indicators'!A:A,0)-2),E:E,0)</f>
        <v>#N/A</v>
      </c>
      <c r="Z24"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4" s="57"/>
      <c r="AB24" s="57"/>
    </row>
    <row r="25" spans="2:28" ht="62.25" customHeight="1">
      <c r="B25" s="855"/>
      <c r="C25" s="856"/>
      <c r="D25" s="867" t="str">
        <f t="shared" ca="1" si="0"/>
        <v/>
      </c>
      <c r="E25" s="1722" t="str">
        <f t="shared" ca="1" si="1"/>
        <v/>
      </c>
      <c r="F25" s="1723"/>
      <c r="G25" s="1723"/>
      <c r="H25" s="1723"/>
      <c r="I25" s="1723"/>
      <c r="J25" s="1724"/>
      <c r="K25" s="845"/>
      <c r="L25" s="819"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820"/>
      <c r="N25" s="819"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820"/>
      <c r="P25" s="819"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820"/>
      <c r="R25" s="821"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74"/>
      <c r="T25" s="819"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74"/>
      <c r="V25" s="822"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e">
        <f ca="1">IF(MATCH(LEFT(E$12,5),'SPA Elements and Indicators'!A:A,0)+ROW()-16&lt;MATCH(LEFT(INDIRECT("'Lookup'!B"&amp;MATCH(E$12,Lookup!B:B,0)+1),5),'SPA Elements and Indicators'!A:A,0),INDIRECT("'SPA Elements and Indicators'!B"&amp;MATCH(LEFT(E$12,5),'SPA Elements and Indicators'!A:A,0)+ROW()-15),"")</f>
        <v>#N/A</v>
      </c>
      <c r="X25" s="306" t="e">
        <f ca="1">IF(EXACT(INDIRECT("'Custom SPA Indicators'!B"&amp;MATCH(LEFT(E$12,5),'Custom SPA Indicators'!A:A,0)+ROW()-Y25),Y$1),"",Z25)</f>
        <v>#N/A</v>
      </c>
      <c r="Y25" s="840" t="e">
        <f ca="1">MATCH(INDIRECT("'SPA Elements and Indicators'!B"&amp;MATCH(LEFT(INDIRECT("'Lookup'!B"&amp;MATCH(E$12,Lookup!B:B,0)+1),5),'SPA Elements and Indicators'!A:A,0)-2),E:E,0)</f>
        <v>#N/A</v>
      </c>
      <c r="Z25"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5" s="57"/>
      <c r="AB25" s="57"/>
    </row>
    <row r="26" spans="2:28" ht="62.25" customHeight="1">
      <c r="B26" s="855"/>
      <c r="C26" s="856"/>
      <c r="D26" s="867" t="str">
        <f t="shared" ca="1" si="0"/>
        <v/>
      </c>
      <c r="E26" s="1722" t="str">
        <f t="shared" ca="1" si="1"/>
        <v/>
      </c>
      <c r="F26" s="1723"/>
      <c r="G26" s="1723"/>
      <c r="H26" s="1723"/>
      <c r="I26" s="1723"/>
      <c r="J26" s="1724"/>
      <c r="K26" s="845"/>
      <c r="L26" s="819"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820"/>
      <c r="N26" s="819"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820"/>
      <c r="P26" s="819"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820"/>
      <c r="R26" s="821"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74"/>
      <c r="T26" s="819"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74"/>
      <c r="V26" s="822"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e">
        <f ca="1">IF(MATCH(LEFT(E$12,5),'SPA Elements and Indicators'!A:A,0)+ROW()-16&lt;MATCH(LEFT(INDIRECT("'Lookup'!B"&amp;MATCH(E$12,Lookup!B:B,0)+1),5),'SPA Elements and Indicators'!A:A,0),INDIRECT("'SPA Elements and Indicators'!B"&amp;MATCH(LEFT(E$12,5),'SPA Elements and Indicators'!A:A,0)+ROW()-15),"")</f>
        <v>#N/A</v>
      </c>
      <c r="X26" s="306" t="e">
        <f ca="1">IF(EXACT(INDIRECT("'Custom SPA Indicators'!B"&amp;MATCH(LEFT(E$12,5),'Custom SPA Indicators'!A:A,0)+ROW()-Y26),Y$1),"",Z26)</f>
        <v>#N/A</v>
      </c>
      <c r="Y26" s="840" t="e">
        <f ca="1">MATCH(INDIRECT("'SPA Elements and Indicators'!B"&amp;MATCH(LEFT(INDIRECT("'Lookup'!B"&amp;MATCH(E$12,Lookup!B:B,0)+1),5),'SPA Elements and Indicators'!A:A,0)-2),E:E,0)</f>
        <v>#N/A</v>
      </c>
      <c r="Z2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6" s="57"/>
      <c r="AB26" s="57"/>
    </row>
    <row r="27" spans="2:28" ht="62.25" customHeight="1">
      <c r="B27" s="855"/>
      <c r="C27" s="856"/>
      <c r="D27" s="867" t="str">
        <f t="shared" ca="1" si="0"/>
        <v/>
      </c>
      <c r="E27" s="1722" t="str">
        <f t="shared" ca="1" si="1"/>
        <v/>
      </c>
      <c r="F27" s="1723"/>
      <c r="G27" s="1723"/>
      <c r="H27" s="1723"/>
      <c r="I27" s="1723"/>
      <c r="J27" s="1724"/>
      <c r="K27" s="846"/>
      <c r="L27" s="819"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873"/>
      <c r="N27" s="819"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73"/>
      <c r="P27" s="819"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73"/>
      <c r="R27" s="821"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74"/>
      <c r="T27" s="819"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74"/>
      <c r="V27" s="822"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e">
        <f ca="1">IF(MATCH(LEFT(E$12,5),'SPA Elements and Indicators'!A:A,0)+ROW()-16&lt;MATCH(LEFT(INDIRECT("'Lookup'!B"&amp;MATCH(E$12,Lookup!B:B,0)+1),5),'SPA Elements and Indicators'!A:A,0),INDIRECT("'SPA Elements and Indicators'!B"&amp;MATCH(LEFT(E$12,5),'SPA Elements and Indicators'!A:A,0)+ROW()-15),"")</f>
        <v>#N/A</v>
      </c>
      <c r="X27" s="306" t="e">
        <f ca="1">IF(EXACT(INDIRECT("'Custom SPA Indicators'!B"&amp;MATCH(LEFT(E$12,5),'Custom SPA Indicators'!A:A,0)+ROW()-Y27),Y$1),"",Z27)</f>
        <v>#N/A</v>
      </c>
      <c r="Y27" s="840" t="e">
        <f ca="1">MATCH(INDIRECT("'SPA Elements and Indicators'!B"&amp;MATCH(LEFT(INDIRECT("'Lookup'!B"&amp;MATCH(E$12,Lookup!B:B,0)+1),5),'SPA Elements and Indicators'!A:A,0)-2),E:E,0)</f>
        <v>#N/A</v>
      </c>
      <c r="Z2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7" s="57"/>
      <c r="AB27" s="57"/>
    </row>
    <row r="28" spans="2:28" ht="62.25" customHeight="1">
      <c r="B28" s="855"/>
      <c r="C28" s="856"/>
      <c r="D28" s="867" t="str">
        <f t="shared" ca="1" si="0"/>
        <v/>
      </c>
      <c r="E28" s="1722" t="str">
        <f t="shared" ca="1" si="1"/>
        <v/>
      </c>
      <c r="F28" s="1723"/>
      <c r="G28" s="1723"/>
      <c r="H28" s="1723"/>
      <c r="I28" s="1723"/>
      <c r="J28" s="1724"/>
      <c r="K28" s="846"/>
      <c r="L28" s="819"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873"/>
      <c r="N28" s="819"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73"/>
      <c r="P28" s="819"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73"/>
      <c r="R28" s="821"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74"/>
      <c r="T28" s="819"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74"/>
      <c r="V28" s="822"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e">
        <f ca="1">IF(MATCH(LEFT(E$12,5),'SPA Elements and Indicators'!A:A,0)+ROW()-16&lt;MATCH(LEFT(INDIRECT("'Lookup'!B"&amp;MATCH(E$12,Lookup!B:B,0)+1),5),'SPA Elements and Indicators'!A:A,0),INDIRECT("'SPA Elements and Indicators'!B"&amp;MATCH(LEFT(E$12,5),'SPA Elements and Indicators'!A:A,0)+ROW()-15),"")</f>
        <v>#N/A</v>
      </c>
      <c r="X28" s="306" t="e">
        <f ca="1">IF(EXACT(INDIRECT("'Custom SPA Indicators'!B"&amp;MATCH(LEFT(E$12,5),'Custom SPA Indicators'!A:A,0)+ROW()-Y28),Y$1),"",Z28)</f>
        <v>#N/A</v>
      </c>
      <c r="Y28" s="840" t="e">
        <f ca="1">MATCH(INDIRECT("'SPA Elements and Indicators'!B"&amp;MATCH(LEFT(INDIRECT("'Lookup'!B"&amp;MATCH(E$12,Lookup!B:B,0)+1),5),'SPA Elements and Indicators'!A:A,0)-2),E:E,0)</f>
        <v>#N/A</v>
      </c>
      <c r="Z2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8" s="57"/>
      <c r="AB28" s="57"/>
    </row>
    <row r="29" spans="2:28" ht="62.25" customHeight="1">
      <c r="B29" s="855"/>
      <c r="C29" s="856"/>
      <c r="D29" s="867" t="str">
        <f t="shared" ca="1" si="0"/>
        <v/>
      </c>
      <c r="E29" s="1722" t="str">
        <f t="shared" ca="1" si="1"/>
        <v/>
      </c>
      <c r="F29" s="1723"/>
      <c r="G29" s="1723"/>
      <c r="H29" s="1723"/>
      <c r="I29" s="1723"/>
      <c r="J29" s="1724"/>
      <c r="K29" s="846"/>
      <c r="L29" s="819"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873"/>
      <c r="N29" s="819"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73"/>
      <c r="P29" s="819"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73"/>
      <c r="R29" s="821"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74"/>
      <c r="T29" s="819"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74"/>
      <c r="V29" s="822"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e">
        <f ca="1">IF(MATCH(LEFT(E$12,5),'SPA Elements and Indicators'!A:A,0)+ROW()-16&lt;MATCH(LEFT(INDIRECT("'Lookup'!B"&amp;MATCH(E$12,Lookup!B:B,0)+1),5),'SPA Elements and Indicators'!A:A,0),INDIRECT("'SPA Elements and Indicators'!B"&amp;MATCH(LEFT(E$12,5),'SPA Elements and Indicators'!A:A,0)+ROW()-15),"")</f>
        <v>#N/A</v>
      </c>
      <c r="X29" s="306" t="e">
        <f ca="1">IF(EXACT(INDIRECT("'Custom SPA Indicators'!B"&amp;MATCH(LEFT(E$12,5),'Custom SPA Indicators'!A:A,0)+ROW()-Y29),Y$1),"",Z29)</f>
        <v>#N/A</v>
      </c>
      <c r="Y29" s="840" t="e">
        <f ca="1">MATCH(INDIRECT("'SPA Elements and Indicators'!B"&amp;MATCH(LEFT(INDIRECT("'Lookup'!B"&amp;MATCH(E$12,Lookup!B:B,0)+1),5),'SPA Elements and Indicators'!A:A,0)-2),E:E,0)</f>
        <v>#N/A</v>
      </c>
      <c r="Z2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9" s="57"/>
      <c r="AB29" s="57"/>
    </row>
    <row r="30" spans="2:28" ht="62.25" customHeight="1">
      <c r="B30" s="855"/>
      <c r="C30" s="856"/>
      <c r="D30" s="867" t="str">
        <f t="shared" ca="1" si="0"/>
        <v/>
      </c>
      <c r="E30" s="1722" t="str">
        <f t="shared" ca="1" si="1"/>
        <v/>
      </c>
      <c r="F30" s="1723"/>
      <c r="G30" s="1723"/>
      <c r="H30" s="1723"/>
      <c r="I30" s="1723"/>
      <c r="J30" s="1724"/>
      <c r="K30" s="846"/>
      <c r="L30" s="819"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873"/>
      <c r="N30" s="819"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73"/>
      <c r="P30" s="819"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73"/>
      <c r="R30" s="821"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74"/>
      <c r="T30" s="819"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74"/>
      <c r="V30" s="822"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e">
        <f ca="1">IF(MATCH(LEFT(E$12,5),'SPA Elements and Indicators'!A:A,0)+ROW()-16&lt;MATCH(LEFT(INDIRECT("'Lookup'!B"&amp;MATCH(E$12,Lookup!B:B,0)+1),5),'SPA Elements and Indicators'!A:A,0),INDIRECT("'SPA Elements and Indicators'!B"&amp;MATCH(LEFT(E$12,5),'SPA Elements and Indicators'!A:A,0)+ROW()-15),"")</f>
        <v>#N/A</v>
      </c>
      <c r="X30" s="306" t="e">
        <f ca="1">IF(EXACT(INDIRECT("'Custom SPA Indicators'!B"&amp;MATCH(LEFT(E$12,5),'Custom SPA Indicators'!A:A,0)+ROW()-Y30),Y$1),"",Z30)</f>
        <v>#N/A</v>
      </c>
      <c r="Y30" s="840" t="e">
        <f ca="1">MATCH(INDIRECT("'SPA Elements and Indicators'!B"&amp;MATCH(LEFT(INDIRECT("'Lookup'!B"&amp;MATCH(E$12,Lookup!B:B,0)+1),5),'SPA Elements and Indicators'!A:A,0)-2),E:E,0)</f>
        <v>#N/A</v>
      </c>
      <c r="Z3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0" s="57"/>
      <c r="AB30" s="57"/>
    </row>
    <row r="31" spans="2:28" ht="62.25" customHeight="1">
      <c r="B31" s="855"/>
      <c r="C31" s="856"/>
      <c r="D31" s="867" t="str">
        <f t="shared" ca="1" si="0"/>
        <v/>
      </c>
      <c r="E31" s="1722" t="str">
        <f t="shared" ca="1" si="1"/>
        <v/>
      </c>
      <c r="F31" s="1723"/>
      <c r="G31" s="1723"/>
      <c r="H31" s="1723"/>
      <c r="I31" s="1723"/>
      <c r="J31" s="1724"/>
      <c r="K31" s="846"/>
      <c r="L31" s="819"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73"/>
      <c r="N31" s="819"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73"/>
      <c r="P31" s="819"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73"/>
      <c r="R31" s="821"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74"/>
      <c r="T31" s="819"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74"/>
      <c r="V31" s="822"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e">
        <f ca="1">IF(MATCH(LEFT(E$12,5),'SPA Elements and Indicators'!A:A,0)+ROW()-16&lt;MATCH(LEFT(INDIRECT("'Lookup'!B"&amp;MATCH(E$12,Lookup!B:B,0)+1),5),'SPA Elements and Indicators'!A:A,0),INDIRECT("'SPA Elements and Indicators'!B"&amp;MATCH(LEFT(E$12,5),'SPA Elements and Indicators'!A:A,0)+ROW()-15),"")</f>
        <v>#N/A</v>
      </c>
      <c r="X31" s="306" t="e">
        <f ca="1">IF(EXACT(INDIRECT("'Custom SPA Indicators'!B"&amp;MATCH(LEFT(E$12,5),'Custom SPA Indicators'!A:A,0)+ROW()-Y31),Y$1),"",Z31)</f>
        <v>#N/A</v>
      </c>
      <c r="Y31" s="840" t="e">
        <f ca="1">MATCH(INDIRECT("'SPA Elements and Indicators'!B"&amp;MATCH(LEFT(INDIRECT("'Lookup'!B"&amp;MATCH(E$12,Lookup!B:B,0)+1),5),'SPA Elements and Indicators'!A:A,0)-2),E:E,0)</f>
        <v>#N/A</v>
      </c>
      <c r="Z3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1" s="57"/>
      <c r="AB31" s="57"/>
    </row>
    <row r="32" spans="2:28" ht="62.25" customHeight="1">
      <c r="B32" s="855"/>
      <c r="C32" s="856"/>
      <c r="D32" s="867" t="str">
        <f t="shared" ca="1" si="0"/>
        <v/>
      </c>
      <c r="E32" s="1722" t="str">
        <f t="shared" ca="1" si="1"/>
        <v/>
      </c>
      <c r="F32" s="1723"/>
      <c r="G32" s="1723"/>
      <c r="H32" s="1723"/>
      <c r="I32" s="1723"/>
      <c r="J32" s="1724"/>
      <c r="K32" s="846"/>
      <c r="L32" s="819"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73"/>
      <c r="N32" s="819"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73"/>
      <c r="P32" s="819"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73"/>
      <c r="R32" s="821"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74"/>
      <c r="T32" s="819"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74"/>
      <c r="V32" s="822"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e">
        <f ca="1">IF(MATCH(LEFT(E$12,5),'SPA Elements and Indicators'!A:A,0)+ROW()-16&lt;MATCH(LEFT(INDIRECT("'Lookup'!B"&amp;MATCH(E$12,Lookup!B:B,0)+1),5),'SPA Elements and Indicators'!A:A,0),INDIRECT("'SPA Elements and Indicators'!B"&amp;MATCH(LEFT(E$12,5),'SPA Elements and Indicators'!A:A,0)+ROW()-15),"")</f>
        <v>#N/A</v>
      </c>
      <c r="X32" s="306" t="e">
        <f ca="1">IF(EXACT(INDIRECT("'Custom SPA Indicators'!B"&amp;MATCH(LEFT(E$12,5),'Custom SPA Indicators'!A:A,0)+ROW()-Y32),Y$1),"",Z32)</f>
        <v>#N/A</v>
      </c>
      <c r="Y32" s="840" t="e">
        <f ca="1">MATCH(INDIRECT("'SPA Elements and Indicators'!B"&amp;MATCH(LEFT(INDIRECT("'Lookup'!B"&amp;MATCH(E$12,Lookup!B:B,0)+1),5),'SPA Elements and Indicators'!A:A,0)-2),E:E,0)</f>
        <v>#N/A</v>
      </c>
      <c r="Z3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2" s="57"/>
      <c r="AB32" s="57"/>
    </row>
    <row r="33" spans="2:28" ht="15" thickBot="1">
      <c r="B33" s="855"/>
      <c r="C33" s="868"/>
      <c r="D33" s="869"/>
      <c r="E33" s="869"/>
      <c r="F33" s="869"/>
      <c r="G33" s="869"/>
      <c r="H33" s="869"/>
      <c r="I33" s="869"/>
      <c r="J33" s="869"/>
      <c r="K33" s="869"/>
      <c r="L33" s="869"/>
      <c r="M33" s="869"/>
      <c r="N33" s="869"/>
      <c r="O33" s="869"/>
      <c r="P33" s="869"/>
      <c r="Q33" s="869"/>
      <c r="R33" s="869"/>
      <c r="S33" s="869"/>
      <c r="T33" s="869"/>
      <c r="U33" s="869"/>
      <c r="V33" s="869"/>
      <c r="W33" s="869"/>
      <c r="X33" s="877"/>
      <c r="Y33" s="878"/>
      <c r="Z33" s="57"/>
      <c r="AA33" s="57"/>
      <c r="AB33" s="57"/>
    </row>
    <row r="34" spans="2:28">
      <c r="D34" s="855"/>
      <c r="E34" s="855"/>
      <c r="F34" s="855"/>
      <c r="G34" s="855"/>
      <c r="H34" s="855"/>
      <c r="I34" s="855"/>
      <c r="J34" s="855"/>
      <c r="K34" s="855"/>
      <c r="L34" s="855"/>
      <c r="M34" s="855"/>
      <c r="N34" s="855"/>
      <c r="O34" s="855"/>
      <c r="P34" s="855"/>
      <c r="Q34" s="855"/>
      <c r="R34" s="855"/>
      <c r="S34" s="855"/>
      <c r="T34" s="855"/>
      <c r="U34" s="855"/>
      <c r="V34" s="855"/>
      <c r="W34" s="855"/>
      <c r="X34" s="855"/>
      <c r="Y34" s="855"/>
    </row>
    <row r="35" spans="2:28">
      <c r="D35" s="855"/>
      <c r="E35" s="855"/>
      <c r="F35" s="855"/>
      <c r="G35" s="855"/>
      <c r="H35" s="855"/>
      <c r="I35" s="855"/>
      <c r="J35" s="855"/>
      <c r="K35" s="855"/>
      <c r="L35" s="855"/>
      <c r="M35" s="855"/>
      <c r="N35" s="855"/>
      <c r="O35" s="855"/>
      <c r="P35" s="855"/>
      <c r="Q35" s="855"/>
      <c r="R35" s="855"/>
      <c r="S35" s="855"/>
      <c r="T35" s="855"/>
      <c r="U35" s="855"/>
      <c r="V35" s="855"/>
      <c r="W35" s="855"/>
      <c r="X35" s="855"/>
      <c r="Y35" s="855"/>
    </row>
    <row r="36" spans="2:28" ht="13">
      <c r="C36" s="143"/>
      <c r="N36" s="143"/>
    </row>
    <row r="37" spans="2:28" ht="13">
      <c r="C37" s="143"/>
      <c r="N37" s="143"/>
    </row>
    <row r="38" spans="2:28" ht="13">
      <c r="C38" s="143"/>
      <c r="N38" s="143"/>
    </row>
    <row r="39" spans="2:28" ht="13">
      <c r="C39" s="143"/>
      <c r="N39" s="143"/>
    </row>
    <row r="40" spans="2:28" ht="13">
      <c r="C40" s="143"/>
      <c r="N40" s="143"/>
    </row>
    <row r="41" spans="2:28" ht="13">
      <c r="C41" s="143"/>
      <c r="N41" s="143"/>
    </row>
    <row r="42" spans="2:28" ht="13">
      <c r="C42" s="143"/>
      <c r="N42" s="143"/>
    </row>
    <row r="43" spans="2:28" ht="13">
      <c r="C43" s="143"/>
      <c r="N43" s="143"/>
    </row>
  </sheetData>
  <sheetProtection password="D69D" sheet="1"/>
  <mergeCells count="29">
    <mergeCell ref="C2:Y2"/>
    <mergeCell ref="C3:Y3"/>
    <mergeCell ref="D5:X5"/>
    <mergeCell ref="E7:X7"/>
    <mergeCell ref="L8:O10"/>
    <mergeCell ref="R8:X8"/>
    <mergeCell ref="R9:X12"/>
    <mergeCell ref="E10:J10"/>
    <mergeCell ref="L11:P13"/>
    <mergeCell ref="E12:J12"/>
    <mergeCell ref="E14:J14"/>
    <mergeCell ref="E19:J19"/>
    <mergeCell ref="E20:J20"/>
    <mergeCell ref="E21:J21"/>
    <mergeCell ref="E30:J30"/>
    <mergeCell ref="E22:J22"/>
    <mergeCell ref="E23:J23"/>
    <mergeCell ref="E24:J24"/>
    <mergeCell ref="E15:J15"/>
    <mergeCell ref="E16:J16"/>
    <mergeCell ref="E17:J17"/>
    <mergeCell ref="E29:J29"/>
    <mergeCell ref="E18:J18"/>
    <mergeCell ref="E31:J31"/>
    <mergeCell ref="E32:J32"/>
    <mergeCell ref="E25:J25"/>
    <mergeCell ref="E26:J26"/>
    <mergeCell ref="E27:J27"/>
    <mergeCell ref="E28:J28"/>
  </mergeCells>
  <phoneticPr fontId="180" type="noConversion"/>
  <conditionalFormatting sqref="P9">
    <cfRule type="expression" dxfId="6" priority="0"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ageMargins left="0.47" right="0.37" top="0.49" bottom="0.41" header="0.3" footer="0.3"/>
  <drawing r:id="rId1"/>
  <legacyDrawing r:id="rId2"/>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Z180"/>
  <sheetViews>
    <sheetView zoomScaleSheetLayoutView="90" workbookViewId="0">
      <selection activeCell="D29" sqref="D29:K29"/>
    </sheetView>
  </sheetViews>
  <sheetFormatPr baseColWidth="10" defaultColWidth="9.1640625" defaultRowHeight="12"/>
  <cols>
    <col min="1" max="1" width="30.83203125" style="20" customWidth="1"/>
    <col min="2" max="2" width="8.83203125" style="20" customWidth="1"/>
    <col min="3" max="3" width="20.33203125" style="20" customWidth="1"/>
    <col min="4" max="12" width="9.1640625" style="20"/>
    <col min="13" max="13" width="6.5" style="20" customWidth="1"/>
    <col min="14" max="26" width="9.1640625" style="28"/>
    <col min="27" max="16384" width="9.1640625" style="20"/>
  </cols>
  <sheetData>
    <row r="1" spans="1:25" ht="52.5" customHeight="1" thickBot="1"/>
    <row r="2" spans="1:25" ht="20" thickBot="1">
      <c r="A2" s="931"/>
      <c r="B2" s="1713" t="s">
        <v>1487</v>
      </c>
      <c r="C2" s="1714"/>
      <c r="D2" s="1714"/>
      <c r="E2" s="1714"/>
      <c r="F2" s="1714"/>
      <c r="G2" s="1714"/>
      <c r="H2" s="1714"/>
      <c r="I2" s="1714"/>
      <c r="J2" s="1714"/>
      <c r="K2" s="1714"/>
      <c r="L2" s="1714"/>
      <c r="M2" s="1714"/>
      <c r="N2" s="857"/>
      <c r="O2" s="931"/>
      <c r="P2" s="931"/>
      <c r="Q2" s="931"/>
      <c r="R2" s="931"/>
      <c r="S2" s="931"/>
      <c r="T2" s="931"/>
      <c r="U2" s="931"/>
      <c r="V2" s="931"/>
      <c r="W2" s="931"/>
      <c r="X2" s="931"/>
      <c r="Y2" s="857"/>
    </row>
    <row r="3" spans="1:25" ht="19.5" customHeight="1" thickBot="1">
      <c r="B3" s="1803" t="s">
        <v>1950</v>
      </c>
      <c r="C3" s="1804"/>
      <c r="D3" s="1804"/>
      <c r="E3" s="1804"/>
      <c r="F3" s="1804"/>
      <c r="G3" s="1804"/>
      <c r="H3" s="1804"/>
      <c r="I3" s="1804"/>
      <c r="J3" s="1804"/>
      <c r="K3" s="1804"/>
      <c r="L3" s="1804"/>
      <c r="M3" s="1805"/>
      <c r="N3" s="934"/>
      <c r="O3" s="931"/>
      <c r="P3" s="931"/>
      <c r="Q3" s="931"/>
      <c r="R3" s="931"/>
      <c r="S3" s="931"/>
      <c r="T3" s="931"/>
      <c r="U3" s="931"/>
      <c r="V3" s="931"/>
      <c r="W3" s="931"/>
      <c r="X3" s="931"/>
      <c r="Y3" s="948"/>
    </row>
    <row r="4" spans="1:25" ht="14">
      <c r="B4" s="856"/>
      <c r="C4" s="857"/>
      <c r="D4" s="857"/>
      <c r="E4" s="857"/>
      <c r="F4" s="857"/>
      <c r="G4" s="857"/>
      <c r="H4" s="857"/>
      <c r="I4" s="857"/>
      <c r="J4" s="857"/>
      <c r="K4" s="857"/>
      <c r="L4" s="857"/>
      <c r="M4" s="858"/>
      <c r="N4" s="857"/>
      <c r="O4" s="931"/>
      <c r="P4" s="931"/>
      <c r="Q4" s="931"/>
      <c r="R4" s="931"/>
      <c r="S4" s="931"/>
      <c r="T4" s="931"/>
      <c r="U4" s="931"/>
      <c r="V4" s="931"/>
      <c r="W4" s="931"/>
      <c r="X4" s="931"/>
      <c r="Y4" s="857"/>
    </row>
    <row r="5" spans="1:25" ht="15" customHeight="1">
      <c r="B5" s="856"/>
      <c r="C5" s="1749" t="s">
        <v>1556</v>
      </c>
      <c r="D5" s="1749"/>
      <c r="E5" s="1749"/>
      <c r="F5" s="1749"/>
      <c r="G5" s="1749"/>
      <c r="H5" s="1749"/>
      <c r="I5" s="1749"/>
      <c r="J5" s="1749"/>
      <c r="K5" s="1749"/>
      <c r="L5" s="1749"/>
      <c r="M5" s="894"/>
      <c r="N5" s="935"/>
      <c r="O5" s="931"/>
      <c r="P5" s="931"/>
      <c r="Q5" s="931"/>
      <c r="R5" s="931"/>
      <c r="S5" s="931"/>
      <c r="T5" s="931"/>
      <c r="U5" s="931"/>
      <c r="V5" s="931"/>
      <c r="W5" s="931"/>
      <c r="X5" s="931"/>
      <c r="Y5" s="857"/>
    </row>
    <row r="6" spans="1:25" ht="14">
      <c r="B6" s="856"/>
      <c r="C6" s="1749"/>
      <c r="D6" s="1749"/>
      <c r="E6" s="1749"/>
      <c r="F6" s="1749"/>
      <c r="G6" s="1749"/>
      <c r="H6" s="1749"/>
      <c r="I6" s="1749"/>
      <c r="J6" s="1749"/>
      <c r="K6" s="1749"/>
      <c r="L6" s="1749"/>
      <c r="M6" s="894"/>
      <c r="N6" s="935"/>
      <c r="O6" s="931"/>
      <c r="P6" s="931"/>
      <c r="Q6" s="931"/>
      <c r="R6" s="931"/>
      <c r="S6" s="931"/>
      <c r="T6" s="931"/>
      <c r="U6" s="931"/>
      <c r="V6" s="931"/>
      <c r="W6" s="931"/>
      <c r="X6" s="931"/>
      <c r="Y6" s="857"/>
    </row>
    <row r="7" spans="1:25" ht="14">
      <c r="B7" s="856"/>
      <c r="C7" s="1749"/>
      <c r="D7" s="1749"/>
      <c r="E7" s="1749"/>
      <c r="F7" s="1749"/>
      <c r="G7" s="1749"/>
      <c r="H7" s="1749"/>
      <c r="I7" s="1749"/>
      <c r="J7" s="1749"/>
      <c r="K7" s="1749"/>
      <c r="L7" s="1749"/>
      <c r="M7" s="894"/>
      <c r="N7" s="935"/>
      <c r="O7" s="931"/>
      <c r="Q7" s="931"/>
      <c r="R7" s="931"/>
      <c r="S7" s="931"/>
      <c r="T7" s="931"/>
      <c r="U7" s="931"/>
      <c r="V7" s="931"/>
      <c r="W7" s="931"/>
      <c r="X7" s="931"/>
      <c r="Y7" s="857"/>
    </row>
    <row r="8" spans="1:25" ht="14">
      <c r="B8" s="856"/>
      <c r="C8" s="1749"/>
      <c r="D8" s="1749"/>
      <c r="E8" s="1749"/>
      <c r="F8" s="1749"/>
      <c r="G8" s="1749"/>
      <c r="H8" s="1749"/>
      <c r="I8" s="1749"/>
      <c r="J8" s="1749"/>
      <c r="K8" s="1749"/>
      <c r="L8" s="1749"/>
      <c r="M8" s="894"/>
      <c r="N8" s="935"/>
      <c r="O8" s="931"/>
      <c r="P8" s="931"/>
      <c r="Q8" s="931"/>
      <c r="R8" s="931"/>
      <c r="S8" s="931"/>
      <c r="T8" s="931"/>
      <c r="U8" s="931"/>
      <c r="V8" s="931"/>
      <c r="W8" s="931"/>
      <c r="X8" s="931"/>
      <c r="Y8" s="857"/>
    </row>
    <row r="9" spans="1:25" ht="14">
      <c r="B9" s="856"/>
      <c r="C9" s="1749"/>
      <c r="D9" s="1749"/>
      <c r="E9" s="1749"/>
      <c r="F9" s="1749"/>
      <c r="G9" s="1749"/>
      <c r="H9" s="1749"/>
      <c r="I9" s="1749"/>
      <c r="J9" s="1749"/>
      <c r="K9" s="1749"/>
      <c r="L9" s="1749"/>
      <c r="M9" s="894"/>
      <c r="N9" s="935"/>
      <c r="O9" s="857"/>
      <c r="P9" s="857"/>
      <c r="Q9" s="857"/>
      <c r="R9" s="857"/>
      <c r="S9" s="857"/>
      <c r="T9" s="857"/>
      <c r="U9" s="857"/>
      <c r="V9" s="857"/>
      <c r="W9" s="857"/>
      <c r="X9" s="857"/>
      <c r="Y9" s="857"/>
    </row>
    <row r="10" spans="1:25" ht="14">
      <c r="B10" s="856"/>
      <c r="C10" s="1749"/>
      <c r="D10" s="1749"/>
      <c r="E10" s="1749"/>
      <c r="F10" s="1749"/>
      <c r="G10" s="1749"/>
      <c r="H10" s="1749"/>
      <c r="I10" s="1749"/>
      <c r="J10" s="1749"/>
      <c r="K10" s="1749"/>
      <c r="L10" s="1749"/>
      <c r="M10" s="858"/>
      <c r="N10" s="857"/>
      <c r="O10" s="857"/>
      <c r="P10" s="857"/>
      <c r="Q10" s="857"/>
      <c r="R10" s="857"/>
      <c r="S10" s="857"/>
      <c r="T10" s="857"/>
      <c r="U10" s="857"/>
      <c r="V10" s="857"/>
      <c r="W10" s="857"/>
      <c r="X10" s="857"/>
      <c r="Y10" s="857"/>
    </row>
    <row r="11" spans="1:25" ht="14">
      <c r="B11" s="856"/>
      <c r="C11" s="916"/>
      <c r="D11" s="916"/>
      <c r="E11" s="916"/>
      <c r="F11" s="916"/>
      <c r="G11" s="916"/>
      <c r="H11" s="916"/>
      <c r="I11" s="916"/>
      <c r="J11" s="916"/>
      <c r="K11" s="916"/>
      <c r="L11" s="916"/>
      <c r="M11" s="858"/>
      <c r="N11" s="857"/>
      <c r="O11" s="857"/>
      <c r="P11" s="857"/>
      <c r="Q11" s="857"/>
      <c r="R11" s="857"/>
      <c r="S11" s="857"/>
      <c r="T11" s="857"/>
      <c r="U11" s="857"/>
      <c r="V11" s="857"/>
      <c r="W11" s="857"/>
      <c r="X11" s="857"/>
      <c r="Y11" s="857"/>
    </row>
    <row r="12" spans="1:25" ht="15" customHeight="1">
      <c r="B12" s="893"/>
      <c r="C12" s="1749" t="s">
        <v>1449</v>
      </c>
      <c r="D12" s="1749"/>
      <c r="E12" s="1749"/>
      <c r="F12" s="1749"/>
      <c r="G12" s="1749"/>
      <c r="H12" s="1749"/>
      <c r="I12" s="1749"/>
      <c r="J12" s="1749"/>
      <c r="K12" s="1749"/>
      <c r="L12" s="1749"/>
      <c r="M12" s="941"/>
      <c r="N12" s="916"/>
      <c r="O12" s="931"/>
      <c r="P12" s="931"/>
      <c r="Q12" s="931"/>
      <c r="R12" s="931"/>
      <c r="S12" s="931"/>
      <c r="T12" s="931"/>
      <c r="U12" s="931"/>
      <c r="V12" s="931"/>
      <c r="W12" s="931"/>
      <c r="X12" s="931"/>
      <c r="Y12" s="895"/>
    </row>
    <row r="13" spans="1:25" ht="14">
      <c r="B13" s="893"/>
      <c r="C13" s="1749"/>
      <c r="D13" s="1749"/>
      <c r="E13" s="1749"/>
      <c r="F13" s="1749"/>
      <c r="G13" s="1749"/>
      <c r="H13" s="1749"/>
      <c r="I13" s="1749"/>
      <c r="J13" s="1749"/>
      <c r="K13" s="1749"/>
      <c r="L13" s="1749"/>
      <c r="M13" s="941"/>
      <c r="N13" s="916"/>
      <c r="O13" s="931"/>
      <c r="P13" s="931"/>
      <c r="Q13" s="931"/>
      <c r="R13" s="931"/>
      <c r="S13" s="931"/>
      <c r="T13" s="931"/>
      <c r="U13" s="931"/>
      <c r="V13" s="931"/>
      <c r="W13" s="931"/>
      <c r="X13" s="931"/>
      <c r="Y13" s="895"/>
    </row>
    <row r="14" spans="1:25" ht="14">
      <c r="B14" s="893"/>
      <c r="C14" s="1749"/>
      <c r="D14" s="1749"/>
      <c r="E14" s="1749"/>
      <c r="F14" s="1749"/>
      <c r="G14" s="1749"/>
      <c r="H14" s="1749"/>
      <c r="I14" s="1749"/>
      <c r="J14" s="1749"/>
      <c r="K14" s="1749"/>
      <c r="L14" s="1749"/>
      <c r="M14" s="941"/>
      <c r="N14" s="916"/>
      <c r="O14" s="931"/>
      <c r="P14" s="931"/>
      <c r="Q14" s="931"/>
      <c r="R14" s="931"/>
      <c r="S14" s="931"/>
      <c r="T14" s="931"/>
      <c r="U14" s="931"/>
      <c r="V14" s="931"/>
      <c r="W14" s="931"/>
      <c r="X14" s="931"/>
      <c r="Y14" s="895"/>
    </row>
    <row r="15" spans="1:25" ht="14">
      <c r="B15" s="893"/>
      <c r="C15" s="1749"/>
      <c r="D15" s="1749"/>
      <c r="E15" s="1749"/>
      <c r="F15" s="1749"/>
      <c r="G15" s="1749"/>
      <c r="H15" s="1749"/>
      <c r="I15" s="1749"/>
      <c r="J15" s="1749"/>
      <c r="K15" s="1749"/>
      <c r="L15" s="1749"/>
      <c r="M15" s="941"/>
      <c r="N15" s="916"/>
      <c r="O15" s="931"/>
      <c r="P15" s="931"/>
      <c r="Q15" s="931"/>
      <c r="R15" s="931"/>
      <c r="S15" s="931"/>
      <c r="T15" s="931"/>
      <c r="U15" s="931"/>
      <c r="V15" s="931"/>
      <c r="W15" s="931"/>
      <c r="X15" s="931"/>
      <c r="Y15" s="895"/>
    </row>
    <row r="16" spans="1:25" ht="14">
      <c r="B16" s="893"/>
      <c r="C16" s="1749"/>
      <c r="D16" s="1749"/>
      <c r="E16" s="1749"/>
      <c r="F16" s="1749"/>
      <c r="G16" s="1749"/>
      <c r="H16" s="1749"/>
      <c r="I16" s="1749"/>
      <c r="J16" s="1749"/>
      <c r="K16" s="1749"/>
      <c r="L16" s="1749"/>
      <c r="M16" s="941"/>
      <c r="N16" s="916"/>
      <c r="O16" s="931"/>
      <c r="P16" s="931"/>
      <c r="Q16" s="931"/>
      <c r="R16" s="931"/>
      <c r="S16" s="931"/>
      <c r="T16" s="931"/>
      <c r="U16" s="931"/>
      <c r="V16" s="931"/>
      <c r="W16" s="931"/>
      <c r="X16" s="931"/>
      <c r="Y16" s="895"/>
    </row>
    <row r="17" spans="2:25" ht="14">
      <c r="B17" s="893"/>
      <c r="C17" s="1749"/>
      <c r="D17" s="1749"/>
      <c r="E17" s="1749"/>
      <c r="F17" s="1749"/>
      <c r="G17" s="1749"/>
      <c r="H17" s="1749"/>
      <c r="I17" s="1749"/>
      <c r="J17" s="1749"/>
      <c r="K17" s="1749"/>
      <c r="L17" s="1749"/>
      <c r="M17" s="941"/>
      <c r="N17" s="916"/>
      <c r="O17" s="931"/>
      <c r="P17" s="931"/>
      <c r="Q17" s="931"/>
      <c r="R17" s="931"/>
      <c r="S17" s="931"/>
      <c r="T17" s="931"/>
      <c r="U17" s="931"/>
      <c r="V17" s="931"/>
      <c r="W17" s="931"/>
      <c r="X17" s="931"/>
      <c r="Y17" s="895"/>
    </row>
    <row r="18" spans="2:25" ht="14">
      <c r="B18" s="893"/>
      <c r="C18" s="1749"/>
      <c r="D18" s="1749"/>
      <c r="E18" s="1749"/>
      <c r="F18" s="1749"/>
      <c r="G18" s="1749"/>
      <c r="H18" s="1749"/>
      <c r="I18" s="1749"/>
      <c r="J18" s="1749"/>
      <c r="K18" s="1749"/>
      <c r="L18" s="1749"/>
      <c r="M18" s="941"/>
      <c r="N18" s="916"/>
      <c r="O18" s="916"/>
      <c r="P18" s="916"/>
      <c r="Q18" s="916"/>
      <c r="R18" s="916"/>
      <c r="S18" s="916"/>
      <c r="T18" s="916"/>
      <c r="U18" s="916"/>
      <c r="V18" s="916"/>
      <c r="W18" s="916"/>
      <c r="X18" s="916"/>
      <c r="Y18" s="895"/>
    </row>
    <row r="19" spans="2:25" ht="14">
      <c r="B19" s="893"/>
      <c r="C19" s="1749"/>
      <c r="D19" s="1749"/>
      <c r="E19" s="1749"/>
      <c r="F19" s="1749"/>
      <c r="G19" s="1749"/>
      <c r="H19" s="1749"/>
      <c r="I19" s="1749"/>
      <c r="J19" s="1749"/>
      <c r="K19" s="1749"/>
      <c r="L19" s="1749"/>
      <c r="M19" s="941"/>
      <c r="N19" s="931"/>
      <c r="O19" s="916"/>
      <c r="P19" s="916"/>
      <c r="Q19" s="916"/>
      <c r="R19" s="916"/>
      <c r="S19" s="916"/>
      <c r="T19" s="916"/>
      <c r="U19" s="916"/>
      <c r="V19" s="916"/>
      <c r="W19" s="916"/>
      <c r="X19" s="916"/>
      <c r="Y19" s="895"/>
    </row>
    <row r="20" spans="2:25" ht="14">
      <c r="B20" s="893"/>
      <c r="C20" s="916"/>
      <c r="D20" s="916"/>
      <c r="E20" s="916"/>
      <c r="F20" s="916"/>
      <c r="G20" s="916"/>
      <c r="H20" s="916"/>
      <c r="I20" s="916"/>
      <c r="J20" s="916"/>
      <c r="K20" s="916"/>
      <c r="L20" s="916"/>
      <c r="M20" s="941"/>
      <c r="N20" s="931"/>
      <c r="O20" s="916"/>
      <c r="P20" s="916"/>
      <c r="Q20" s="916"/>
      <c r="R20" s="916"/>
      <c r="S20" s="916"/>
      <c r="T20" s="916"/>
      <c r="U20" s="916"/>
      <c r="V20" s="916"/>
      <c r="W20" s="916"/>
      <c r="X20" s="916"/>
      <c r="Y20" s="895"/>
    </row>
    <row r="21" spans="2:25" ht="15" customHeight="1">
      <c r="B21" s="893"/>
      <c r="C21" s="1749" t="s">
        <v>1532</v>
      </c>
      <c r="D21" s="1749"/>
      <c r="E21" s="1749"/>
      <c r="F21" s="1749"/>
      <c r="G21" s="1749"/>
      <c r="H21" s="1749"/>
      <c r="I21" s="1749"/>
      <c r="J21" s="1749"/>
      <c r="K21" s="1749"/>
      <c r="L21" s="1749"/>
      <c r="M21" s="941"/>
      <c r="N21" s="916"/>
      <c r="O21" s="916"/>
      <c r="P21" s="916"/>
      <c r="Q21" s="916"/>
      <c r="R21" s="916"/>
      <c r="S21" s="916"/>
      <c r="T21" s="916"/>
      <c r="U21" s="916"/>
      <c r="V21" s="916"/>
      <c r="W21" s="916"/>
      <c r="X21" s="916"/>
      <c r="Y21" s="895"/>
    </row>
    <row r="22" spans="2:25" ht="14">
      <c r="B22" s="893"/>
      <c r="C22" s="1749"/>
      <c r="D22" s="1749"/>
      <c r="E22" s="1749"/>
      <c r="F22" s="1749"/>
      <c r="G22" s="1749"/>
      <c r="H22" s="1749"/>
      <c r="I22" s="1749"/>
      <c r="J22" s="1749"/>
      <c r="K22" s="1749"/>
      <c r="L22" s="1749"/>
      <c r="M22" s="941"/>
      <c r="N22" s="916"/>
      <c r="O22" s="895"/>
      <c r="P22" s="895"/>
      <c r="Q22" s="895"/>
      <c r="R22" s="895"/>
      <c r="S22" s="895"/>
      <c r="T22" s="895"/>
      <c r="U22" s="895"/>
      <c r="V22" s="895"/>
      <c r="W22" s="895"/>
      <c r="X22" s="895"/>
      <c r="Y22" s="895"/>
    </row>
    <row r="23" spans="2:25" ht="13">
      <c r="B23" s="921"/>
      <c r="C23" s="1749"/>
      <c r="D23" s="1749"/>
      <c r="E23" s="1749"/>
      <c r="F23" s="1749"/>
      <c r="G23" s="1749"/>
      <c r="H23" s="1749"/>
      <c r="I23" s="1749"/>
      <c r="J23" s="1749"/>
      <c r="K23" s="1749"/>
      <c r="L23" s="1749"/>
      <c r="M23" s="923"/>
      <c r="N23" s="922"/>
      <c r="O23" s="922"/>
      <c r="P23" s="922"/>
      <c r="Q23" s="922"/>
      <c r="R23" s="922"/>
      <c r="S23" s="922"/>
      <c r="T23" s="922"/>
      <c r="U23" s="922"/>
      <c r="V23" s="922"/>
      <c r="W23" s="922"/>
      <c r="X23" s="922"/>
      <c r="Y23" s="922"/>
    </row>
    <row r="24" spans="2:25" ht="13">
      <c r="B24" s="921"/>
      <c r="C24" s="916"/>
      <c r="D24" s="916"/>
      <c r="E24" s="916"/>
      <c r="F24" s="916"/>
      <c r="G24" s="916"/>
      <c r="H24" s="916"/>
      <c r="I24" s="916"/>
      <c r="J24" s="916"/>
      <c r="K24" s="916"/>
      <c r="L24" s="916"/>
      <c r="M24" s="923"/>
      <c r="N24" s="922"/>
      <c r="O24" s="922"/>
      <c r="P24" s="922"/>
      <c r="Q24" s="922"/>
      <c r="R24" s="922"/>
      <c r="S24" s="922"/>
      <c r="T24" s="922"/>
      <c r="U24" s="922"/>
      <c r="V24" s="922"/>
      <c r="W24" s="922"/>
      <c r="X24" s="922"/>
      <c r="Y24" s="922"/>
    </row>
    <row r="25" spans="2:25" ht="12.75" customHeight="1">
      <c r="B25" s="896"/>
      <c r="C25" s="1750" t="s">
        <v>1450</v>
      </c>
      <c r="D25" s="1750"/>
      <c r="E25" s="1750"/>
      <c r="F25" s="1750"/>
      <c r="G25" s="1750"/>
      <c r="H25" s="1750"/>
      <c r="I25" s="1750"/>
      <c r="J25" s="1750"/>
      <c r="K25" s="1750"/>
      <c r="L25" s="1750"/>
      <c r="M25" s="942"/>
      <c r="N25" s="917"/>
      <c r="O25" s="922"/>
      <c r="P25" s="922"/>
      <c r="Q25" s="922"/>
      <c r="R25" s="922"/>
      <c r="S25" s="922"/>
      <c r="T25" s="922"/>
      <c r="U25" s="922"/>
      <c r="V25" s="922"/>
      <c r="W25" s="922"/>
      <c r="X25" s="922"/>
      <c r="Y25" s="90"/>
    </row>
    <row r="26" spans="2:25" ht="18" customHeight="1">
      <c r="B26" s="896"/>
      <c r="C26" s="1750"/>
      <c r="D26" s="1750"/>
      <c r="E26" s="1750"/>
      <c r="F26" s="1750"/>
      <c r="G26" s="1750"/>
      <c r="H26" s="1750"/>
      <c r="I26" s="1750"/>
      <c r="J26" s="1750"/>
      <c r="K26" s="1750"/>
      <c r="L26" s="1750"/>
      <c r="M26" s="942"/>
      <c r="N26" s="917"/>
      <c r="O26" s="917"/>
      <c r="P26" s="917"/>
      <c r="Q26" s="917"/>
      <c r="R26" s="917"/>
      <c r="S26" s="917"/>
      <c r="T26" s="917"/>
      <c r="U26" s="917"/>
      <c r="V26" s="917"/>
      <c r="W26" s="917"/>
      <c r="X26" s="917"/>
      <c r="Y26" s="90"/>
    </row>
    <row r="27" spans="2:25" ht="13">
      <c r="B27" s="897"/>
      <c r="C27" s="922"/>
      <c r="D27" s="922"/>
      <c r="E27" s="922"/>
      <c r="F27" s="922"/>
      <c r="G27" s="922"/>
      <c r="H27" s="922"/>
      <c r="I27" s="922"/>
      <c r="J27" s="922"/>
      <c r="K27" s="922"/>
      <c r="L27" s="922"/>
      <c r="M27" s="923"/>
      <c r="N27" s="922"/>
      <c r="O27" s="922"/>
      <c r="P27" s="922"/>
      <c r="Q27" s="922"/>
      <c r="R27" s="922"/>
      <c r="S27" s="922"/>
      <c r="T27" s="922"/>
      <c r="U27" s="922"/>
      <c r="V27" s="922"/>
      <c r="W27" s="922"/>
      <c r="X27" s="922"/>
      <c r="Y27" s="932"/>
    </row>
    <row r="28" spans="2:25" ht="14" thickBot="1">
      <c r="B28" s="896"/>
      <c r="C28" s="912"/>
      <c r="D28" s="912"/>
      <c r="E28" s="912"/>
      <c r="F28" s="912"/>
      <c r="G28" s="912"/>
      <c r="H28" s="912"/>
      <c r="I28" s="912"/>
      <c r="J28" s="912"/>
      <c r="K28" s="912"/>
      <c r="L28" s="912"/>
      <c r="M28" s="913"/>
      <c r="N28" s="912"/>
      <c r="O28" s="818"/>
      <c r="P28" s="59"/>
      <c r="Q28" s="818"/>
      <c r="R28" s="59"/>
      <c r="S28" s="59"/>
      <c r="T28" s="59"/>
      <c r="U28" s="59"/>
      <c r="V28" s="818"/>
      <c r="W28" s="59"/>
      <c r="X28" s="59"/>
      <c r="Y28" s="90"/>
    </row>
    <row r="29" spans="2:25" ht="14" thickBot="1">
      <c r="B29" s="899"/>
      <c r="C29" s="890" t="s">
        <v>929</v>
      </c>
      <c r="D29" s="1754"/>
      <c r="E29" s="1755"/>
      <c r="F29" s="1755"/>
      <c r="G29" s="1755"/>
      <c r="H29" s="1755"/>
      <c r="I29" s="1755"/>
      <c r="J29" s="1755"/>
      <c r="K29" s="1756"/>
      <c r="L29" s="884"/>
      <c r="M29" s="907"/>
      <c r="N29" s="892"/>
      <c r="O29" s="892"/>
      <c r="P29" s="932"/>
      <c r="Q29" s="932"/>
      <c r="R29" s="932"/>
      <c r="S29" s="932"/>
      <c r="T29" s="922"/>
      <c r="U29" s="922"/>
      <c r="V29" s="922"/>
      <c r="W29" s="922"/>
      <c r="X29" s="59"/>
      <c r="Y29" s="90"/>
    </row>
    <row r="30" spans="2:25" ht="14" thickBot="1">
      <c r="B30" s="899"/>
      <c r="C30" s="885"/>
      <c r="D30" s="936"/>
      <c r="E30" s="936"/>
      <c r="F30" s="936"/>
      <c r="G30" s="936"/>
      <c r="H30" s="936"/>
      <c r="I30" s="936"/>
      <c r="J30" s="936"/>
      <c r="K30" s="936"/>
      <c r="L30" s="884"/>
      <c r="M30" s="919"/>
      <c r="N30" s="915"/>
      <c r="O30" s="915"/>
      <c r="P30" s="933"/>
      <c r="Q30" s="933"/>
      <c r="R30" s="933"/>
      <c r="S30" s="933"/>
      <c r="T30" s="917"/>
      <c r="U30" s="917"/>
      <c r="V30" s="917"/>
      <c r="W30" s="917"/>
      <c r="X30" s="59"/>
      <c r="Y30" s="90"/>
    </row>
    <row r="31" spans="2:25" ht="14" thickBot="1">
      <c r="B31" s="899"/>
      <c r="C31" s="914" t="s">
        <v>569</v>
      </c>
      <c r="D31" s="1751" t="str">
        <f>IF(ISBLANK('1. Classification &amp; Budget'!I23),"",'1. Classification &amp; Budget'!I23)</f>
        <v>Nicole</v>
      </c>
      <c r="E31" s="1752"/>
      <c r="F31" s="1752"/>
      <c r="G31" s="1752"/>
      <c r="H31" s="1752" t="str">
        <f>IF(ISBLANK('1. Classification &amp; Budget'!F23),"",'1. Classification &amp; Budget'!F23)</f>
        <v>Cronin</v>
      </c>
      <c r="I31" s="1752"/>
      <c r="J31" s="1752"/>
      <c r="K31" s="1753"/>
      <c r="L31" s="887"/>
      <c r="M31" s="942"/>
      <c r="N31" s="915"/>
      <c r="O31" s="915"/>
      <c r="P31" s="933"/>
      <c r="Q31" s="933"/>
      <c r="R31" s="933"/>
      <c r="S31" s="933"/>
      <c r="T31" s="917"/>
      <c r="U31" s="917"/>
      <c r="V31" s="917"/>
      <c r="W31" s="917"/>
      <c r="X31" s="59"/>
      <c r="Y31" s="90"/>
    </row>
    <row r="32" spans="2:25" ht="14" thickBot="1">
      <c r="B32" s="735"/>
      <c r="C32" s="59"/>
      <c r="D32" s="59"/>
      <c r="E32" s="59"/>
      <c r="F32" s="59"/>
      <c r="G32" s="59"/>
      <c r="H32" s="59"/>
      <c r="I32" s="59"/>
      <c r="J32" s="59"/>
      <c r="K32" s="59"/>
      <c r="L32" s="818"/>
      <c r="M32" s="943"/>
      <c r="N32" s="884"/>
      <c r="O32" s="818"/>
      <c r="P32" s="59"/>
      <c r="Q32" s="818"/>
      <c r="R32" s="59"/>
      <c r="S32" s="59"/>
      <c r="T32" s="59"/>
      <c r="U32" s="59"/>
      <c r="V32" s="818"/>
      <c r="W32" s="59"/>
      <c r="X32" s="59"/>
      <c r="Y32" s="90"/>
    </row>
    <row r="33" spans="2:25" ht="14" thickBot="1">
      <c r="B33" s="899"/>
      <c r="C33" s="890" t="s">
        <v>1453</v>
      </c>
      <c r="D33" s="1751" t="str">
        <f>IF(ISBLANK('1. Classification &amp; Budget'!H11),"",'1. Classification &amp; Budget'!H11)</f>
        <v>Azrou</v>
      </c>
      <c r="E33" s="1752"/>
      <c r="F33" s="1752"/>
      <c r="G33" s="1752"/>
      <c r="H33" s="1752" t="str">
        <f>IF(ISBLANK('1. Classification &amp; Budget'!H12),"",'1. Classification &amp; Budget'!H12)</f>
        <v xml:space="preserve">Ifrane Province </v>
      </c>
      <c r="I33" s="1752"/>
      <c r="J33" s="1752"/>
      <c r="K33" s="1753"/>
      <c r="L33" s="884"/>
      <c r="M33" s="898"/>
      <c r="N33" s="932"/>
      <c r="O33" s="932"/>
      <c r="P33" s="1796"/>
      <c r="Q33" s="1796"/>
      <c r="R33" s="1796"/>
      <c r="S33" s="1796"/>
      <c r="T33" s="1796"/>
      <c r="U33" s="1796"/>
      <c r="V33" s="1796"/>
      <c r="W33" s="1796"/>
      <c r="X33" s="59"/>
      <c r="Y33" s="90"/>
    </row>
    <row r="34" spans="2:25" ht="13">
      <c r="B34" s="900"/>
      <c r="C34" s="1770" t="s">
        <v>1447</v>
      </c>
      <c r="D34" s="1770"/>
      <c r="E34" s="1770"/>
      <c r="F34" s="1770"/>
      <c r="G34" s="1770"/>
      <c r="H34" s="1770"/>
      <c r="I34" s="1770"/>
      <c r="J34" s="1770"/>
      <c r="K34" s="1770"/>
      <c r="L34" s="818"/>
      <c r="M34" s="898"/>
      <c r="N34" s="932"/>
      <c r="O34" s="932"/>
      <c r="P34" s="1796"/>
      <c r="Q34" s="1796"/>
      <c r="R34" s="1796"/>
      <c r="S34" s="1796"/>
      <c r="T34" s="1796"/>
      <c r="U34" s="1796"/>
      <c r="V34" s="1796"/>
      <c r="W34" s="1796"/>
      <c r="X34" s="59"/>
      <c r="Y34" s="90"/>
    </row>
    <row r="35" spans="2:25" ht="14" thickBot="1">
      <c r="B35" s="900"/>
      <c r="C35" s="889"/>
      <c r="D35" s="889"/>
      <c r="E35" s="889"/>
      <c r="F35" s="889"/>
      <c r="G35" s="889"/>
      <c r="H35" s="889"/>
      <c r="I35" s="889"/>
      <c r="J35" s="889"/>
      <c r="K35" s="889"/>
      <c r="L35" s="818"/>
      <c r="M35" s="898"/>
      <c r="N35" s="932"/>
      <c r="O35" s="932"/>
      <c r="P35" s="1796"/>
      <c r="Q35" s="1796"/>
      <c r="R35" s="1796"/>
      <c r="S35" s="1796"/>
      <c r="T35" s="1796"/>
      <c r="U35" s="1796"/>
      <c r="V35" s="1796"/>
      <c r="W35" s="1796"/>
      <c r="X35" s="59"/>
      <c r="Y35" s="90"/>
    </row>
    <row r="36" spans="2:25" ht="13">
      <c r="B36" s="900"/>
      <c r="C36" s="1758" t="s">
        <v>1454</v>
      </c>
      <c r="D36" s="1761"/>
      <c r="E36" s="1762"/>
      <c r="F36" s="1762"/>
      <c r="G36" s="1762"/>
      <c r="H36" s="1762"/>
      <c r="I36" s="1762"/>
      <c r="J36" s="1762"/>
      <c r="K36" s="1763"/>
      <c r="L36" s="818"/>
      <c r="M36" s="898"/>
      <c r="N36" s="932"/>
      <c r="O36" s="932"/>
      <c r="P36" s="1796"/>
      <c r="Q36" s="1796"/>
      <c r="R36" s="1796"/>
      <c r="S36" s="1796"/>
      <c r="T36" s="1796"/>
      <c r="U36" s="1796"/>
      <c r="V36" s="1796"/>
      <c r="W36" s="1796"/>
      <c r="X36" s="59"/>
      <c r="Y36" s="90"/>
    </row>
    <row r="37" spans="2:25" ht="13">
      <c r="B37" s="900"/>
      <c r="C37" s="1759"/>
      <c r="D37" s="1764"/>
      <c r="E37" s="1765"/>
      <c r="F37" s="1765"/>
      <c r="G37" s="1765"/>
      <c r="H37" s="1765"/>
      <c r="I37" s="1765"/>
      <c r="J37" s="1765"/>
      <c r="K37" s="1766"/>
      <c r="L37" s="818"/>
      <c r="M37" s="898"/>
      <c r="N37" s="932"/>
      <c r="O37" s="932"/>
      <c r="P37" s="1796"/>
      <c r="Q37" s="1796"/>
      <c r="R37" s="1796"/>
      <c r="S37" s="1796"/>
      <c r="T37" s="1796"/>
      <c r="U37" s="1796"/>
      <c r="V37" s="1796"/>
      <c r="W37" s="1796"/>
      <c r="X37" s="59"/>
      <c r="Y37" s="90"/>
    </row>
    <row r="38" spans="2:25" ht="13">
      <c r="B38" s="900"/>
      <c r="C38" s="1759"/>
      <c r="D38" s="1764"/>
      <c r="E38" s="1765"/>
      <c r="F38" s="1765"/>
      <c r="G38" s="1765"/>
      <c r="H38" s="1765"/>
      <c r="I38" s="1765"/>
      <c r="J38" s="1765"/>
      <c r="K38" s="1766"/>
      <c r="L38" s="818"/>
      <c r="M38" s="898"/>
      <c r="N38" s="932"/>
      <c r="O38" s="932"/>
      <c r="P38" s="1796"/>
      <c r="Q38" s="1796"/>
      <c r="R38" s="1796"/>
      <c r="S38" s="1796"/>
      <c r="T38" s="1796"/>
      <c r="U38" s="1796"/>
      <c r="V38" s="1796"/>
      <c r="W38" s="1796"/>
      <c r="X38" s="59"/>
      <c r="Y38" s="90"/>
    </row>
    <row r="39" spans="2:25" ht="13">
      <c r="B39" s="900"/>
      <c r="C39" s="1759"/>
      <c r="D39" s="1764"/>
      <c r="E39" s="1765"/>
      <c r="F39" s="1765"/>
      <c r="G39" s="1765"/>
      <c r="H39" s="1765"/>
      <c r="I39" s="1765"/>
      <c r="J39" s="1765"/>
      <c r="K39" s="1766"/>
      <c r="L39" s="818"/>
      <c r="M39" s="898"/>
      <c r="N39" s="932"/>
      <c r="O39" s="932"/>
      <c r="P39" s="1796"/>
      <c r="Q39" s="1796"/>
      <c r="R39" s="1796"/>
      <c r="S39" s="1796"/>
      <c r="T39" s="1796"/>
      <c r="U39" s="1796"/>
      <c r="V39" s="1796"/>
      <c r="W39" s="1796"/>
      <c r="X39" s="59"/>
      <c r="Y39" s="90"/>
    </row>
    <row r="40" spans="2:25" ht="13">
      <c r="B40" s="900"/>
      <c r="C40" s="1759"/>
      <c r="D40" s="1764"/>
      <c r="E40" s="1765"/>
      <c r="F40" s="1765"/>
      <c r="G40" s="1765"/>
      <c r="H40" s="1765"/>
      <c r="I40" s="1765"/>
      <c r="J40" s="1765"/>
      <c r="K40" s="1766"/>
      <c r="L40" s="818"/>
      <c r="M40" s="898"/>
      <c r="N40" s="932"/>
      <c r="O40" s="932"/>
      <c r="P40" s="1796"/>
      <c r="Q40" s="1796"/>
      <c r="R40" s="1796"/>
      <c r="S40" s="1796"/>
      <c r="T40" s="1796"/>
      <c r="U40" s="1796"/>
      <c r="V40" s="1796"/>
      <c r="W40" s="1796"/>
      <c r="X40" s="59"/>
      <c r="Y40" s="90"/>
    </row>
    <row r="41" spans="2:25" ht="13">
      <c r="B41" s="900"/>
      <c r="C41" s="1759"/>
      <c r="D41" s="1764"/>
      <c r="E41" s="1765"/>
      <c r="F41" s="1765"/>
      <c r="G41" s="1765"/>
      <c r="H41" s="1765"/>
      <c r="I41" s="1765"/>
      <c r="J41" s="1765"/>
      <c r="K41" s="1766"/>
      <c r="L41" s="818"/>
      <c r="M41" s="898"/>
      <c r="N41" s="932"/>
      <c r="O41" s="932"/>
      <c r="P41" s="1796"/>
      <c r="Q41" s="1796"/>
      <c r="R41" s="1796"/>
      <c r="S41" s="1796"/>
      <c r="T41" s="1796"/>
      <c r="U41" s="1796"/>
      <c r="V41" s="1796"/>
      <c r="W41" s="1796"/>
      <c r="X41" s="59"/>
      <c r="Y41" s="90"/>
    </row>
    <row r="42" spans="2:25" ht="13">
      <c r="B42" s="900"/>
      <c r="C42" s="1759"/>
      <c r="D42" s="1764"/>
      <c r="E42" s="1765"/>
      <c r="F42" s="1765"/>
      <c r="G42" s="1765"/>
      <c r="H42" s="1765"/>
      <c r="I42" s="1765"/>
      <c r="J42" s="1765"/>
      <c r="K42" s="1766"/>
      <c r="L42" s="818"/>
      <c r="M42" s="898"/>
      <c r="N42" s="932"/>
      <c r="O42" s="932"/>
      <c r="P42" s="1796"/>
      <c r="Q42" s="1796"/>
      <c r="R42" s="1796"/>
      <c r="S42" s="1796"/>
      <c r="T42" s="1796"/>
      <c r="U42" s="1796"/>
      <c r="V42" s="1796"/>
      <c r="W42" s="1796"/>
      <c r="X42" s="59"/>
      <c r="Y42" s="90"/>
    </row>
    <row r="43" spans="2:25" ht="14" thickBot="1">
      <c r="B43" s="900"/>
      <c r="C43" s="1760"/>
      <c r="D43" s="1767"/>
      <c r="E43" s="1768"/>
      <c r="F43" s="1768"/>
      <c r="G43" s="1768"/>
      <c r="H43" s="1768"/>
      <c r="I43" s="1768"/>
      <c r="J43" s="1768"/>
      <c r="K43" s="1769"/>
      <c r="L43" s="818"/>
      <c r="M43" s="898"/>
      <c r="N43" s="932"/>
      <c r="O43" s="932"/>
      <c r="P43" s="1796"/>
      <c r="Q43" s="1796"/>
      <c r="R43" s="1796"/>
      <c r="S43" s="1796"/>
      <c r="T43" s="1796"/>
      <c r="U43" s="1796"/>
      <c r="V43" s="1796"/>
      <c r="W43" s="1796"/>
      <c r="X43" s="59"/>
      <c r="Y43" s="90"/>
    </row>
    <row r="44" spans="2:25" ht="13">
      <c r="B44" s="900"/>
      <c r="C44" s="1770" t="s">
        <v>1448</v>
      </c>
      <c r="D44" s="1770"/>
      <c r="E44" s="1770"/>
      <c r="F44" s="1770"/>
      <c r="G44" s="1770"/>
      <c r="H44" s="1770"/>
      <c r="I44" s="1770"/>
      <c r="J44" s="1770"/>
      <c r="K44" s="1770"/>
      <c r="L44" s="818"/>
      <c r="M44" s="898"/>
      <c r="N44" s="932"/>
      <c r="O44" s="932"/>
      <c r="P44" s="1796"/>
      <c r="Q44" s="1796"/>
      <c r="R44" s="1796"/>
      <c r="S44" s="1796"/>
      <c r="T44" s="1796"/>
      <c r="U44" s="1796"/>
      <c r="V44" s="1796"/>
      <c r="W44" s="1796"/>
      <c r="X44" s="59"/>
      <c r="Y44" s="90"/>
    </row>
    <row r="45" spans="2:25" ht="15" thickBot="1">
      <c r="B45" s="856"/>
      <c r="C45" s="59"/>
      <c r="D45" s="59"/>
      <c r="E45" s="59"/>
      <c r="F45" s="59"/>
      <c r="G45" s="59"/>
      <c r="H45" s="59"/>
      <c r="I45" s="59"/>
      <c r="J45" s="59"/>
      <c r="K45" s="59"/>
      <c r="L45" s="818"/>
      <c r="M45" s="898"/>
      <c r="N45" s="932"/>
      <c r="O45" s="932"/>
      <c r="P45" s="1796"/>
      <c r="Q45" s="1796"/>
      <c r="R45" s="1796"/>
      <c r="S45" s="1796"/>
      <c r="T45" s="1796"/>
      <c r="U45" s="1796"/>
      <c r="V45" s="1796"/>
      <c r="W45" s="1796"/>
      <c r="X45" s="59"/>
      <c r="Y45" s="90"/>
    </row>
    <row r="46" spans="2:25" ht="13">
      <c r="B46" s="901"/>
      <c r="C46" s="1758" t="s">
        <v>1451</v>
      </c>
      <c r="D46" s="1797" t="str">
        <f>IF(ISBLANK('1. Classification &amp; Budget'!H9),"",'1. Classification &amp; Budget'!H9)</f>
        <v>In Celebration of International Dance Day: Health, Fitness, and Nutrition Workshop for Women</v>
      </c>
      <c r="E46" s="1798"/>
      <c r="F46" s="1798"/>
      <c r="G46" s="1798"/>
      <c r="H46" s="1798"/>
      <c r="I46" s="1798"/>
      <c r="J46" s="1798"/>
      <c r="K46" s="1799"/>
      <c r="L46" s="884"/>
      <c r="M46" s="898"/>
      <c r="N46" s="932"/>
      <c r="O46" s="932"/>
      <c r="P46" s="1796"/>
      <c r="Q46" s="1796"/>
      <c r="R46" s="1796"/>
      <c r="S46" s="1796"/>
      <c r="T46" s="1796"/>
      <c r="U46" s="1796"/>
      <c r="V46" s="1796"/>
      <c r="W46" s="1796"/>
      <c r="X46" s="59"/>
      <c r="Y46" s="90"/>
    </row>
    <row r="47" spans="2:25" ht="14" thickBot="1">
      <c r="B47" s="899"/>
      <c r="C47" s="1760"/>
      <c r="D47" s="1800"/>
      <c r="E47" s="1801"/>
      <c r="F47" s="1801"/>
      <c r="G47" s="1801"/>
      <c r="H47" s="1801"/>
      <c r="I47" s="1801"/>
      <c r="J47" s="1801"/>
      <c r="K47" s="1802"/>
      <c r="L47" s="884"/>
      <c r="M47" s="898"/>
      <c r="N47" s="932"/>
      <c r="O47" s="932"/>
      <c r="P47" s="1796"/>
      <c r="Q47" s="1796"/>
      <c r="R47" s="1796"/>
      <c r="S47" s="1796"/>
      <c r="T47" s="1796"/>
      <c r="U47" s="1796"/>
      <c r="V47" s="1796"/>
      <c r="W47" s="1796"/>
      <c r="X47" s="59"/>
      <c r="Y47" s="90"/>
    </row>
    <row r="48" spans="2:25" ht="14" thickBot="1">
      <c r="B48" s="735"/>
      <c r="C48" s="884"/>
      <c r="D48" s="884"/>
      <c r="E48" s="884"/>
      <c r="F48" s="884"/>
      <c r="G48" s="884"/>
      <c r="H48" s="884"/>
      <c r="I48" s="884"/>
      <c r="J48" s="884"/>
      <c r="K48" s="884"/>
      <c r="L48" s="884"/>
      <c r="M48" s="898"/>
      <c r="N48" s="932"/>
      <c r="O48" s="932"/>
      <c r="P48" s="1796"/>
      <c r="Q48" s="1796"/>
      <c r="R48" s="1796"/>
      <c r="S48" s="1796"/>
      <c r="T48" s="1796"/>
      <c r="U48" s="1796"/>
      <c r="V48" s="1796"/>
      <c r="W48" s="1796"/>
      <c r="X48" s="59"/>
      <c r="Y48" s="90"/>
    </row>
    <row r="49" spans="2:25" ht="13">
      <c r="B49" s="899"/>
      <c r="C49" s="1758" t="s">
        <v>1452</v>
      </c>
      <c r="D49" s="1772"/>
      <c r="E49" s="1773"/>
      <c r="F49" s="1773"/>
      <c r="G49" s="1773"/>
      <c r="H49" s="1773"/>
      <c r="I49" s="1773"/>
      <c r="J49" s="1773"/>
      <c r="K49" s="1774"/>
      <c r="L49" s="884"/>
      <c r="M49" s="898"/>
      <c r="N49" s="932"/>
      <c r="O49" s="932"/>
      <c r="P49" s="1796"/>
      <c r="Q49" s="1796"/>
      <c r="R49" s="1796"/>
      <c r="S49" s="1796"/>
      <c r="T49" s="1796"/>
      <c r="U49" s="1796"/>
      <c r="V49" s="1796"/>
      <c r="W49" s="1796"/>
      <c r="X49" s="59"/>
      <c r="Y49" s="90"/>
    </row>
    <row r="50" spans="2:25" ht="157.5" customHeight="1" thickBot="1">
      <c r="B50" s="899"/>
      <c r="C50" s="1760"/>
      <c r="D50" s="1775"/>
      <c r="E50" s="1776"/>
      <c r="F50" s="1776"/>
      <c r="G50" s="1776"/>
      <c r="H50" s="1776"/>
      <c r="I50" s="1776"/>
      <c r="J50" s="1776"/>
      <c r="K50" s="1777"/>
      <c r="L50" s="884"/>
      <c r="M50" s="923"/>
      <c r="N50" s="922"/>
      <c r="O50" s="922"/>
      <c r="P50" s="922"/>
      <c r="Q50" s="922"/>
      <c r="R50" s="922"/>
      <c r="S50" s="922"/>
      <c r="T50" s="922"/>
      <c r="U50" s="922"/>
      <c r="V50" s="922"/>
      <c r="W50" s="922"/>
      <c r="X50" s="59"/>
      <c r="Y50" s="90"/>
    </row>
    <row r="51" spans="2:25" ht="14" thickBot="1">
      <c r="B51" s="735"/>
      <c r="C51" s="884"/>
      <c r="D51" s="884"/>
      <c r="E51" s="884"/>
      <c r="F51" s="884"/>
      <c r="G51" s="884"/>
      <c r="H51" s="884"/>
      <c r="I51" s="884"/>
      <c r="J51" s="884"/>
      <c r="K51" s="884"/>
      <c r="L51" s="884"/>
      <c r="M51" s="944"/>
      <c r="N51" s="889"/>
      <c r="O51" s="915"/>
      <c r="P51" s="915"/>
      <c r="Q51" s="915"/>
      <c r="R51" s="915"/>
      <c r="S51" s="915"/>
      <c r="T51" s="915"/>
      <c r="U51" s="915"/>
      <c r="V51" s="915"/>
      <c r="W51" s="915"/>
      <c r="X51" s="59"/>
      <c r="Y51" s="90"/>
    </row>
    <row r="52" spans="2:25" ht="13">
      <c r="B52" s="899"/>
      <c r="C52" s="1758" t="s">
        <v>1446</v>
      </c>
      <c r="D52" s="1761"/>
      <c r="E52" s="1762"/>
      <c r="F52" s="1762"/>
      <c r="G52" s="1762"/>
      <c r="H52" s="1762"/>
      <c r="I52" s="1762"/>
      <c r="J52" s="1762"/>
      <c r="K52" s="1763"/>
      <c r="L52" s="922"/>
      <c r="M52" s="923"/>
      <c r="N52" s="922"/>
      <c r="O52" s="922"/>
      <c r="P52" s="922"/>
      <c r="Q52" s="922"/>
      <c r="R52" s="922"/>
      <c r="S52" s="922"/>
      <c r="T52" s="922"/>
      <c r="U52" s="922"/>
      <c r="V52" s="922"/>
      <c r="W52" s="922"/>
      <c r="X52" s="59"/>
      <c r="Y52" s="90"/>
    </row>
    <row r="53" spans="2:25" ht="13">
      <c r="B53" s="899"/>
      <c r="C53" s="1759"/>
      <c r="D53" s="1764"/>
      <c r="E53" s="1765"/>
      <c r="F53" s="1765"/>
      <c r="G53" s="1765"/>
      <c r="H53" s="1765"/>
      <c r="I53" s="1765"/>
      <c r="J53" s="1765"/>
      <c r="K53" s="1766"/>
      <c r="L53" s="922"/>
      <c r="M53" s="923"/>
      <c r="N53" s="922"/>
      <c r="O53" s="922"/>
      <c r="P53" s="922"/>
      <c r="Q53" s="922"/>
      <c r="R53" s="922"/>
      <c r="S53" s="922"/>
      <c r="T53" s="922"/>
      <c r="U53" s="922"/>
      <c r="V53" s="922"/>
      <c r="W53" s="922"/>
      <c r="X53" s="59"/>
      <c r="Y53" s="90"/>
    </row>
    <row r="54" spans="2:25" ht="13">
      <c r="B54" s="899"/>
      <c r="C54" s="1759"/>
      <c r="D54" s="1764"/>
      <c r="E54" s="1765"/>
      <c r="F54" s="1765"/>
      <c r="G54" s="1765"/>
      <c r="H54" s="1765"/>
      <c r="I54" s="1765"/>
      <c r="J54" s="1765"/>
      <c r="K54" s="1766"/>
      <c r="L54" s="922"/>
      <c r="M54" s="923"/>
      <c r="N54" s="922"/>
      <c r="O54" s="922"/>
      <c r="P54" s="922"/>
      <c r="Q54" s="922"/>
      <c r="R54" s="922"/>
      <c r="S54" s="922"/>
      <c r="T54" s="922"/>
      <c r="U54" s="922"/>
      <c r="V54" s="922"/>
      <c r="W54" s="922"/>
      <c r="X54" s="59"/>
      <c r="Y54" s="90"/>
    </row>
    <row r="55" spans="2:25" ht="13">
      <c r="B55" s="899"/>
      <c r="C55" s="1759"/>
      <c r="D55" s="1764"/>
      <c r="E55" s="1765"/>
      <c r="F55" s="1765"/>
      <c r="G55" s="1765"/>
      <c r="H55" s="1765"/>
      <c r="I55" s="1765"/>
      <c r="J55" s="1765"/>
      <c r="K55" s="1766"/>
      <c r="L55" s="922"/>
      <c r="M55" s="923"/>
      <c r="N55" s="922"/>
      <c r="O55" s="922"/>
      <c r="P55" s="922"/>
      <c r="Q55" s="922"/>
      <c r="R55" s="922"/>
      <c r="S55" s="922"/>
      <c r="T55" s="922"/>
      <c r="U55" s="922"/>
      <c r="V55" s="922"/>
      <c r="W55" s="922"/>
      <c r="X55" s="59"/>
      <c r="Y55" s="90"/>
    </row>
    <row r="56" spans="2:25" ht="14" thickBot="1">
      <c r="B56" s="899"/>
      <c r="C56" s="1760"/>
      <c r="D56" s="1767"/>
      <c r="E56" s="1768"/>
      <c r="F56" s="1768"/>
      <c r="G56" s="1768"/>
      <c r="H56" s="1768"/>
      <c r="I56" s="1768"/>
      <c r="J56" s="1768"/>
      <c r="K56" s="1769"/>
      <c r="L56" s="922"/>
      <c r="M56" s="923"/>
      <c r="N56" s="922"/>
      <c r="O56" s="922"/>
      <c r="P56" s="922"/>
      <c r="Q56" s="922"/>
      <c r="R56" s="922"/>
      <c r="S56" s="922"/>
      <c r="T56" s="922"/>
      <c r="U56" s="922"/>
      <c r="V56" s="922"/>
      <c r="W56" s="922"/>
      <c r="X56" s="59"/>
      <c r="Y56" s="90"/>
    </row>
    <row r="57" spans="2:25" ht="16.5" customHeight="1">
      <c r="B57" s="902"/>
      <c r="C57" s="1771" t="s">
        <v>1494</v>
      </c>
      <c r="D57" s="1771"/>
      <c r="E57" s="1771"/>
      <c r="F57" s="1771"/>
      <c r="G57" s="1771"/>
      <c r="H57" s="1771"/>
      <c r="I57" s="1771"/>
      <c r="J57" s="1771"/>
      <c r="K57" s="1771"/>
      <c r="L57" s="1771"/>
      <c r="M57" s="945"/>
      <c r="N57" s="939"/>
      <c r="O57" s="939"/>
      <c r="P57" s="939"/>
      <c r="Q57" s="939"/>
      <c r="R57" s="939"/>
      <c r="S57" s="939"/>
      <c r="T57" s="939"/>
      <c r="U57" s="939"/>
      <c r="V57" s="939"/>
      <c r="W57" s="939"/>
      <c r="X57" s="59"/>
      <c r="Y57" s="90"/>
    </row>
    <row r="58" spans="2:25" ht="14">
      <c r="B58" s="902"/>
      <c r="C58" s="1771"/>
      <c r="D58" s="1771"/>
      <c r="E58" s="1771"/>
      <c r="F58" s="1771"/>
      <c r="G58" s="1771"/>
      <c r="H58" s="1771"/>
      <c r="I58" s="1771"/>
      <c r="J58" s="1771"/>
      <c r="K58" s="1771"/>
      <c r="L58" s="1771"/>
      <c r="M58" s="945"/>
      <c r="N58" s="939"/>
      <c r="O58" s="939"/>
      <c r="P58" s="939"/>
      <c r="Q58" s="939"/>
      <c r="R58" s="939"/>
      <c r="S58" s="939"/>
      <c r="T58" s="939"/>
      <c r="U58" s="939"/>
      <c r="V58" s="939"/>
      <c r="W58" s="939"/>
      <c r="X58" s="59"/>
      <c r="Y58" s="90"/>
    </row>
    <row r="59" spans="2:25" ht="14">
      <c r="B59" s="902"/>
      <c r="C59" s="1771"/>
      <c r="D59" s="1771"/>
      <c r="E59" s="1771"/>
      <c r="F59" s="1771"/>
      <c r="G59" s="1771"/>
      <c r="H59" s="1771"/>
      <c r="I59" s="1771"/>
      <c r="J59" s="1771"/>
      <c r="K59" s="1771"/>
      <c r="L59" s="1771"/>
      <c r="M59" s="945"/>
      <c r="N59" s="939"/>
      <c r="O59" s="939"/>
      <c r="P59" s="939"/>
      <c r="Q59" s="939"/>
      <c r="R59" s="939"/>
      <c r="S59" s="939"/>
      <c r="T59" s="939"/>
      <c r="U59" s="939"/>
      <c r="V59" s="939"/>
      <c r="W59" s="939"/>
      <c r="X59" s="59"/>
      <c r="Y59" s="90"/>
    </row>
    <row r="60" spans="2:25" ht="13">
      <c r="B60" s="735"/>
      <c r="C60" s="1771"/>
      <c r="D60" s="1771"/>
      <c r="E60" s="1771"/>
      <c r="F60" s="1771"/>
      <c r="G60" s="1771"/>
      <c r="H60" s="1771"/>
      <c r="I60" s="1771"/>
      <c r="J60" s="1771"/>
      <c r="K60" s="1771"/>
      <c r="L60" s="1771"/>
      <c r="M60" s="937"/>
      <c r="N60" s="885"/>
      <c r="O60" s="885"/>
      <c r="P60" s="885"/>
      <c r="Q60" s="885"/>
      <c r="R60" s="885"/>
      <c r="S60" s="885"/>
      <c r="T60" s="885"/>
      <c r="U60" s="885"/>
      <c r="V60" s="885"/>
      <c r="W60" s="885"/>
      <c r="X60" s="59"/>
      <c r="Y60" s="90"/>
    </row>
    <row r="61" spans="2:25" ht="14">
      <c r="B61" s="735"/>
      <c r="C61" s="918"/>
      <c r="D61" s="918"/>
      <c r="E61" s="918"/>
      <c r="F61" s="918"/>
      <c r="G61" s="918"/>
      <c r="H61" s="918"/>
      <c r="I61" s="918"/>
      <c r="J61" s="918"/>
      <c r="K61" s="918"/>
      <c r="L61" s="918"/>
      <c r="M61" s="937"/>
      <c r="N61" s="885"/>
      <c r="O61" s="885"/>
      <c r="P61" s="885"/>
      <c r="Q61" s="885"/>
      <c r="R61" s="885"/>
      <c r="S61" s="885"/>
      <c r="T61" s="885"/>
      <c r="U61" s="885"/>
      <c r="V61" s="885"/>
      <c r="W61" s="885"/>
      <c r="X61" s="59"/>
      <c r="Y61" s="90"/>
    </row>
    <row r="62" spans="2:25" ht="16.5" customHeight="1">
      <c r="B62" s="921"/>
      <c r="C62" s="1757" t="s">
        <v>1534</v>
      </c>
      <c r="D62" s="1757"/>
      <c r="E62" s="1757"/>
      <c r="F62" s="1757"/>
      <c r="G62" s="1757"/>
      <c r="H62" s="1757"/>
      <c r="I62" s="1757"/>
      <c r="J62" s="1757"/>
      <c r="K62" s="1757"/>
      <c r="L62" s="1757"/>
      <c r="M62" s="938"/>
      <c r="N62" s="920"/>
      <c r="O62" s="920"/>
      <c r="P62" s="920"/>
      <c r="Q62" s="920"/>
      <c r="R62" s="920"/>
      <c r="S62" s="920"/>
      <c r="T62" s="920"/>
      <c r="U62" s="920"/>
      <c r="V62" s="920"/>
      <c r="W62" s="920"/>
      <c r="X62" s="59"/>
      <c r="Y62" s="105"/>
    </row>
    <row r="63" spans="2:25" ht="16.5" customHeight="1">
      <c r="B63" s="921"/>
      <c r="C63" s="1757"/>
      <c r="D63" s="1757"/>
      <c r="E63" s="1757"/>
      <c r="F63" s="1757"/>
      <c r="G63" s="1757"/>
      <c r="H63" s="1757"/>
      <c r="I63" s="1757"/>
      <c r="J63" s="1757"/>
      <c r="K63" s="1757"/>
      <c r="L63" s="1757"/>
      <c r="M63" s="938"/>
      <c r="N63" s="920"/>
      <c r="O63" s="920"/>
      <c r="P63" s="920"/>
      <c r="Q63" s="920"/>
      <c r="R63" s="920"/>
      <c r="S63" s="920"/>
      <c r="T63" s="920"/>
      <c r="U63" s="920"/>
      <c r="V63" s="920"/>
      <c r="W63" s="920"/>
      <c r="X63" s="59"/>
      <c r="Y63" s="105"/>
    </row>
    <row r="64" spans="2:25" ht="13">
      <c r="B64" s="886"/>
      <c r="C64" s="1757"/>
      <c r="D64" s="1757"/>
      <c r="E64" s="1757"/>
      <c r="F64" s="1757"/>
      <c r="G64" s="1757"/>
      <c r="H64" s="1757"/>
      <c r="I64" s="1757"/>
      <c r="J64" s="1757"/>
      <c r="K64" s="1757"/>
      <c r="L64" s="1757"/>
      <c r="M64" s="938"/>
      <c r="N64" s="920"/>
      <c r="O64" s="920"/>
      <c r="P64" s="920"/>
      <c r="Q64" s="920"/>
      <c r="R64" s="920"/>
      <c r="S64" s="920"/>
      <c r="T64" s="920"/>
      <c r="U64" s="920"/>
      <c r="V64" s="920"/>
      <c r="W64" s="920"/>
      <c r="X64" s="59"/>
      <c r="Y64" s="105"/>
    </row>
    <row r="65" spans="2:25" ht="37.5" customHeight="1">
      <c r="B65" s="886"/>
      <c r="C65" s="1757"/>
      <c r="D65" s="1757"/>
      <c r="E65" s="1757"/>
      <c r="F65" s="1757"/>
      <c r="G65" s="1757"/>
      <c r="H65" s="1757"/>
      <c r="I65" s="1757"/>
      <c r="J65" s="1757"/>
      <c r="K65" s="1757"/>
      <c r="L65" s="1757"/>
      <c r="M65" s="919"/>
      <c r="N65" s="915"/>
      <c r="O65" s="915"/>
      <c r="P65" s="915"/>
      <c r="Q65" s="915"/>
      <c r="R65" s="915"/>
      <c r="S65" s="915"/>
      <c r="T65" s="915"/>
      <c r="U65" s="915"/>
      <c r="V65" s="915"/>
      <c r="W65" s="915"/>
      <c r="X65" s="59"/>
      <c r="Y65" s="105"/>
    </row>
    <row r="66" spans="2:25" ht="14" thickBot="1">
      <c r="B66" s="886"/>
      <c r="C66" s="887"/>
      <c r="D66" s="887"/>
      <c r="E66" s="887"/>
      <c r="F66" s="887"/>
      <c r="G66" s="887"/>
      <c r="H66" s="887"/>
      <c r="I66" s="887"/>
      <c r="J66" s="887"/>
      <c r="K66" s="887"/>
      <c r="L66" s="887"/>
      <c r="M66" s="942"/>
      <c r="N66" s="887"/>
      <c r="O66" s="887"/>
      <c r="P66" s="887"/>
      <c r="Q66" s="887"/>
      <c r="R66" s="887"/>
      <c r="S66" s="887"/>
      <c r="T66" s="887"/>
      <c r="U66" s="887"/>
      <c r="V66" s="887"/>
      <c r="W66" s="887"/>
      <c r="X66" s="59"/>
      <c r="Y66" s="105"/>
    </row>
    <row r="67" spans="2:25" ht="13">
      <c r="B67" s="896"/>
      <c r="C67" s="59"/>
      <c r="D67" s="59"/>
      <c r="E67" s="59"/>
      <c r="F67" s="59"/>
      <c r="G67" s="59"/>
      <c r="H67" s="885"/>
      <c r="I67" s="885"/>
      <c r="J67" s="1806" t="s">
        <v>1493</v>
      </c>
      <c r="K67" s="1807"/>
      <c r="L67" s="818"/>
      <c r="M67" s="946"/>
      <c r="N67" s="596"/>
      <c r="O67" s="818"/>
      <c r="P67" s="59"/>
      <c r="Q67" s="818"/>
      <c r="R67" s="59"/>
      <c r="S67" s="59"/>
      <c r="T67" s="59"/>
      <c r="U67" s="59"/>
      <c r="V67" s="818"/>
      <c r="W67" s="59"/>
      <c r="X67" s="59"/>
      <c r="Y67" s="105"/>
    </row>
    <row r="68" spans="2:25" ht="13">
      <c r="B68" s="896"/>
      <c r="C68" s="59"/>
      <c r="D68" s="59"/>
      <c r="E68" s="59"/>
      <c r="F68" s="59"/>
      <c r="G68" s="59"/>
      <c r="H68" s="885"/>
      <c r="I68" s="885"/>
      <c r="J68" s="1808"/>
      <c r="K68" s="1809"/>
      <c r="L68" s="818"/>
      <c r="M68" s="946"/>
      <c r="N68" s="596"/>
      <c r="O68" s="818"/>
      <c r="P68" s="59"/>
      <c r="Q68" s="818"/>
      <c r="R68" s="59"/>
      <c r="S68" s="59"/>
      <c r="T68" s="59"/>
      <c r="U68" s="59"/>
      <c r="V68" s="818"/>
      <c r="W68" s="59"/>
      <c r="X68" s="59"/>
      <c r="Y68" s="90"/>
    </row>
    <row r="69" spans="2:25" ht="15" thickBot="1">
      <c r="B69" s="856"/>
      <c r="C69" s="59"/>
      <c r="D69" s="59"/>
      <c r="E69" s="59"/>
      <c r="F69" s="59"/>
      <c r="G69" s="59"/>
      <c r="H69" s="59"/>
      <c r="I69" s="59"/>
      <c r="J69" s="1810"/>
      <c r="K69" s="1811"/>
      <c r="L69" s="818"/>
      <c r="M69" s="946"/>
      <c r="N69" s="596"/>
      <c r="O69" s="818"/>
      <c r="P69" s="59"/>
      <c r="Q69" s="818"/>
      <c r="R69" s="59"/>
      <c r="S69" s="59"/>
      <c r="T69" s="59"/>
      <c r="U69" s="59"/>
      <c r="V69" s="818"/>
      <c r="W69" s="59"/>
      <c r="X69" s="59"/>
      <c r="Y69" s="90"/>
    </row>
    <row r="70" spans="2:25" ht="14">
      <c r="B70" s="856"/>
      <c r="C70" s="1812" t="s">
        <v>1495</v>
      </c>
      <c r="D70" s="1812"/>
      <c r="E70" s="884"/>
      <c r="F70" s="884"/>
      <c r="G70" s="884"/>
      <c r="H70" s="884"/>
      <c r="I70" s="884"/>
      <c r="J70" s="884"/>
      <c r="K70" s="884"/>
      <c r="L70" s="818"/>
      <c r="M70" s="946"/>
      <c r="N70" s="596"/>
      <c r="O70" s="818"/>
      <c r="P70" s="59"/>
      <c r="Q70" s="818"/>
      <c r="R70" s="59"/>
      <c r="S70" s="59"/>
      <c r="T70" s="59"/>
      <c r="U70" s="59"/>
      <c r="V70" s="818"/>
      <c r="W70" s="59"/>
      <c r="X70" s="59"/>
      <c r="Y70" s="90"/>
    </row>
    <row r="71" spans="2:25" ht="14">
      <c r="B71" s="856"/>
      <c r="C71" s="1795" t="s">
        <v>1531</v>
      </c>
      <c r="D71" s="1795"/>
      <c r="E71" s="1795"/>
      <c r="F71" s="1795"/>
      <c r="G71" s="1795"/>
      <c r="H71" s="1795"/>
      <c r="I71" s="1795"/>
      <c r="J71" s="1795"/>
      <c r="K71" s="1050"/>
      <c r="L71" s="818"/>
      <c r="M71" s="946"/>
      <c r="N71" s="596"/>
      <c r="O71" s="818"/>
      <c r="P71" s="59"/>
      <c r="Q71" s="818"/>
      <c r="R71" s="59"/>
      <c r="S71" s="59"/>
      <c r="T71" s="59"/>
      <c r="U71" s="59"/>
      <c r="V71" s="818"/>
      <c r="W71" s="59"/>
      <c r="X71" s="59"/>
      <c r="Y71" s="90"/>
    </row>
    <row r="72" spans="2:25" ht="14">
      <c r="B72" s="856"/>
      <c r="C72" s="1795" t="s">
        <v>1496</v>
      </c>
      <c r="D72" s="1795"/>
      <c r="E72" s="1795"/>
      <c r="F72" s="1795"/>
      <c r="G72" s="1795"/>
      <c r="H72" s="1795"/>
      <c r="I72" s="1795"/>
      <c r="J72" s="1795"/>
      <c r="K72" s="1050"/>
      <c r="L72" s="596"/>
      <c r="M72" s="946"/>
      <c r="N72" s="596"/>
      <c r="O72" s="818"/>
      <c r="P72" s="59"/>
      <c r="Q72" s="818"/>
      <c r="R72" s="59"/>
      <c r="S72" s="59"/>
      <c r="T72" s="59"/>
      <c r="U72" s="59"/>
      <c r="V72" s="818"/>
      <c r="W72" s="59"/>
      <c r="X72" s="59"/>
      <c r="Y72" s="90"/>
    </row>
    <row r="73" spans="2:25" ht="14">
      <c r="B73" s="856"/>
      <c r="C73" s="1822" t="s">
        <v>1497</v>
      </c>
      <c r="D73" s="1822"/>
      <c r="E73" s="1822"/>
      <c r="F73" s="1822"/>
      <c r="G73" s="1822"/>
      <c r="H73" s="1822"/>
      <c r="I73" s="1822"/>
      <c r="J73" s="1822"/>
      <c r="K73" s="1050"/>
      <c r="L73" s="882"/>
      <c r="M73" s="940"/>
      <c r="N73" s="595"/>
      <c r="O73" s="818"/>
      <c r="P73" s="59"/>
      <c r="Q73" s="818"/>
      <c r="R73" s="59"/>
      <c r="S73" s="59"/>
      <c r="T73" s="59"/>
      <c r="U73" s="59"/>
      <c r="V73" s="818"/>
      <c r="W73" s="59"/>
      <c r="X73" s="59"/>
      <c r="Y73" s="90"/>
    </row>
    <row r="74" spans="2:25" ht="14">
      <c r="B74" s="856"/>
      <c r="C74" s="1822" t="s">
        <v>1498</v>
      </c>
      <c r="D74" s="1822"/>
      <c r="E74" s="1822"/>
      <c r="F74" s="1822"/>
      <c r="G74" s="1822"/>
      <c r="H74" s="1822"/>
      <c r="I74" s="1822"/>
      <c r="J74" s="1822"/>
      <c r="K74" s="1050"/>
      <c r="L74" s="882"/>
      <c r="M74" s="940"/>
      <c r="N74" s="595"/>
      <c r="O74" s="818"/>
      <c r="P74" s="59"/>
      <c r="Q74" s="818"/>
      <c r="R74" s="59"/>
      <c r="S74" s="59"/>
      <c r="T74" s="59"/>
      <c r="U74" s="59"/>
      <c r="V74" s="818"/>
      <c r="W74" s="59"/>
      <c r="X74" s="59"/>
      <c r="Y74" s="90"/>
    </row>
    <row r="75" spans="2:25" ht="13">
      <c r="B75" s="896"/>
      <c r="C75" s="1822" t="s">
        <v>1499</v>
      </c>
      <c r="D75" s="1822"/>
      <c r="E75" s="1822"/>
      <c r="F75" s="1822"/>
      <c r="G75" s="1822"/>
      <c r="H75" s="1822"/>
      <c r="I75" s="1822"/>
      <c r="J75" s="1822"/>
      <c r="K75" s="1050"/>
      <c r="L75" s="882"/>
      <c r="M75" s="940"/>
      <c r="N75" s="595"/>
      <c r="O75" s="818"/>
      <c r="P75" s="59"/>
      <c r="Q75" s="818"/>
      <c r="R75" s="59"/>
      <c r="S75" s="59"/>
      <c r="T75" s="59"/>
      <c r="U75" s="59"/>
      <c r="V75" s="818"/>
      <c r="W75" s="59"/>
      <c r="X75" s="59"/>
      <c r="Y75" s="90"/>
    </row>
    <row r="76" spans="2:25" ht="14">
      <c r="B76" s="856"/>
      <c r="C76" s="59"/>
      <c r="D76" s="59"/>
      <c r="E76" s="59"/>
      <c r="F76" s="59"/>
      <c r="G76" s="59"/>
      <c r="H76" s="59"/>
      <c r="I76" s="59"/>
      <c r="J76" s="59"/>
      <c r="K76" s="882"/>
      <c r="L76" s="882"/>
      <c r="M76" s="940"/>
      <c r="N76" s="595"/>
      <c r="O76" s="818"/>
      <c r="P76" s="59"/>
      <c r="Q76" s="818"/>
      <c r="R76" s="59"/>
      <c r="S76" s="59"/>
      <c r="T76" s="59"/>
      <c r="U76" s="59"/>
      <c r="V76" s="818"/>
      <c r="W76" s="59"/>
      <c r="X76" s="59"/>
      <c r="Y76" s="90"/>
    </row>
    <row r="77" spans="2:25" ht="14">
      <c r="B77" s="856"/>
      <c r="C77" s="1823" t="s">
        <v>1503</v>
      </c>
      <c r="D77" s="1823"/>
      <c r="E77" s="1823"/>
      <c r="F77" s="1823"/>
      <c r="G77" s="1823"/>
      <c r="H77" s="1823"/>
      <c r="I77" s="1823"/>
      <c r="J77" s="1823"/>
      <c r="K77" s="884"/>
      <c r="L77" s="882"/>
      <c r="M77" s="940"/>
      <c r="N77" s="595"/>
      <c r="O77" s="818"/>
      <c r="P77" s="59"/>
      <c r="Q77" s="818"/>
      <c r="R77" s="59"/>
      <c r="S77" s="59"/>
      <c r="T77" s="59"/>
      <c r="U77" s="59"/>
      <c r="V77" s="818"/>
      <c r="W77" s="59"/>
      <c r="X77" s="59"/>
      <c r="Y77" s="90"/>
    </row>
    <row r="78" spans="2:25" ht="14">
      <c r="B78" s="856"/>
      <c r="C78" s="1792" t="s">
        <v>1500</v>
      </c>
      <c r="D78" s="1793"/>
      <c r="E78" s="1793"/>
      <c r="F78" s="1793"/>
      <c r="G78" s="1793"/>
      <c r="H78" s="1793"/>
      <c r="I78" s="1793"/>
      <c r="J78" s="1794"/>
      <c r="K78" s="1050"/>
      <c r="L78" s="882"/>
      <c r="M78" s="940"/>
      <c r="N78" s="595"/>
      <c r="O78" s="818"/>
      <c r="P78" s="59"/>
      <c r="Q78" s="818"/>
      <c r="R78" s="59"/>
      <c r="S78" s="59"/>
      <c r="T78" s="59"/>
      <c r="U78" s="59"/>
      <c r="V78" s="818"/>
      <c r="W78" s="59"/>
      <c r="X78" s="59"/>
      <c r="Y78" s="90"/>
    </row>
    <row r="79" spans="2:25" ht="14">
      <c r="B79" s="856"/>
      <c r="C79" s="1792" t="s">
        <v>1501</v>
      </c>
      <c r="D79" s="1793"/>
      <c r="E79" s="1793"/>
      <c r="F79" s="1793"/>
      <c r="G79" s="1793"/>
      <c r="H79" s="1793"/>
      <c r="I79" s="1793"/>
      <c r="J79" s="1794"/>
      <c r="K79" s="1050"/>
      <c r="L79" s="882"/>
      <c r="M79" s="946"/>
      <c r="N79" s="596"/>
      <c r="O79" s="818"/>
      <c r="P79" s="59"/>
      <c r="Q79" s="818"/>
      <c r="R79" s="59"/>
      <c r="S79" s="59"/>
      <c r="T79" s="59"/>
      <c r="U79" s="59"/>
      <c r="V79" s="818"/>
      <c r="W79" s="59"/>
      <c r="X79" s="59"/>
      <c r="Y79" s="90"/>
    </row>
    <row r="80" spans="2:25" ht="13">
      <c r="B80" s="735"/>
      <c r="C80" s="1792" t="s">
        <v>1502</v>
      </c>
      <c r="D80" s="1793"/>
      <c r="E80" s="1793"/>
      <c r="F80" s="1793"/>
      <c r="G80" s="1793"/>
      <c r="H80" s="1793"/>
      <c r="I80" s="1793"/>
      <c r="J80" s="1794"/>
      <c r="K80" s="1050"/>
      <c r="L80" s="882"/>
      <c r="M80" s="946"/>
      <c r="N80" s="596"/>
      <c r="O80" s="818"/>
      <c r="P80" s="59"/>
      <c r="Q80" s="818"/>
      <c r="R80" s="59"/>
      <c r="S80" s="59"/>
      <c r="T80" s="59"/>
      <c r="U80" s="59"/>
      <c r="V80" s="818"/>
      <c r="W80" s="59"/>
      <c r="X80" s="59"/>
      <c r="Y80" s="90"/>
    </row>
    <row r="81" spans="2:25" ht="14">
      <c r="B81" s="856"/>
      <c r="C81" s="59"/>
      <c r="D81" s="59"/>
      <c r="E81" s="59"/>
      <c r="F81" s="59"/>
      <c r="G81" s="59"/>
      <c r="H81" s="59"/>
      <c r="I81" s="59"/>
      <c r="J81" s="59"/>
      <c r="K81" s="596"/>
      <c r="L81" s="596"/>
      <c r="M81" s="946"/>
      <c r="N81" s="596"/>
      <c r="O81" s="818"/>
      <c r="P81" s="59"/>
      <c r="Q81" s="818"/>
      <c r="R81" s="59"/>
      <c r="S81" s="59"/>
      <c r="T81" s="59"/>
      <c r="U81" s="59"/>
      <c r="V81" s="818"/>
      <c r="W81" s="59"/>
      <c r="X81" s="59"/>
      <c r="Y81" s="90"/>
    </row>
    <row r="82" spans="2:25" ht="14">
      <c r="B82" s="856"/>
      <c r="C82" s="1787" t="s">
        <v>1504</v>
      </c>
      <c r="D82" s="1787"/>
      <c r="E82" s="884"/>
      <c r="F82" s="884"/>
      <c r="G82" s="884"/>
      <c r="H82" s="884"/>
      <c r="I82" s="884"/>
      <c r="J82" s="884"/>
      <c r="K82" s="884"/>
      <c r="L82" s="818"/>
      <c r="M82" s="946"/>
      <c r="N82" s="596"/>
      <c r="O82" s="818"/>
      <c r="P82" s="59"/>
      <c r="Q82" s="818"/>
      <c r="R82" s="59"/>
      <c r="S82" s="59"/>
      <c r="T82" s="59"/>
      <c r="U82" s="59"/>
      <c r="V82" s="818"/>
      <c r="W82" s="59"/>
      <c r="X82" s="59"/>
      <c r="Y82" s="90"/>
    </row>
    <row r="83" spans="2:25" ht="14">
      <c r="B83" s="856"/>
      <c r="C83" s="1792" t="s">
        <v>1505</v>
      </c>
      <c r="D83" s="1793"/>
      <c r="E83" s="1793"/>
      <c r="F83" s="1793"/>
      <c r="G83" s="1793"/>
      <c r="H83" s="1793"/>
      <c r="I83" s="1793"/>
      <c r="J83" s="1794"/>
      <c r="K83" s="1050"/>
      <c r="L83" s="818"/>
      <c r="M83" s="946"/>
      <c r="N83" s="596"/>
      <c r="O83" s="818"/>
      <c r="P83" s="59"/>
      <c r="Q83" s="818"/>
      <c r="R83" s="59"/>
      <c r="S83" s="59"/>
      <c r="T83" s="59"/>
      <c r="U83" s="59"/>
      <c r="V83" s="818"/>
      <c r="W83" s="59"/>
      <c r="X83" s="59"/>
      <c r="Y83" s="90"/>
    </row>
    <row r="84" spans="2:25" ht="14">
      <c r="B84" s="856"/>
      <c r="C84" s="1792" t="s">
        <v>1506</v>
      </c>
      <c r="D84" s="1793"/>
      <c r="E84" s="1793"/>
      <c r="F84" s="1793"/>
      <c r="G84" s="1793"/>
      <c r="H84" s="1793"/>
      <c r="I84" s="1793"/>
      <c r="J84" s="1794"/>
      <c r="K84" s="1050"/>
      <c r="L84" s="818"/>
      <c r="M84" s="946"/>
      <c r="N84" s="596"/>
      <c r="O84" s="818"/>
      <c r="P84" s="59"/>
      <c r="Q84" s="818"/>
      <c r="R84" s="59"/>
      <c r="S84" s="59"/>
      <c r="T84" s="59"/>
      <c r="U84" s="59"/>
      <c r="V84" s="818"/>
      <c r="W84" s="59"/>
      <c r="X84" s="59"/>
      <c r="Y84" s="90"/>
    </row>
    <row r="85" spans="2:25" ht="13">
      <c r="B85" s="735"/>
      <c r="C85" s="1792" t="s">
        <v>1507</v>
      </c>
      <c r="D85" s="1793"/>
      <c r="E85" s="1793"/>
      <c r="F85" s="1793"/>
      <c r="G85" s="1793"/>
      <c r="H85" s="1793"/>
      <c r="I85" s="1793"/>
      <c r="J85" s="1794"/>
      <c r="K85" s="1050"/>
      <c r="L85" s="818"/>
      <c r="M85" s="946"/>
      <c r="N85" s="596"/>
      <c r="O85" s="818"/>
      <c r="P85" s="59"/>
      <c r="Q85" s="818"/>
      <c r="R85" s="59"/>
      <c r="S85" s="59"/>
      <c r="T85" s="59"/>
      <c r="U85" s="59"/>
      <c r="V85" s="818"/>
      <c r="W85" s="59"/>
      <c r="X85" s="59"/>
      <c r="Y85" s="90"/>
    </row>
    <row r="86" spans="2:25" ht="14">
      <c r="B86" s="856"/>
      <c r="C86" s="59"/>
      <c r="D86" s="59"/>
      <c r="E86" s="59"/>
      <c r="F86" s="59"/>
      <c r="G86" s="59"/>
      <c r="H86" s="59"/>
      <c r="I86" s="59"/>
      <c r="J86" s="59"/>
      <c r="K86" s="59"/>
      <c r="L86" s="818"/>
      <c r="M86" s="946"/>
      <c r="N86" s="596"/>
      <c r="O86" s="818"/>
      <c r="P86" s="59"/>
      <c r="Q86" s="818"/>
      <c r="R86" s="59"/>
      <c r="S86" s="59"/>
      <c r="T86" s="59"/>
      <c r="U86" s="59"/>
      <c r="V86" s="818"/>
      <c r="W86" s="59"/>
      <c r="X86" s="59"/>
      <c r="Y86" s="90"/>
    </row>
    <row r="87" spans="2:25" ht="14">
      <c r="B87" s="856"/>
      <c r="C87" s="1787" t="s">
        <v>1508</v>
      </c>
      <c r="D87" s="1787"/>
      <c r="E87" s="884"/>
      <c r="F87" s="884"/>
      <c r="G87" s="884"/>
      <c r="H87" s="884"/>
      <c r="I87" s="884"/>
      <c r="J87" s="884"/>
      <c r="K87" s="884"/>
      <c r="L87" s="884"/>
      <c r="M87" s="946"/>
      <c r="N87" s="596"/>
      <c r="O87" s="818"/>
      <c r="P87" s="59"/>
      <c r="Q87" s="818"/>
      <c r="R87" s="59"/>
      <c r="S87" s="915"/>
      <c r="T87" s="915"/>
      <c r="U87" s="915"/>
      <c r="V87" s="884"/>
      <c r="W87" s="884"/>
      <c r="X87" s="59"/>
      <c r="Y87" s="90"/>
    </row>
    <row r="88" spans="2:25" ht="14">
      <c r="B88" s="856"/>
      <c r="C88" s="1792" t="s">
        <v>1428</v>
      </c>
      <c r="D88" s="1793"/>
      <c r="E88" s="1793"/>
      <c r="F88" s="1793"/>
      <c r="G88" s="1793"/>
      <c r="H88" s="1793"/>
      <c r="I88" s="1793"/>
      <c r="J88" s="1794"/>
      <c r="K88" s="1050"/>
      <c r="L88" s="884"/>
      <c r="M88" s="946"/>
      <c r="N88" s="596"/>
      <c r="O88" s="818"/>
      <c r="P88" s="59"/>
      <c r="Q88" s="818"/>
      <c r="R88" s="59"/>
      <c r="S88" s="887"/>
      <c r="T88" s="887"/>
      <c r="U88" s="887"/>
      <c r="V88" s="887"/>
      <c r="W88" s="887"/>
      <c r="X88" s="59"/>
      <c r="Y88" s="90"/>
    </row>
    <row r="89" spans="2:25" ht="14">
      <c r="B89" s="856"/>
      <c r="C89" s="1792" t="s">
        <v>1461</v>
      </c>
      <c r="D89" s="1793"/>
      <c r="E89" s="1793"/>
      <c r="F89" s="1793"/>
      <c r="G89" s="1793"/>
      <c r="H89" s="1793"/>
      <c r="I89" s="1793"/>
      <c r="J89" s="1794"/>
      <c r="K89" s="1050"/>
      <c r="L89" s="884"/>
      <c r="M89" s="946"/>
      <c r="N89" s="596"/>
      <c r="O89" s="818"/>
      <c r="P89" s="59"/>
      <c r="Q89" s="818"/>
      <c r="R89" s="59"/>
      <c r="S89" s="887"/>
      <c r="T89" s="887"/>
      <c r="U89" s="887"/>
      <c r="V89" s="887"/>
      <c r="W89" s="887"/>
      <c r="X89" s="59"/>
      <c r="Y89" s="90"/>
    </row>
    <row r="90" spans="2:25" ht="14">
      <c r="B90" s="856"/>
      <c r="C90" s="1792" t="s">
        <v>1481</v>
      </c>
      <c r="D90" s="1793"/>
      <c r="E90" s="1793"/>
      <c r="F90" s="1793"/>
      <c r="G90" s="1793"/>
      <c r="H90" s="1793"/>
      <c r="I90" s="1793"/>
      <c r="J90" s="1794"/>
      <c r="K90" s="1050"/>
      <c r="L90" s="884"/>
      <c r="M90" s="946"/>
      <c r="N90" s="596"/>
      <c r="O90" s="818"/>
      <c r="P90" s="59"/>
      <c r="Q90" s="818"/>
      <c r="R90" s="59"/>
      <c r="S90" s="917"/>
      <c r="T90" s="917"/>
      <c r="U90" s="917"/>
      <c r="V90" s="917"/>
      <c r="W90" s="917"/>
      <c r="X90" s="59"/>
      <c r="Y90" s="90"/>
    </row>
    <row r="91" spans="2:25" ht="14">
      <c r="B91" s="856"/>
      <c r="C91" s="1792" t="s">
        <v>1444</v>
      </c>
      <c r="D91" s="1793"/>
      <c r="E91" s="1793"/>
      <c r="F91" s="1793"/>
      <c r="G91" s="1793"/>
      <c r="H91" s="1793"/>
      <c r="I91" s="1793"/>
      <c r="J91" s="1794"/>
      <c r="K91" s="1050"/>
      <c r="L91" s="884"/>
      <c r="M91" s="946"/>
      <c r="N91" s="596"/>
      <c r="O91" s="818"/>
      <c r="P91" s="59"/>
      <c r="Q91" s="818"/>
      <c r="R91" s="59"/>
      <c r="S91" s="59"/>
      <c r="T91" s="59"/>
      <c r="U91" s="59"/>
      <c r="V91" s="818"/>
      <c r="W91" s="59"/>
      <c r="X91" s="59"/>
      <c r="Y91" s="90"/>
    </row>
    <row r="92" spans="2:25" ht="14">
      <c r="B92" s="856"/>
      <c r="C92" s="1792" t="s">
        <v>1429</v>
      </c>
      <c r="D92" s="1793"/>
      <c r="E92" s="1793"/>
      <c r="F92" s="1793"/>
      <c r="G92" s="1793"/>
      <c r="H92" s="1793"/>
      <c r="I92" s="1793"/>
      <c r="J92" s="1794"/>
      <c r="K92" s="1050"/>
      <c r="L92" s="884"/>
      <c r="M92" s="946"/>
      <c r="N92" s="596"/>
      <c r="O92" s="818"/>
      <c r="P92" s="59"/>
      <c r="Q92" s="818"/>
      <c r="R92" s="59"/>
      <c r="S92" s="59"/>
      <c r="T92" s="59"/>
      <c r="U92" s="59"/>
      <c r="V92" s="818"/>
      <c r="W92" s="59"/>
      <c r="X92" s="59"/>
      <c r="Y92" s="90"/>
    </row>
    <row r="93" spans="2:25" ht="13">
      <c r="B93" s="896"/>
      <c r="C93" s="1792" t="s">
        <v>1430</v>
      </c>
      <c r="D93" s="1793"/>
      <c r="E93" s="1793"/>
      <c r="F93" s="1793"/>
      <c r="G93" s="1793"/>
      <c r="H93" s="1793"/>
      <c r="I93" s="1793"/>
      <c r="J93" s="1794"/>
      <c r="K93" s="1050"/>
      <c r="L93" s="884"/>
      <c r="M93" s="946"/>
      <c r="N93" s="596"/>
      <c r="O93" s="818"/>
      <c r="P93" s="59"/>
      <c r="Q93" s="818"/>
      <c r="R93" s="59"/>
      <c r="S93" s="59"/>
      <c r="T93" s="59"/>
      <c r="U93" s="59"/>
      <c r="V93" s="818"/>
      <c r="W93" s="59"/>
      <c r="X93" s="59"/>
      <c r="Y93" s="90"/>
    </row>
    <row r="94" spans="2:25" ht="14">
      <c r="B94" s="856"/>
      <c r="C94" s="59"/>
      <c r="D94" s="59"/>
      <c r="E94" s="59"/>
      <c r="F94" s="59"/>
      <c r="G94" s="59"/>
      <c r="H94" s="59"/>
      <c r="I94" s="59"/>
      <c r="J94" s="59"/>
      <c r="K94" s="884"/>
      <c r="L94" s="884"/>
      <c r="M94" s="946"/>
      <c r="N94" s="596"/>
      <c r="O94" s="818"/>
      <c r="P94" s="59"/>
      <c r="Q94" s="818"/>
      <c r="R94" s="59"/>
      <c r="S94" s="59"/>
      <c r="T94" s="59"/>
      <c r="U94" s="59"/>
      <c r="V94" s="818"/>
      <c r="W94" s="59"/>
      <c r="X94" s="59"/>
      <c r="Y94" s="90"/>
    </row>
    <row r="95" spans="2:25" ht="14">
      <c r="B95" s="856"/>
      <c r="C95" s="1787" t="s">
        <v>1431</v>
      </c>
      <c r="D95" s="1787"/>
      <c r="E95" s="1787"/>
      <c r="F95" s="1787"/>
      <c r="G95" s="884"/>
      <c r="H95" s="884"/>
      <c r="I95" s="884"/>
      <c r="J95" s="884"/>
      <c r="K95" s="884"/>
      <c r="L95" s="884"/>
      <c r="M95" s="946"/>
      <c r="N95" s="596"/>
      <c r="O95" s="818"/>
      <c r="P95" s="59"/>
      <c r="Q95" s="818"/>
      <c r="R95" s="59"/>
      <c r="S95" s="59"/>
      <c r="T95" s="59"/>
      <c r="U95" s="59"/>
      <c r="V95" s="818"/>
      <c r="W95" s="59"/>
      <c r="X95" s="59"/>
      <c r="Y95" s="90"/>
    </row>
    <row r="96" spans="2:25" ht="14">
      <c r="B96" s="856"/>
      <c r="C96" s="1792" t="s">
        <v>1432</v>
      </c>
      <c r="D96" s="1793"/>
      <c r="E96" s="1793"/>
      <c r="F96" s="1793"/>
      <c r="G96" s="1793"/>
      <c r="H96" s="1793"/>
      <c r="I96" s="1793"/>
      <c r="J96" s="1794"/>
      <c r="K96" s="1050"/>
      <c r="L96" s="884"/>
      <c r="M96" s="946"/>
      <c r="N96" s="596"/>
      <c r="O96" s="818"/>
      <c r="P96" s="59"/>
      <c r="Q96" s="818"/>
      <c r="R96" s="59"/>
      <c r="S96" s="59"/>
      <c r="T96" s="59"/>
      <c r="U96" s="59"/>
      <c r="V96" s="818"/>
      <c r="W96" s="59"/>
      <c r="X96" s="59"/>
      <c r="Y96" s="90"/>
    </row>
    <row r="97" spans="2:25" ht="14">
      <c r="B97" s="856"/>
      <c r="C97" s="1792" t="s">
        <v>1433</v>
      </c>
      <c r="D97" s="1793"/>
      <c r="E97" s="1793"/>
      <c r="F97" s="1793"/>
      <c r="G97" s="1793"/>
      <c r="H97" s="1793"/>
      <c r="I97" s="1793"/>
      <c r="J97" s="1794"/>
      <c r="K97" s="1050"/>
      <c r="L97" s="884"/>
      <c r="M97" s="946"/>
      <c r="N97" s="596"/>
      <c r="O97" s="818"/>
      <c r="P97" s="59"/>
      <c r="Q97" s="818"/>
      <c r="R97" s="59"/>
      <c r="S97" s="59"/>
      <c r="T97" s="59"/>
      <c r="U97" s="59"/>
      <c r="V97" s="818"/>
      <c r="W97" s="59"/>
      <c r="X97" s="59"/>
      <c r="Y97" s="90"/>
    </row>
    <row r="98" spans="2:25" ht="14">
      <c r="B98" s="856"/>
      <c r="C98" s="1792" t="s">
        <v>1483</v>
      </c>
      <c r="D98" s="1793"/>
      <c r="E98" s="1793"/>
      <c r="F98" s="1793"/>
      <c r="G98" s="1793"/>
      <c r="H98" s="1793"/>
      <c r="I98" s="1793"/>
      <c r="J98" s="1794"/>
      <c r="K98" s="1050"/>
      <c r="L98" s="884"/>
      <c r="M98" s="946"/>
      <c r="N98" s="596"/>
      <c r="O98" s="818"/>
      <c r="P98" s="59"/>
      <c r="Q98" s="818"/>
      <c r="R98" s="59"/>
      <c r="S98" s="59"/>
      <c r="T98" s="59"/>
      <c r="U98" s="59"/>
      <c r="V98" s="818"/>
      <c r="W98" s="59"/>
      <c r="X98" s="59"/>
      <c r="Y98" s="90"/>
    </row>
    <row r="99" spans="2:25" ht="13">
      <c r="B99" s="896"/>
      <c r="C99" s="1792" t="s">
        <v>1484</v>
      </c>
      <c r="D99" s="1793"/>
      <c r="E99" s="1793"/>
      <c r="F99" s="1793"/>
      <c r="G99" s="1793"/>
      <c r="H99" s="1793"/>
      <c r="I99" s="1793"/>
      <c r="J99" s="1794"/>
      <c r="K99" s="1050"/>
      <c r="L99" s="884"/>
      <c r="M99" s="946"/>
      <c r="N99" s="596"/>
      <c r="O99" s="818"/>
      <c r="P99" s="59"/>
      <c r="Q99" s="818"/>
      <c r="R99" s="59"/>
      <c r="S99" s="59"/>
      <c r="T99" s="59"/>
      <c r="U99" s="59"/>
      <c r="V99" s="818"/>
      <c r="W99" s="59"/>
      <c r="X99" s="59"/>
      <c r="Y99" s="90"/>
    </row>
    <row r="100" spans="2:25" ht="14">
      <c r="B100" s="856"/>
      <c r="C100" s="59"/>
      <c r="D100" s="59"/>
      <c r="E100" s="59"/>
      <c r="F100" s="59"/>
      <c r="G100" s="59"/>
      <c r="H100" s="59"/>
      <c r="I100" s="59"/>
      <c r="J100" s="59"/>
      <c r="K100" s="884"/>
      <c r="L100" s="884"/>
      <c r="M100" s="946"/>
      <c r="N100" s="596"/>
      <c r="O100" s="818"/>
      <c r="P100" s="59"/>
      <c r="Q100" s="818"/>
      <c r="R100" s="59"/>
      <c r="S100" s="59"/>
      <c r="T100" s="59"/>
      <c r="U100" s="59"/>
      <c r="V100" s="818"/>
      <c r="W100" s="59"/>
      <c r="X100" s="59"/>
      <c r="Y100" s="90"/>
    </row>
    <row r="101" spans="2:25" ht="14">
      <c r="B101" s="856"/>
      <c r="C101" s="1787" t="s">
        <v>1485</v>
      </c>
      <c r="D101" s="1787"/>
      <c r="E101" s="1787"/>
      <c r="F101" s="884"/>
      <c r="G101" s="884"/>
      <c r="H101" s="884"/>
      <c r="I101" s="884"/>
      <c r="J101" s="884"/>
      <c r="K101" s="884"/>
      <c r="L101" s="884"/>
      <c r="M101" s="946"/>
      <c r="N101" s="596"/>
      <c r="O101" s="818"/>
      <c r="P101" s="59"/>
      <c r="Q101" s="818"/>
      <c r="R101" s="59"/>
      <c r="S101" s="59"/>
      <c r="T101" s="59"/>
      <c r="U101" s="59"/>
      <c r="V101" s="818"/>
      <c r="W101" s="59"/>
      <c r="X101" s="59"/>
      <c r="Y101" s="90"/>
    </row>
    <row r="102" spans="2:25" ht="14">
      <c r="B102" s="856"/>
      <c r="C102" s="1788" t="s">
        <v>1434</v>
      </c>
      <c r="D102" s="1789"/>
      <c r="E102" s="1789"/>
      <c r="F102" s="1789"/>
      <c r="G102" s="1789"/>
      <c r="H102" s="1789"/>
      <c r="I102" s="1789"/>
      <c r="J102" s="1790"/>
      <c r="K102" s="1050"/>
      <c r="L102" s="884"/>
      <c r="M102" s="946"/>
      <c r="N102" s="596"/>
      <c r="O102" s="818"/>
      <c r="P102" s="59"/>
      <c r="Q102" s="818"/>
      <c r="R102" s="59"/>
      <c r="S102" s="59"/>
      <c r="T102" s="59"/>
      <c r="U102" s="59"/>
      <c r="V102" s="818"/>
      <c r="W102" s="59"/>
      <c r="X102" s="59"/>
      <c r="Y102" s="90"/>
    </row>
    <row r="103" spans="2:25" ht="13">
      <c r="B103" s="896"/>
      <c r="C103" s="1792" t="s">
        <v>1466</v>
      </c>
      <c r="D103" s="1793"/>
      <c r="E103" s="1793"/>
      <c r="F103" s="1793"/>
      <c r="G103" s="1793"/>
      <c r="H103" s="1793"/>
      <c r="I103" s="1793"/>
      <c r="J103" s="1794"/>
      <c r="K103" s="1050"/>
      <c r="L103" s="884"/>
      <c r="M103" s="946"/>
      <c r="N103" s="596"/>
      <c r="O103" s="818"/>
      <c r="P103" s="59"/>
      <c r="Q103" s="818"/>
      <c r="R103" s="59"/>
      <c r="S103" s="59"/>
      <c r="T103" s="59"/>
      <c r="U103" s="59"/>
      <c r="V103" s="59"/>
      <c r="W103" s="59"/>
      <c r="X103" s="59"/>
      <c r="Y103" s="90"/>
    </row>
    <row r="104" spans="2:25" ht="14">
      <c r="B104" s="856"/>
      <c r="C104" s="59"/>
      <c r="D104" s="59"/>
      <c r="E104" s="59"/>
      <c r="F104" s="59"/>
      <c r="G104" s="59"/>
      <c r="H104" s="59"/>
      <c r="I104" s="59"/>
      <c r="J104" s="59"/>
      <c r="K104" s="884"/>
      <c r="L104" s="884"/>
      <c r="M104" s="946"/>
      <c r="N104" s="596"/>
      <c r="O104" s="818"/>
      <c r="P104" s="59"/>
      <c r="Q104" s="818"/>
      <c r="R104" s="59"/>
      <c r="S104" s="59"/>
      <c r="T104" s="59"/>
      <c r="U104" s="59"/>
      <c r="V104" s="59"/>
      <c r="W104" s="59"/>
      <c r="X104" s="59"/>
      <c r="Y104" s="90"/>
    </row>
    <row r="105" spans="2:25" ht="14">
      <c r="B105" s="856"/>
      <c r="C105" s="1787" t="s">
        <v>1467</v>
      </c>
      <c r="D105" s="1787"/>
      <c r="E105" s="1787"/>
      <c r="F105" s="884"/>
      <c r="G105" s="884"/>
      <c r="H105" s="884"/>
      <c r="I105" s="884"/>
      <c r="J105" s="884"/>
      <c r="K105" s="884"/>
      <c r="L105" s="884"/>
      <c r="M105" s="946"/>
      <c r="N105" s="596"/>
      <c r="O105" s="818"/>
      <c r="P105" s="59"/>
      <c r="Q105" s="818"/>
      <c r="R105" s="59"/>
      <c r="S105" s="59"/>
      <c r="T105" s="59"/>
      <c r="U105" s="59"/>
      <c r="V105" s="59"/>
      <c r="W105" s="59"/>
      <c r="X105" s="59"/>
      <c r="Y105" s="59"/>
    </row>
    <row r="106" spans="2:25" ht="14">
      <c r="B106" s="856"/>
      <c r="C106" s="1788" t="s">
        <v>1468</v>
      </c>
      <c r="D106" s="1789"/>
      <c r="E106" s="1789"/>
      <c r="F106" s="1789"/>
      <c r="G106" s="1789"/>
      <c r="H106" s="1789"/>
      <c r="I106" s="1789"/>
      <c r="J106" s="1790"/>
      <c r="K106" s="1050"/>
      <c r="L106" s="884"/>
      <c r="M106" s="946"/>
      <c r="N106" s="596"/>
      <c r="O106" s="818"/>
      <c r="P106" s="59"/>
      <c r="Q106" s="818"/>
      <c r="R106" s="59"/>
      <c r="S106" s="59"/>
      <c r="T106" s="59"/>
      <c r="U106" s="59"/>
      <c r="V106" s="59"/>
      <c r="W106" s="59"/>
      <c r="X106" s="59"/>
      <c r="Y106" s="59"/>
    </row>
    <row r="107" spans="2:25" ht="14">
      <c r="B107" s="856"/>
      <c r="C107" s="1788" t="s">
        <v>1462</v>
      </c>
      <c r="D107" s="1789"/>
      <c r="E107" s="1789"/>
      <c r="F107" s="1789"/>
      <c r="G107" s="1789"/>
      <c r="H107" s="1789"/>
      <c r="I107" s="1789"/>
      <c r="J107" s="1790"/>
      <c r="K107" s="1050"/>
      <c r="L107" s="884"/>
      <c r="M107" s="946"/>
      <c r="N107" s="596"/>
      <c r="O107" s="818"/>
      <c r="P107" s="59"/>
      <c r="Q107" s="818"/>
      <c r="R107" s="59"/>
      <c r="S107" s="59"/>
      <c r="T107" s="59"/>
      <c r="U107" s="59"/>
      <c r="V107" s="59"/>
      <c r="W107" s="59"/>
      <c r="X107" s="59"/>
      <c r="Y107" s="90"/>
    </row>
    <row r="108" spans="2:25" ht="13">
      <c r="B108" s="888"/>
      <c r="C108" s="1795" t="s">
        <v>1463</v>
      </c>
      <c r="D108" s="1795"/>
      <c r="E108" s="1795"/>
      <c r="F108" s="1795"/>
      <c r="G108" s="1795"/>
      <c r="H108" s="1795"/>
      <c r="I108" s="1795"/>
      <c r="J108" s="1795"/>
      <c r="K108" s="1050"/>
      <c r="L108" s="884"/>
      <c r="M108" s="946"/>
      <c r="N108" s="596"/>
      <c r="O108" s="818"/>
      <c r="P108" s="59"/>
      <c r="Q108" s="818"/>
      <c r="R108" s="59"/>
      <c r="S108" s="59"/>
      <c r="T108" s="59"/>
      <c r="U108" s="59"/>
      <c r="V108" s="59"/>
      <c r="W108" s="59"/>
      <c r="X108" s="59"/>
      <c r="Y108" s="90"/>
    </row>
    <row r="109" spans="2:25" ht="14">
      <c r="B109" s="856"/>
      <c r="C109" s="59"/>
      <c r="D109" s="59"/>
      <c r="E109" s="59"/>
      <c r="F109" s="59"/>
      <c r="G109" s="59"/>
      <c r="H109" s="59"/>
      <c r="I109" s="59"/>
      <c r="J109" s="59"/>
      <c r="K109" s="59"/>
      <c r="L109" s="884"/>
      <c r="M109" s="946"/>
      <c r="N109" s="596"/>
      <c r="O109" s="818"/>
      <c r="P109" s="59"/>
      <c r="Q109" s="818"/>
      <c r="R109" s="59"/>
      <c r="S109" s="59"/>
      <c r="T109" s="59"/>
      <c r="U109" s="59"/>
      <c r="V109" s="59"/>
      <c r="W109" s="59"/>
      <c r="X109" s="59"/>
      <c r="Y109" s="90"/>
    </row>
    <row r="110" spans="2:25" ht="14">
      <c r="B110" s="856"/>
      <c r="C110" s="1787" t="s">
        <v>1464</v>
      </c>
      <c r="D110" s="1787"/>
      <c r="E110" s="1787"/>
      <c r="F110" s="884"/>
      <c r="G110" s="884"/>
      <c r="H110" s="884"/>
      <c r="I110" s="884"/>
      <c r="J110" s="884"/>
      <c r="K110" s="884"/>
      <c r="L110" s="884"/>
      <c r="M110" s="946"/>
      <c r="N110" s="596"/>
      <c r="O110" s="818"/>
      <c r="P110" s="59"/>
      <c r="Q110" s="818"/>
      <c r="R110" s="59"/>
      <c r="S110" s="59"/>
      <c r="T110" s="59"/>
      <c r="U110" s="59"/>
      <c r="V110" s="59"/>
      <c r="W110" s="59"/>
      <c r="X110" s="59"/>
      <c r="Y110" s="90"/>
    </row>
    <row r="111" spans="2:25" ht="14">
      <c r="B111" s="856"/>
      <c r="C111" s="1788" t="s">
        <v>1465</v>
      </c>
      <c r="D111" s="1789"/>
      <c r="E111" s="1789"/>
      <c r="F111" s="1789"/>
      <c r="G111" s="1789"/>
      <c r="H111" s="1789"/>
      <c r="I111" s="1789"/>
      <c r="J111" s="1790"/>
      <c r="K111" s="1050"/>
      <c r="L111" s="884"/>
      <c r="M111" s="946"/>
      <c r="N111" s="596"/>
      <c r="O111" s="818"/>
      <c r="P111" s="59"/>
      <c r="Q111" s="818"/>
      <c r="R111" s="59"/>
      <c r="S111" s="59"/>
      <c r="T111" s="59"/>
      <c r="U111" s="59"/>
      <c r="V111" s="818"/>
      <c r="W111" s="59"/>
      <c r="X111" s="59"/>
      <c r="Y111" s="90"/>
    </row>
    <row r="112" spans="2:25" ht="14">
      <c r="B112" s="856"/>
      <c r="C112" s="1792" t="s">
        <v>1479</v>
      </c>
      <c r="D112" s="1793"/>
      <c r="E112" s="1793"/>
      <c r="F112" s="1793"/>
      <c r="G112" s="1793"/>
      <c r="H112" s="1793"/>
      <c r="I112" s="1793"/>
      <c r="J112" s="1794"/>
      <c r="K112" s="1050"/>
      <c r="L112" s="884"/>
      <c r="M112" s="946"/>
      <c r="N112" s="596"/>
      <c r="O112" s="818"/>
      <c r="P112" s="59"/>
      <c r="Q112" s="818"/>
      <c r="R112" s="59"/>
      <c r="S112" s="59"/>
      <c r="T112" s="59"/>
      <c r="U112" s="59"/>
      <c r="V112" s="818"/>
      <c r="W112" s="59"/>
      <c r="X112" s="59"/>
      <c r="Y112" s="90"/>
    </row>
    <row r="113" spans="2:25" ht="14">
      <c r="B113" s="856"/>
      <c r="C113" s="1788" t="s">
        <v>1517</v>
      </c>
      <c r="D113" s="1789"/>
      <c r="E113" s="1789"/>
      <c r="F113" s="1789"/>
      <c r="G113" s="1789"/>
      <c r="H113" s="1789"/>
      <c r="I113" s="1789"/>
      <c r="J113" s="1790"/>
      <c r="K113" s="1050"/>
      <c r="L113" s="884"/>
      <c r="M113" s="946"/>
      <c r="N113" s="596"/>
      <c r="O113" s="818"/>
      <c r="P113" s="59"/>
      <c r="Q113" s="818"/>
      <c r="R113" s="59"/>
      <c r="S113" s="59"/>
      <c r="T113" s="59"/>
      <c r="U113" s="59"/>
      <c r="V113" s="59"/>
      <c r="W113" s="59"/>
      <c r="X113" s="59"/>
      <c r="Y113" s="90"/>
    </row>
    <row r="114" spans="2:25" ht="14">
      <c r="B114" s="856"/>
      <c r="C114" s="1788" t="s">
        <v>1518</v>
      </c>
      <c r="D114" s="1789"/>
      <c r="E114" s="1789"/>
      <c r="F114" s="1789"/>
      <c r="G114" s="1789"/>
      <c r="H114" s="1789"/>
      <c r="I114" s="1789"/>
      <c r="J114" s="1790"/>
      <c r="K114" s="1050"/>
      <c r="L114" s="884"/>
      <c r="M114" s="946"/>
      <c r="N114" s="596"/>
      <c r="O114" s="818"/>
      <c r="P114" s="59"/>
      <c r="Q114" s="818"/>
      <c r="R114" s="59"/>
      <c r="S114" s="59"/>
      <c r="T114" s="59"/>
      <c r="U114" s="59"/>
      <c r="V114" s="59"/>
      <c r="W114" s="59"/>
      <c r="X114" s="59"/>
      <c r="Y114" s="90"/>
    </row>
    <row r="115" spans="2:25" ht="14">
      <c r="B115" s="856"/>
      <c r="C115" s="1788" t="s">
        <v>1519</v>
      </c>
      <c r="D115" s="1789"/>
      <c r="E115" s="1789"/>
      <c r="F115" s="1789"/>
      <c r="G115" s="1789"/>
      <c r="H115" s="1789"/>
      <c r="I115" s="1789"/>
      <c r="J115" s="1790"/>
      <c r="K115" s="1050"/>
      <c r="L115" s="884"/>
      <c r="M115" s="946"/>
      <c r="N115" s="596"/>
      <c r="O115" s="818"/>
      <c r="P115" s="59"/>
      <c r="Q115" s="818"/>
      <c r="R115" s="59"/>
      <c r="S115" s="59"/>
      <c r="T115" s="59"/>
      <c r="U115" s="59"/>
      <c r="V115" s="59"/>
      <c r="W115" s="59"/>
      <c r="X115" s="59"/>
      <c r="Y115" s="90"/>
    </row>
    <row r="116" spans="2:25" ht="14">
      <c r="B116" s="856"/>
      <c r="C116" s="1788" t="s">
        <v>1478</v>
      </c>
      <c r="D116" s="1789"/>
      <c r="E116" s="1789"/>
      <c r="F116" s="1789"/>
      <c r="G116" s="1789"/>
      <c r="H116" s="1789"/>
      <c r="I116" s="1789"/>
      <c r="J116" s="1790"/>
      <c r="K116" s="1050"/>
      <c r="L116" s="884"/>
      <c r="M116" s="946"/>
      <c r="N116" s="596"/>
      <c r="O116" s="818"/>
      <c r="P116" s="59"/>
      <c r="Q116" s="818"/>
      <c r="R116" s="59"/>
      <c r="S116" s="59"/>
      <c r="T116" s="59"/>
      <c r="U116" s="59"/>
      <c r="V116" s="59"/>
      <c r="W116" s="59"/>
      <c r="X116" s="59"/>
      <c r="Y116" s="90"/>
    </row>
    <row r="117" spans="2:25" ht="14">
      <c r="B117" s="856"/>
      <c r="C117" s="1788" t="s">
        <v>1520</v>
      </c>
      <c r="D117" s="1789"/>
      <c r="E117" s="1789"/>
      <c r="F117" s="1789"/>
      <c r="G117" s="1789"/>
      <c r="H117" s="1789"/>
      <c r="I117" s="1789"/>
      <c r="J117" s="1790"/>
      <c r="K117" s="1050"/>
      <c r="L117" s="884"/>
      <c r="M117" s="946"/>
      <c r="N117" s="596"/>
      <c r="O117" s="818"/>
      <c r="P117" s="59"/>
      <c r="Q117" s="818"/>
      <c r="R117" s="59"/>
      <c r="S117" s="59"/>
      <c r="T117" s="884"/>
      <c r="U117" s="884"/>
      <c r="V117" s="884"/>
      <c r="W117" s="884"/>
      <c r="X117" s="59"/>
      <c r="Y117" s="90"/>
    </row>
    <row r="118" spans="2:25" ht="13">
      <c r="B118" s="896"/>
      <c r="C118" s="1788" t="s">
        <v>1445</v>
      </c>
      <c r="D118" s="1789"/>
      <c r="E118" s="1789"/>
      <c r="F118" s="1789"/>
      <c r="G118" s="1789"/>
      <c r="H118" s="1789"/>
      <c r="I118" s="1789"/>
      <c r="J118" s="1790"/>
      <c r="K118" s="1050"/>
      <c r="L118" s="884"/>
      <c r="M118" s="946"/>
      <c r="N118" s="596"/>
      <c r="O118" s="818"/>
      <c r="P118" s="59"/>
      <c r="Q118" s="818"/>
      <c r="R118" s="59"/>
      <c r="S118" s="59"/>
      <c r="T118" s="59"/>
      <c r="U118" s="59"/>
      <c r="V118" s="818"/>
      <c r="W118" s="59"/>
      <c r="X118" s="59"/>
      <c r="Y118" s="90"/>
    </row>
    <row r="119" spans="2:25" ht="14">
      <c r="B119" s="856"/>
      <c r="C119" s="59"/>
      <c r="D119" s="59"/>
      <c r="E119" s="59"/>
      <c r="F119" s="59"/>
      <c r="G119" s="59"/>
      <c r="H119" s="59"/>
      <c r="I119" s="59"/>
      <c r="J119" s="59"/>
      <c r="K119" s="59"/>
      <c r="L119" s="884"/>
      <c r="M119" s="946"/>
      <c r="N119" s="596"/>
      <c r="O119" s="818"/>
      <c r="P119" s="59"/>
      <c r="Q119" s="818"/>
      <c r="R119" s="59"/>
      <c r="S119" s="59"/>
      <c r="T119" s="59"/>
      <c r="U119" s="59"/>
      <c r="V119" s="818"/>
      <c r="W119" s="59"/>
      <c r="X119" s="59"/>
      <c r="Y119" s="90"/>
    </row>
    <row r="120" spans="2:25" ht="14">
      <c r="B120" s="856"/>
      <c r="C120" s="1787" t="s">
        <v>1521</v>
      </c>
      <c r="D120" s="1787"/>
      <c r="E120" s="1787"/>
      <c r="F120" s="1787"/>
      <c r="G120" s="1787"/>
      <c r="H120" s="884"/>
      <c r="I120" s="884"/>
      <c r="J120" s="884"/>
      <c r="K120" s="884"/>
      <c r="L120" s="884"/>
      <c r="M120" s="946"/>
      <c r="N120" s="596"/>
      <c r="O120" s="818"/>
      <c r="P120" s="59"/>
      <c r="Q120" s="818"/>
      <c r="R120" s="59"/>
      <c r="S120" s="59"/>
      <c r="T120" s="59"/>
      <c r="U120" s="59"/>
      <c r="V120" s="59"/>
      <c r="W120" s="59"/>
      <c r="X120" s="59"/>
      <c r="Y120" s="90"/>
    </row>
    <row r="121" spans="2:25" ht="14">
      <c r="B121" s="856"/>
      <c r="C121" s="1788" t="s">
        <v>1477</v>
      </c>
      <c r="D121" s="1789"/>
      <c r="E121" s="1789"/>
      <c r="F121" s="1789"/>
      <c r="G121" s="1789"/>
      <c r="H121" s="1789"/>
      <c r="I121" s="1789"/>
      <c r="J121" s="1790"/>
      <c r="K121" s="1050"/>
      <c r="L121" s="884"/>
      <c r="M121" s="946"/>
      <c r="N121" s="596"/>
      <c r="O121" s="818"/>
      <c r="P121" s="59"/>
      <c r="Q121" s="818"/>
      <c r="R121" s="59"/>
      <c r="S121" s="59"/>
      <c r="T121" s="59"/>
      <c r="U121" s="59"/>
      <c r="V121" s="59"/>
      <c r="W121" s="59"/>
      <c r="X121" s="59"/>
      <c r="Y121" s="90"/>
    </row>
    <row r="122" spans="2:25" ht="14">
      <c r="B122" s="856"/>
      <c r="C122" s="1788" t="s">
        <v>1522</v>
      </c>
      <c r="D122" s="1789"/>
      <c r="E122" s="1789"/>
      <c r="F122" s="1789"/>
      <c r="G122" s="1789"/>
      <c r="H122" s="1789"/>
      <c r="I122" s="1789"/>
      <c r="J122" s="1790"/>
      <c r="K122" s="1050"/>
      <c r="L122" s="884"/>
      <c r="M122" s="946"/>
      <c r="N122" s="596"/>
      <c r="O122" s="818"/>
      <c r="P122" s="59"/>
      <c r="Q122" s="818"/>
      <c r="R122" s="59"/>
      <c r="S122" s="59"/>
      <c r="T122" s="59"/>
      <c r="U122" s="59"/>
      <c r="V122" s="59"/>
      <c r="W122" s="59"/>
      <c r="X122" s="59"/>
      <c r="Y122" s="59"/>
    </row>
    <row r="123" spans="2:25" ht="13">
      <c r="B123" s="896"/>
      <c r="C123" s="1788" t="s">
        <v>1523</v>
      </c>
      <c r="D123" s="1789"/>
      <c r="E123" s="1789"/>
      <c r="F123" s="1789"/>
      <c r="G123" s="1789"/>
      <c r="H123" s="1789"/>
      <c r="I123" s="1789"/>
      <c r="J123" s="1790"/>
      <c r="K123" s="1050"/>
      <c r="L123" s="884"/>
      <c r="M123" s="946"/>
      <c r="N123" s="596"/>
      <c r="O123" s="818"/>
      <c r="P123" s="59"/>
      <c r="Q123" s="818"/>
      <c r="R123" s="59"/>
      <c r="S123" s="59"/>
      <c r="T123" s="59"/>
      <c r="U123" s="59"/>
      <c r="V123" s="59"/>
      <c r="W123" s="59"/>
      <c r="X123" s="59"/>
      <c r="Y123" s="59"/>
    </row>
    <row r="124" spans="2:25" ht="14">
      <c r="B124" s="856"/>
      <c r="C124" s="59"/>
      <c r="D124" s="59"/>
      <c r="E124" s="59"/>
      <c r="F124" s="59"/>
      <c r="G124" s="59"/>
      <c r="H124" s="59"/>
      <c r="I124" s="59"/>
      <c r="J124" s="59"/>
      <c r="K124" s="59"/>
      <c r="L124" s="884"/>
      <c r="M124" s="946"/>
      <c r="N124" s="596"/>
      <c r="O124" s="818"/>
      <c r="P124" s="59"/>
      <c r="Q124" s="818"/>
      <c r="R124" s="59"/>
      <c r="S124" s="59"/>
      <c r="T124" s="59"/>
      <c r="U124" s="59"/>
      <c r="V124" s="818"/>
      <c r="W124" s="59"/>
      <c r="X124" s="59"/>
      <c r="Y124" s="90"/>
    </row>
    <row r="125" spans="2:25" ht="14">
      <c r="B125" s="856"/>
      <c r="C125" s="1757" t="s">
        <v>1524</v>
      </c>
      <c r="D125" s="1757"/>
      <c r="E125" s="884"/>
      <c r="F125" s="884"/>
      <c r="G125" s="884"/>
      <c r="H125" s="884"/>
      <c r="I125" s="884"/>
      <c r="J125" s="884"/>
      <c r="K125" s="884"/>
      <c r="L125" s="884"/>
      <c r="M125" s="946"/>
      <c r="N125" s="596"/>
      <c r="O125" s="818"/>
      <c r="P125" s="59"/>
      <c r="Q125" s="818"/>
      <c r="R125" s="59"/>
      <c r="S125" s="59"/>
      <c r="T125" s="59"/>
      <c r="U125" s="59"/>
      <c r="V125" s="818"/>
      <c r="W125" s="59"/>
      <c r="X125" s="59"/>
      <c r="Y125" s="90"/>
    </row>
    <row r="126" spans="2:25" ht="14">
      <c r="B126" s="856"/>
      <c r="C126" s="1788" t="s">
        <v>1525</v>
      </c>
      <c r="D126" s="1789"/>
      <c r="E126" s="1789"/>
      <c r="F126" s="1789"/>
      <c r="G126" s="1789"/>
      <c r="H126" s="1789"/>
      <c r="I126" s="1789"/>
      <c r="J126" s="1790"/>
      <c r="K126" s="1050"/>
      <c r="L126" s="884"/>
      <c r="M126" s="946"/>
      <c r="N126" s="596"/>
      <c r="O126" s="818"/>
      <c r="P126" s="59"/>
      <c r="Q126" s="818"/>
      <c r="R126" s="59"/>
      <c r="S126" s="59"/>
      <c r="T126" s="59"/>
      <c r="U126" s="59"/>
      <c r="V126" s="59"/>
      <c r="W126" s="59"/>
      <c r="X126" s="59"/>
      <c r="Y126" s="90"/>
    </row>
    <row r="127" spans="2:25" ht="14">
      <c r="B127" s="856"/>
      <c r="C127" s="1788" t="s">
        <v>1526</v>
      </c>
      <c r="D127" s="1789"/>
      <c r="E127" s="1789"/>
      <c r="F127" s="1789"/>
      <c r="G127" s="1789"/>
      <c r="H127" s="1789"/>
      <c r="I127" s="1789"/>
      <c r="J127" s="1790"/>
      <c r="K127" s="1050"/>
      <c r="L127" s="884"/>
      <c r="M127" s="946"/>
      <c r="N127" s="596"/>
      <c r="O127" s="818"/>
      <c r="P127" s="59"/>
      <c r="Q127" s="818"/>
      <c r="R127" s="59"/>
      <c r="S127" s="59"/>
      <c r="T127" s="59"/>
      <c r="U127" s="59"/>
      <c r="V127" s="59"/>
      <c r="W127" s="59"/>
      <c r="X127" s="59"/>
      <c r="Y127" s="90"/>
    </row>
    <row r="128" spans="2:25" ht="13">
      <c r="B128" s="896"/>
      <c r="C128" s="1788" t="s">
        <v>1480</v>
      </c>
      <c r="D128" s="1789"/>
      <c r="E128" s="1789"/>
      <c r="F128" s="1789"/>
      <c r="G128" s="1789"/>
      <c r="H128" s="1789"/>
      <c r="I128" s="1789"/>
      <c r="J128" s="1790"/>
      <c r="K128" s="1050"/>
      <c r="L128" s="884"/>
      <c r="M128" s="946"/>
      <c r="N128" s="596"/>
      <c r="O128" s="818"/>
      <c r="P128" s="59"/>
      <c r="Q128" s="818"/>
      <c r="R128" s="59"/>
      <c r="S128" s="59"/>
      <c r="T128" s="59"/>
      <c r="U128" s="59"/>
      <c r="V128" s="59"/>
      <c r="W128" s="59"/>
      <c r="X128" s="59"/>
      <c r="Y128" s="59"/>
    </row>
    <row r="129" spans="2:25" ht="14">
      <c r="B129" s="856"/>
      <c r="C129" s="59"/>
      <c r="D129" s="59"/>
      <c r="E129" s="59"/>
      <c r="F129" s="59"/>
      <c r="G129" s="59"/>
      <c r="H129" s="59"/>
      <c r="I129" s="59"/>
      <c r="J129" s="59"/>
      <c r="K129" s="59"/>
      <c r="L129" s="884"/>
      <c r="M129" s="946"/>
      <c r="N129" s="596"/>
      <c r="O129" s="818"/>
      <c r="P129" s="59"/>
      <c r="Q129" s="818"/>
      <c r="R129" s="59"/>
      <c r="S129" s="59"/>
      <c r="T129" s="59"/>
      <c r="U129" s="59"/>
      <c r="V129" s="59"/>
      <c r="W129" s="59"/>
      <c r="X129" s="59"/>
      <c r="Y129" s="59"/>
    </row>
    <row r="130" spans="2:25" ht="14">
      <c r="B130" s="856"/>
      <c r="C130" s="1787" t="s">
        <v>1527</v>
      </c>
      <c r="D130" s="1787"/>
      <c r="E130" s="1787"/>
      <c r="F130" s="1787"/>
      <c r="G130" s="1787"/>
      <c r="H130" s="1787"/>
      <c r="I130" s="1787"/>
      <c r="J130" s="1787"/>
      <c r="K130" s="1787"/>
      <c r="L130" s="884"/>
      <c r="M130" s="946"/>
      <c r="N130" s="596"/>
      <c r="O130" s="818"/>
      <c r="P130" s="59"/>
      <c r="Q130" s="818"/>
      <c r="R130" s="59"/>
      <c r="S130" s="59"/>
      <c r="T130" s="59"/>
      <c r="U130" s="59"/>
      <c r="V130" s="818"/>
      <c r="W130" s="59"/>
      <c r="X130" s="59"/>
      <c r="Y130" s="90"/>
    </row>
    <row r="131" spans="2:25" ht="14">
      <c r="B131" s="856"/>
      <c r="C131" s="1788" t="s">
        <v>1537</v>
      </c>
      <c r="D131" s="1789"/>
      <c r="E131" s="1789"/>
      <c r="F131" s="1789"/>
      <c r="G131" s="1789"/>
      <c r="H131" s="1789"/>
      <c r="I131" s="1789"/>
      <c r="J131" s="1790"/>
      <c r="K131" s="1050"/>
      <c r="L131" s="884"/>
      <c r="M131" s="946"/>
      <c r="N131" s="596"/>
      <c r="O131" s="818"/>
      <c r="P131" s="59"/>
      <c r="Q131" s="818"/>
      <c r="R131" s="59"/>
      <c r="S131" s="59"/>
      <c r="T131" s="59"/>
      <c r="U131" s="59"/>
      <c r="V131" s="818"/>
      <c r="W131" s="59"/>
      <c r="X131" s="59"/>
      <c r="Y131" s="90"/>
    </row>
    <row r="132" spans="2:25" ht="14">
      <c r="B132" s="856"/>
      <c r="C132" s="1788" t="s">
        <v>1536</v>
      </c>
      <c r="D132" s="1789"/>
      <c r="E132" s="1789"/>
      <c r="F132" s="1789"/>
      <c r="G132" s="1789"/>
      <c r="H132" s="1789"/>
      <c r="I132" s="1789"/>
      <c r="J132" s="1790"/>
      <c r="K132" s="1050"/>
      <c r="L132" s="884"/>
      <c r="M132" s="946"/>
      <c r="N132" s="596"/>
      <c r="O132" s="818"/>
      <c r="P132" s="59"/>
      <c r="Q132" s="818"/>
      <c r="R132" s="59"/>
      <c r="S132" s="59"/>
      <c r="T132" s="59"/>
      <c r="U132" s="59"/>
      <c r="V132" s="818"/>
      <c r="W132" s="59"/>
      <c r="X132" s="59"/>
      <c r="Y132" s="90"/>
    </row>
    <row r="133" spans="2:25" ht="13">
      <c r="B133" s="896"/>
      <c r="C133" s="1788" t="s">
        <v>1535</v>
      </c>
      <c r="D133" s="1789"/>
      <c r="E133" s="1789"/>
      <c r="F133" s="1789"/>
      <c r="G133" s="1789"/>
      <c r="H133" s="1789"/>
      <c r="I133" s="1789"/>
      <c r="J133" s="1790"/>
      <c r="K133" s="1050"/>
      <c r="L133" s="884"/>
      <c r="M133" s="946"/>
      <c r="N133" s="596"/>
      <c r="O133" s="818"/>
      <c r="P133" s="59"/>
      <c r="Q133" s="818"/>
      <c r="R133" s="59"/>
      <c r="S133" s="59"/>
      <c r="T133" s="59"/>
      <c r="U133" s="59"/>
      <c r="V133" s="818"/>
      <c r="W133" s="59"/>
      <c r="X133" s="59"/>
      <c r="Y133" s="90"/>
    </row>
    <row r="134" spans="2:25" ht="13">
      <c r="B134" s="896"/>
      <c r="C134" s="917"/>
      <c r="D134" s="917"/>
      <c r="E134" s="917"/>
      <c r="F134" s="917"/>
      <c r="G134" s="917"/>
      <c r="H134" s="917"/>
      <c r="I134" s="917"/>
      <c r="J134" s="917"/>
      <c r="K134" s="884"/>
      <c r="L134" s="884"/>
      <c r="M134" s="946"/>
      <c r="N134" s="596"/>
      <c r="O134" s="818"/>
      <c r="P134" s="59"/>
      <c r="Q134" s="818"/>
      <c r="R134" s="59"/>
      <c r="S134" s="59"/>
      <c r="T134" s="59"/>
      <c r="U134" s="59"/>
      <c r="V134" s="818"/>
      <c r="W134" s="59"/>
      <c r="X134" s="59"/>
      <c r="Y134" s="90"/>
    </row>
    <row r="135" spans="2:25" ht="15" customHeight="1">
      <c r="B135" s="903"/>
      <c r="C135" s="1791" t="s">
        <v>1538</v>
      </c>
      <c r="D135" s="1791"/>
      <c r="E135" s="1791"/>
      <c r="F135" s="1791"/>
      <c r="G135" s="1791"/>
      <c r="H135" s="1791"/>
      <c r="I135" s="1791"/>
      <c r="J135" s="1791"/>
      <c r="K135" s="1791"/>
      <c r="L135" s="904"/>
      <c r="M135" s="905"/>
      <c r="N135" s="904"/>
      <c r="O135" s="904"/>
      <c r="P135" s="904"/>
      <c r="Q135" s="904"/>
      <c r="R135" s="904"/>
      <c r="S135" s="904"/>
      <c r="T135" s="904"/>
      <c r="U135" s="904"/>
      <c r="V135" s="904"/>
      <c r="W135" s="904"/>
      <c r="X135" s="904"/>
      <c r="Y135" s="904"/>
    </row>
    <row r="136" spans="2:25" ht="15" thickBot="1">
      <c r="B136" s="856"/>
      <c r="C136" s="59"/>
      <c r="D136" s="59"/>
      <c r="E136" s="59"/>
      <c r="F136" s="59"/>
      <c r="G136" s="59"/>
      <c r="H136" s="59"/>
      <c r="I136" s="59"/>
      <c r="J136" s="59"/>
      <c r="K136" s="59"/>
      <c r="L136" s="818"/>
      <c r="M136" s="946"/>
      <c r="N136" s="596"/>
      <c r="O136" s="818"/>
      <c r="P136" s="59"/>
      <c r="Q136" s="818"/>
      <c r="R136" s="59"/>
      <c r="S136" s="59"/>
      <c r="T136" s="59"/>
      <c r="U136" s="59"/>
      <c r="V136" s="818"/>
      <c r="W136" s="59"/>
      <c r="X136" s="59"/>
      <c r="Y136" s="90"/>
    </row>
    <row r="137" spans="2:25">
      <c r="B137" s="891"/>
      <c r="C137" s="1778"/>
      <c r="D137" s="1779"/>
      <c r="E137" s="1779"/>
      <c r="F137" s="1779"/>
      <c r="G137" s="1779"/>
      <c r="H137" s="1779"/>
      <c r="I137" s="1779"/>
      <c r="J137" s="1779"/>
      <c r="K137" s="1780"/>
      <c r="L137" s="912"/>
      <c r="M137" s="913"/>
      <c r="N137" s="912"/>
      <c r="O137" s="912"/>
      <c r="P137" s="912"/>
      <c r="Q137" s="912"/>
      <c r="R137" s="912"/>
      <c r="S137" s="912"/>
      <c r="T137" s="912"/>
      <c r="U137" s="912"/>
      <c r="V137" s="912"/>
      <c r="W137" s="882"/>
      <c r="X137" s="882"/>
      <c r="Y137" s="882"/>
    </row>
    <row r="138" spans="2:25">
      <c r="B138" s="891"/>
      <c r="C138" s="1781"/>
      <c r="D138" s="1782"/>
      <c r="E138" s="1782"/>
      <c r="F138" s="1782"/>
      <c r="G138" s="1782"/>
      <c r="H138" s="1782"/>
      <c r="I138" s="1782"/>
      <c r="J138" s="1782"/>
      <c r="K138" s="1783"/>
      <c r="L138" s="912"/>
      <c r="M138" s="913"/>
      <c r="N138" s="912"/>
      <c r="O138" s="912"/>
      <c r="P138" s="912"/>
      <c r="Q138" s="912"/>
      <c r="R138" s="912"/>
      <c r="S138" s="912"/>
      <c r="T138" s="912"/>
      <c r="U138" s="912"/>
      <c r="V138" s="912"/>
      <c r="W138" s="882"/>
      <c r="X138" s="882"/>
      <c r="Y138" s="882"/>
    </row>
    <row r="139" spans="2:25">
      <c r="B139" s="891"/>
      <c r="C139" s="1781"/>
      <c r="D139" s="1782"/>
      <c r="E139" s="1782"/>
      <c r="F139" s="1782"/>
      <c r="G139" s="1782"/>
      <c r="H139" s="1782"/>
      <c r="I139" s="1782"/>
      <c r="J139" s="1782"/>
      <c r="K139" s="1783"/>
      <c r="L139" s="912"/>
      <c r="M139" s="913"/>
      <c r="N139" s="912"/>
      <c r="O139" s="912"/>
      <c r="P139" s="912"/>
      <c r="Q139" s="912"/>
      <c r="R139" s="912"/>
      <c r="S139" s="912"/>
      <c r="T139" s="912"/>
      <c r="U139" s="912"/>
      <c r="V139" s="912"/>
      <c r="W139" s="882"/>
      <c r="X139" s="882"/>
      <c r="Y139" s="882"/>
    </row>
    <row r="140" spans="2:25">
      <c r="B140" s="891"/>
      <c r="C140" s="1781"/>
      <c r="D140" s="1782"/>
      <c r="E140" s="1782"/>
      <c r="F140" s="1782"/>
      <c r="G140" s="1782"/>
      <c r="H140" s="1782"/>
      <c r="I140" s="1782"/>
      <c r="J140" s="1782"/>
      <c r="K140" s="1783"/>
      <c r="L140" s="912"/>
      <c r="M140" s="913"/>
      <c r="N140" s="912"/>
      <c r="O140" s="912"/>
      <c r="P140" s="912"/>
      <c r="Q140" s="912"/>
      <c r="R140" s="912"/>
      <c r="S140" s="912"/>
      <c r="T140" s="912"/>
      <c r="U140" s="912"/>
      <c r="V140" s="912"/>
      <c r="W140" s="882"/>
      <c r="X140" s="882"/>
      <c r="Y140" s="882"/>
    </row>
    <row r="141" spans="2:25">
      <c r="B141" s="891"/>
      <c r="C141" s="1781"/>
      <c r="D141" s="1782"/>
      <c r="E141" s="1782"/>
      <c r="F141" s="1782"/>
      <c r="G141" s="1782"/>
      <c r="H141" s="1782"/>
      <c r="I141" s="1782"/>
      <c r="J141" s="1782"/>
      <c r="K141" s="1783"/>
      <c r="L141" s="912"/>
      <c r="M141" s="913"/>
      <c r="N141" s="912"/>
      <c r="O141" s="912"/>
      <c r="P141" s="912"/>
      <c r="Q141" s="912"/>
      <c r="R141" s="912"/>
      <c r="S141" s="912"/>
      <c r="T141" s="912"/>
      <c r="U141" s="912"/>
      <c r="V141" s="912"/>
      <c r="W141" s="882"/>
      <c r="X141" s="882"/>
      <c r="Y141" s="882"/>
    </row>
    <row r="142" spans="2:25">
      <c r="B142" s="891"/>
      <c r="C142" s="1781"/>
      <c r="D142" s="1782"/>
      <c r="E142" s="1782"/>
      <c r="F142" s="1782"/>
      <c r="G142" s="1782"/>
      <c r="H142" s="1782"/>
      <c r="I142" s="1782"/>
      <c r="J142" s="1782"/>
      <c r="K142" s="1783"/>
      <c r="L142" s="912"/>
      <c r="M142" s="913"/>
      <c r="N142" s="912"/>
      <c r="O142" s="912"/>
      <c r="P142" s="912"/>
      <c r="Q142" s="912"/>
      <c r="R142" s="912"/>
      <c r="S142" s="912"/>
      <c r="T142" s="912"/>
      <c r="U142" s="912"/>
      <c r="V142" s="912"/>
      <c r="W142" s="882"/>
      <c r="X142" s="882"/>
      <c r="Y142" s="882"/>
    </row>
    <row r="143" spans="2:25">
      <c r="B143" s="891"/>
      <c r="C143" s="1781"/>
      <c r="D143" s="1782"/>
      <c r="E143" s="1782"/>
      <c r="F143" s="1782"/>
      <c r="G143" s="1782"/>
      <c r="H143" s="1782"/>
      <c r="I143" s="1782"/>
      <c r="J143" s="1782"/>
      <c r="K143" s="1783"/>
      <c r="L143" s="912"/>
      <c r="M143" s="913"/>
      <c r="N143" s="912"/>
      <c r="O143" s="912"/>
      <c r="P143" s="912"/>
      <c r="Q143" s="912"/>
      <c r="R143" s="912"/>
      <c r="S143" s="912"/>
      <c r="T143" s="912"/>
      <c r="U143" s="912"/>
      <c r="V143" s="912"/>
      <c r="W143" s="882"/>
      <c r="X143" s="882"/>
      <c r="Y143" s="882"/>
    </row>
    <row r="144" spans="2:25">
      <c r="B144" s="891"/>
      <c r="C144" s="1781"/>
      <c r="D144" s="1782"/>
      <c r="E144" s="1782"/>
      <c r="F144" s="1782"/>
      <c r="G144" s="1782"/>
      <c r="H144" s="1782"/>
      <c r="I144" s="1782"/>
      <c r="J144" s="1782"/>
      <c r="K144" s="1783"/>
      <c r="L144" s="912"/>
      <c r="M144" s="913"/>
      <c r="N144" s="912"/>
      <c r="O144" s="912"/>
      <c r="P144" s="912"/>
      <c r="Q144" s="912"/>
      <c r="R144" s="912"/>
      <c r="S144" s="912"/>
      <c r="T144" s="912"/>
      <c r="U144" s="912"/>
      <c r="V144" s="912"/>
      <c r="W144" s="882"/>
      <c r="X144" s="882"/>
      <c r="Y144" s="882"/>
    </row>
    <row r="145" spans="2:25" ht="13" thickBot="1">
      <c r="B145" s="891"/>
      <c r="C145" s="1784"/>
      <c r="D145" s="1785"/>
      <c r="E145" s="1785"/>
      <c r="F145" s="1785"/>
      <c r="G145" s="1785"/>
      <c r="H145" s="1785"/>
      <c r="I145" s="1785"/>
      <c r="J145" s="1785"/>
      <c r="K145" s="1786"/>
      <c r="L145" s="912"/>
      <c r="M145" s="913"/>
      <c r="N145" s="912"/>
      <c r="O145" s="912"/>
      <c r="P145" s="912"/>
      <c r="Q145" s="912"/>
      <c r="R145" s="912"/>
      <c r="S145" s="912"/>
      <c r="T145" s="912"/>
      <c r="U145" s="912"/>
      <c r="V145" s="912"/>
      <c r="W145" s="882"/>
      <c r="X145" s="882"/>
      <c r="Y145" s="882"/>
    </row>
    <row r="146" spans="2:25" ht="13">
      <c r="B146" s="896"/>
      <c r="C146" s="884"/>
      <c r="D146" s="884"/>
      <c r="E146" s="884"/>
      <c r="F146" s="884"/>
      <c r="G146" s="884"/>
      <c r="H146" s="884"/>
      <c r="I146" s="884"/>
      <c r="J146" s="884"/>
      <c r="K146" s="884"/>
      <c r="L146" s="884"/>
      <c r="M146" s="946"/>
      <c r="N146" s="596"/>
      <c r="O146" s="818"/>
      <c r="P146" s="59"/>
      <c r="Q146" s="818"/>
      <c r="R146" s="59"/>
      <c r="S146" s="59"/>
      <c r="T146" s="59"/>
      <c r="U146" s="59"/>
      <c r="V146" s="818"/>
      <c r="W146" s="59"/>
      <c r="X146" s="59"/>
      <c r="Y146" s="90"/>
    </row>
    <row r="147" spans="2:25" ht="15" customHeight="1">
      <c r="B147" s="906"/>
      <c r="C147" s="1757" t="s">
        <v>1528</v>
      </c>
      <c r="D147" s="1757"/>
      <c r="E147" s="1757"/>
      <c r="F147" s="1757"/>
      <c r="G147" s="1757"/>
      <c r="H147" s="1757"/>
      <c r="I147" s="1757"/>
      <c r="J147" s="1757"/>
      <c r="K147" s="1757"/>
      <c r="L147" s="885"/>
      <c r="M147" s="937"/>
      <c r="N147" s="885"/>
      <c r="O147" s="885"/>
      <c r="P147" s="885"/>
      <c r="Q147" s="885"/>
      <c r="R147" s="885"/>
      <c r="S147" s="885"/>
      <c r="T147" s="885"/>
      <c r="U147" s="885"/>
      <c r="V147" s="885"/>
      <c r="W147" s="892"/>
      <c r="X147" s="892"/>
      <c r="Y147" s="892"/>
    </row>
    <row r="148" spans="2:25" ht="15" customHeight="1">
      <c r="B148" s="906"/>
      <c r="C148" s="1757"/>
      <c r="D148" s="1757"/>
      <c r="E148" s="1757"/>
      <c r="F148" s="1757"/>
      <c r="G148" s="1757"/>
      <c r="H148" s="1757"/>
      <c r="I148" s="1757"/>
      <c r="J148" s="1757"/>
      <c r="K148" s="1757"/>
      <c r="L148" s="885"/>
      <c r="M148" s="937"/>
      <c r="N148" s="885"/>
      <c r="O148" s="885"/>
      <c r="P148" s="885"/>
      <c r="Q148" s="885"/>
      <c r="R148" s="885"/>
      <c r="S148" s="885"/>
      <c r="T148" s="885"/>
      <c r="U148" s="885"/>
      <c r="V148" s="885"/>
      <c r="W148" s="892"/>
      <c r="X148" s="892"/>
      <c r="Y148" s="892"/>
    </row>
    <row r="149" spans="2:25" ht="14" thickBot="1">
      <c r="B149" s="896"/>
      <c r="C149" s="885"/>
      <c r="D149" s="885"/>
      <c r="E149" s="885"/>
      <c r="F149" s="885"/>
      <c r="G149" s="885"/>
      <c r="H149" s="885"/>
      <c r="I149" s="885"/>
      <c r="J149" s="885"/>
      <c r="K149" s="885"/>
      <c r="L149" s="885"/>
      <c r="M149" s="946"/>
      <c r="N149" s="596"/>
      <c r="O149" s="818"/>
      <c r="P149" s="59"/>
      <c r="Q149" s="818"/>
      <c r="R149" s="59"/>
      <c r="S149" s="59"/>
      <c r="T149" s="59"/>
      <c r="U149" s="59"/>
      <c r="V149" s="818"/>
      <c r="W149" s="59"/>
      <c r="X149" s="59"/>
      <c r="Y149" s="90"/>
    </row>
    <row r="150" spans="2:25" ht="13">
      <c r="B150" s="881"/>
      <c r="C150" s="1778"/>
      <c r="D150" s="1779"/>
      <c r="E150" s="1779"/>
      <c r="F150" s="1779"/>
      <c r="G150" s="1779"/>
      <c r="H150" s="1779"/>
      <c r="I150" s="1779"/>
      <c r="J150" s="1779"/>
      <c r="K150" s="1780"/>
      <c r="L150" s="912"/>
      <c r="M150" s="913"/>
      <c r="N150" s="912"/>
      <c r="O150" s="912"/>
      <c r="P150" s="912"/>
      <c r="Q150" s="912"/>
      <c r="R150" s="912"/>
      <c r="S150" s="912"/>
      <c r="T150" s="912"/>
      <c r="U150" s="912"/>
      <c r="V150" s="912"/>
      <c r="W150" s="59"/>
      <c r="X150" s="59"/>
      <c r="Y150" s="90"/>
    </row>
    <row r="151" spans="2:25" ht="13">
      <c r="B151" s="881"/>
      <c r="C151" s="1781"/>
      <c r="D151" s="1782"/>
      <c r="E151" s="1782"/>
      <c r="F151" s="1782"/>
      <c r="G151" s="1782"/>
      <c r="H151" s="1782"/>
      <c r="I151" s="1782"/>
      <c r="J151" s="1782"/>
      <c r="K151" s="1783"/>
      <c r="L151" s="912"/>
      <c r="M151" s="913"/>
      <c r="N151" s="912"/>
      <c r="O151" s="912"/>
      <c r="P151" s="912"/>
      <c r="Q151" s="912"/>
      <c r="R151" s="912"/>
      <c r="S151" s="912"/>
      <c r="T151" s="912"/>
      <c r="U151" s="912"/>
      <c r="V151" s="912"/>
      <c r="W151" s="59"/>
      <c r="X151" s="59"/>
      <c r="Y151" s="90"/>
    </row>
    <row r="152" spans="2:25" ht="13">
      <c r="B152" s="881"/>
      <c r="C152" s="1781"/>
      <c r="D152" s="1782"/>
      <c r="E152" s="1782"/>
      <c r="F152" s="1782"/>
      <c r="G152" s="1782"/>
      <c r="H152" s="1782"/>
      <c r="I152" s="1782"/>
      <c r="J152" s="1782"/>
      <c r="K152" s="1783"/>
      <c r="L152" s="912"/>
      <c r="M152" s="913"/>
      <c r="N152" s="912"/>
      <c r="O152" s="912"/>
      <c r="P152" s="912"/>
      <c r="Q152" s="912"/>
      <c r="R152" s="912"/>
      <c r="S152" s="912"/>
      <c r="T152" s="912"/>
      <c r="U152" s="912"/>
      <c r="V152" s="912"/>
      <c r="W152" s="59"/>
      <c r="X152" s="59"/>
      <c r="Y152" s="90"/>
    </row>
    <row r="153" spans="2:25" ht="13">
      <c r="B153" s="881"/>
      <c r="C153" s="1781"/>
      <c r="D153" s="1782"/>
      <c r="E153" s="1782"/>
      <c r="F153" s="1782"/>
      <c r="G153" s="1782"/>
      <c r="H153" s="1782"/>
      <c r="I153" s="1782"/>
      <c r="J153" s="1782"/>
      <c r="K153" s="1783"/>
      <c r="L153" s="912"/>
      <c r="M153" s="913"/>
      <c r="N153" s="912"/>
      <c r="O153" s="912"/>
      <c r="P153" s="912"/>
      <c r="Q153" s="912"/>
      <c r="R153" s="912"/>
      <c r="S153" s="912"/>
      <c r="T153" s="912"/>
      <c r="U153" s="912"/>
      <c r="V153" s="912"/>
      <c r="W153" s="59"/>
      <c r="X153" s="59"/>
      <c r="Y153" s="90"/>
    </row>
    <row r="154" spans="2:25" ht="13">
      <c r="B154" s="881"/>
      <c r="C154" s="1781"/>
      <c r="D154" s="1782"/>
      <c r="E154" s="1782"/>
      <c r="F154" s="1782"/>
      <c r="G154" s="1782"/>
      <c r="H154" s="1782"/>
      <c r="I154" s="1782"/>
      <c r="J154" s="1782"/>
      <c r="K154" s="1783"/>
      <c r="L154" s="912"/>
      <c r="M154" s="913"/>
      <c r="N154" s="912"/>
      <c r="O154" s="912"/>
      <c r="P154" s="912"/>
      <c r="Q154" s="912"/>
      <c r="R154" s="912"/>
      <c r="S154" s="912"/>
      <c r="T154" s="912"/>
      <c r="U154" s="912"/>
      <c r="V154" s="912"/>
      <c r="W154" s="59"/>
      <c r="X154" s="59"/>
      <c r="Y154" s="90"/>
    </row>
    <row r="155" spans="2:25" ht="13">
      <c r="B155" s="881"/>
      <c r="C155" s="1781"/>
      <c r="D155" s="1782"/>
      <c r="E155" s="1782"/>
      <c r="F155" s="1782"/>
      <c r="G155" s="1782"/>
      <c r="H155" s="1782"/>
      <c r="I155" s="1782"/>
      <c r="J155" s="1782"/>
      <c r="K155" s="1783"/>
      <c r="L155" s="912"/>
      <c r="M155" s="913"/>
      <c r="N155" s="912"/>
      <c r="O155" s="912"/>
      <c r="P155" s="912"/>
      <c r="Q155" s="912"/>
      <c r="R155" s="912"/>
      <c r="S155" s="912"/>
      <c r="T155" s="912"/>
      <c r="U155" s="912"/>
      <c r="V155" s="912"/>
      <c r="W155" s="59"/>
      <c r="X155" s="59"/>
      <c r="Y155" s="90"/>
    </row>
    <row r="156" spans="2:25" ht="13">
      <c r="B156" s="881"/>
      <c r="C156" s="1781"/>
      <c r="D156" s="1782"/>
      <c r="E156" s="1782"/>
      <c r="F156" s="1782"/>
      <c r="G156" s="1782"/>
      <c r="H156" s="1782"/>
      <c r="I156" s="1782"/>
      <c r="J156" s="1782"/>
      <c r="K156" s="1783"/>
      <c r="L156" s="912"/>
      <c r="M156" s="913"/>
      <c r="N156" s="912"/>
      <c r="O156" s="912"/>
      <c r="P156" s="912"/>
      <c r="Q156" s="912"/>
      <c r="R156" s="912"/>
      <c r="S156" s="912"/>
      <c r="T156" s="912"/>
      <c r="U156" s="912"/>
      <c r="V156" s="912"/>
      <c r="W156" s="59"/>
      <c r="X156" s="59"/>
      <c r="Y156" s="90"/>
    </row>
    <row r="157" spans="2:25" ht="14" thickBot="1">
      <c r="B157" s="881"/>
      <c r="C157" s="1784"/>
      <c r="D157" s="1785"/>
      <c r="E157" s="1785"/>
      <c r="F157" s="1785"/>
      <c r="G157" s="1785"/>
      <c r="H157" s="1785"/>
      <c r="I157" s="1785"/>
      <c r="J157" s="1785"/>
      <c r="K157" s="1786"/>
      <c r="L157" s="912"/>
      <c r="M157" s="913"/>
      <c r="N157" s="912"/>
      <c r="O157" s="912"/>
      <c r="P157" s="912"/>
      <c r="Q157" s="912"/>
      <c r="R157" s="912"/>
      <c r="S157" s="912"/>
      <c r="T157" s="912"/>
      <c r="U157" s="912"/>
      <c r="V157" s="912"/>
      <c r="W157" s="59"/>
      <c r="X157" s="59"/>
      <c r="Y157" s="90"/>
    </row>
    <row r="158" spans="2:25" ht="13">
      <c r="B158" s="896"/>
      <c r="C158" s="884"/>
      <c r="D158" s="884"/>
      <c r="E158" s="884"/>
      <c r="F158" s="884"/>
      <c r="G158" s="884"/>
      <c r="H158" s="884"/>
      <c r="I158" s="884"/>
      <c r="J158" s="884"/>
      <c r="K158" s="884"/>
      <c r="L158" s="884"/>
      <c r="M158" s="946"/>
      <c r="N158" s="596"/>
      <c r="O158" s="818"/>
      <c r="P158" s="59"/>
      <c r="Q158" s="818"/>
      <c r="R158" s="59"/>
      <c r="S158" s="59"/>
      <c r="T158" s="59"/>
      <c r="U158" s="59"/>
      <c r="V158" s="818"/>
      <c r="W158" s="59"/>
      <c r="X158" s="59"/>
      <c r="Y158" s="90"/>
    </row>
    <row r="159" spans="2:25" ht="15" customHeight="1">
      <c r="B159" s="906"/>
      <c r="C159" s="1757" t="s">
        <v>1529</v>
      </c>
      <c r="D159" s="1757"/>
      <c r="E159" s="1757"/>
      <c r="F159" s="1757"/>
      <c r="G159" s="1757"/>
      <c r="H159" s="1757"/>
      <c r="I159" s="1757"/>
      <c r="J159" s="1757"/>
      <c r="K159" s="1757"/>
      <c r="L159" s="885"/>
      <c r="M159" s="937"/>
      <c r="N159" s="885"/>
      <c r="O159" s="885"/>
      <c r="P159" s="885"/>
      <c r="Q159" s="885"/>
      <c r="R159" s="885"/>
      <c r="S159" s="885"/>
      <c r="T159" s="885"/>
      <c r="U159" s="885"/>
      <c r="V159" s="885"/>
      <c r="W159" s="892"/>
      <c r="X159" s="892"/>
      <c r="Y159" s="892"/>
    </row>
    <row r="160" spans="2:25" ht="14" thickBot="1">
      <c r="B160" s="896"/>
      <c r="C160" s="884"/>
      <c r="D160" s="884"/>
      <c r="E160" s="884"/>
      <c r="F160" s="884"/>
      <c r="G160" s="884"/>
      <c r="H160" s="884"/>
      <c r="I160" s="884"/>
      <c r="J160" s="884"/>
      <c r="K160" s="884"/>
      <c r="L160" s="884"/>
      <c r="M160" s="946"/>
      <c r="N160" s="596"/>
      <c r="O160" s="818"/>
      <c r="P160" s="59"/>
      <c r="Q160" s="818"/>
      <c r="R160" s="59"/>
      <c r="S160" s="59"/>
      <c r="T160" s="59"/>
      <c r="U160" s="59"/>
      <c r="V160" s="818"/>
      <c r="W160" s="59"/>
      <c r="X160" s="59"/>
      <c r="Y160" s="90"/>
    </row>
    <row r="161" spans="2:25" ht="13">
      <c r="B161" s="881"/>
      <c r="C161" s="1778"/>
      <c r="D161" s="1779"/>
      <c r="E161" s="1779"/>
      <c r="F161" s="1779"/>
      <c r="G161" s="1779"/>
      <c r="H161" s="1779"/>
      <c r="I161" s="1779"/>
      <c r="J161" s="1779"/>
      <c r="K161" s="1780"/>
      <c r="L161" s="912"/>
      <c r="M161" s="913"/>
      <c r="N161" s="912"/>
      <c r="O161" s="912"/>
      <c r="P161" s="912"/>
      <c r="Q161" s="912"/>
      <c r="R161" s="912"/>
      <c r="S161" s="912"/>
      <c r="T161" s="912"/>
      <c r="U161" s="912"/>
      <c r="V161" s="912"/>
      <c r="W161" s="59"/>
      <c r="X161" s="59"/>
      <c r="Y161" s="90"/>
    </row>
    <row r="162" spans="2:25" ht="13">
      <c r="B162" s="881"/>
      <c r="C162" s="1781"/>
      <c r="D162" s="1782"/>
      <c r="E162" s="1782"/>
      <c r="F162" s="1782"/>
      <c r="G162" s="1782"/>
      <c r="H162" s="1782"/>
      <c r="I162" s="1782"/>
      <c r="J162" s="1782"/>
      <c r="K162" s="1783"/>
      <c r="L162" s="912"/>
      <c r="M162" s="913"/>
      <c r="N162" s="912"/>
      <c r="O162" s="912"/>
      <c r="P162" s="912"/>
      <c r="Q162" s="912"/>
      <c r="R162" s="912"/>
      <c r="S162" s="912"/>
      <c r="T162" s="912"/>
      <c r="U162" s="912"/>
      <c r="V162" s="912"/>
      <c r="W162" s="59"/>
      <c r="X162" s="59"/>
      <c r="Y162" s="90"/>
    </row>
    <row r="163" spans="2:25" ht="13">
      <c r="B163" s="881"/>
      <c r="C163" s="1781"/>
      <c r="D163" s="1782"/>
      <c r="E163" s="1782"/>
      <c r="F163" s="1782"/>
      <c r="G163" s="1782"/>
      <c r="H163" s="1782"/>
      <c r="I163" s="1782"/>
      <c r="J163" s="1782"/>
      <c r="K163" s="1783"/>
      <c r="L163" s="912"/>
      <c r="M163" s="913"/>
      <c r="N163" s="912"/>
      <c r="O163" s="912"/>
      <c r="P163" s="912"/>
      <c r="Q163" s="912"/>
      <c r="R163" s="912"/>
      <c r="S163" s="912"/>
      <c r="T163" s="912"/>
      <c r="U163" s="912"/>
      <c r="V163" s="912"/>
      <c r="W163" s="59"/>
      <c r="X163" s="59"/>
      <c r="Y163" s="90"/>
    </row>
    <row r="164" spans="2:25" ht="13">
      <c r="B164" s="881"/>
      <c r="C164" s="1781"/>
      <c r="D164" s="1782"/>
      <c r="E164" s="1782"/>
      <c r="F164" s="1782"/>
      <c r="G164" s="1782"/>
      <c r="H164" s="1782"/>
      <c r="I164" s="1782"/>
      <c r="J164" s="1782"/>
      <c r="K164" s="1783"/>
      <c r="L164" s="912"/>
      <c r="M164" s="913"/>
      <c r="N164" s="912"/>
      <c r="O164" s="912"/>
      <c r="P164" s="912"/>
      <c r="Q164" s="912"/>
      <c r="R164" s="912"/>
      <c r="S164" s="912"/>
      <c r="T164" s="912"/>
      <c r="U164" s="912"/>
      <c r="V164" s="912"/>
      <c r="W164" s="59"/>
      <c r="X164" s="59"/>
      <c r="Y164" s="90"/>
    </row>
    <row r="165" spans="2:25" ht="13">
      <c r="B165" s="881"/>
      <c r="C165" s="1781"/>
      <c r="D165" s="1782"/>
      <c r="E165" s="1782"/>
      <c r="F165" s="1782"/>
      <c r="G165" s="1782"/>
      <c r="H165" s="1782"/>
      <c r="I165" s="1782"/>
      <c r="J165" s="1782"/>
      <c r="K165" s="1783"/>
      <c r="L165" s="912"/>
      <c r="M165" s="913"/>
      <c r="N165" s="912"/>
      <c r="O165" s="912"/>
      <c r="P165" s="912"/>
      <c r="Q165" s="912"/>
      <c r="R165" s="912"/>
      <c r="S165" s="912"/>
      <c r="T165" s="912"/>
      <c r="U165" s="912"/>
      <c r="V165" s="912"/>
      <c r="W165" s="59"/>
      <c r="X165" s="59"/>
      <c r="Y165" s="90"/>
    </row>
    <row r="166" spans="2:25" ht="13">
      <c r="B166" s="881"/>
      <c r="C166" s="1781"/>
      <c r="D166" s="1782"/>
      <c r="E166" s="1782"/>
      <c r="F166" s="1782"/>
      <c r="G166" s="1782"/>
      <c r="H166" s="1782"/>
      <c r="I166" s="1782"/>
      <c r="J166" s="1782"/>
      <c r="K166" s="1783"/>
      <c r="L166" s="912"/>
      <c r="M166" s="913"/>
      <c r="N166" s="912"/>
      <c r="O166" s="912"/>
      <c r="P166" s="912"/>
      <c r="Q166" s="912"/>
      <c r="R166" s="912"/>
      <c r="S166" s="912"/>
      <c r="T166" s="912"/>
      <c r="U166" s="912"/>
      <c r="V166" s="912"/>
      <c r="W166" s="59"/>
      <c r="X166" s="59"/>
      <c r="Y166" s="90"/>
    </row>
    <row r="167" spans="2:25" ht="13">
      <c r="B167" s="881"/>
      <c r="C167" s="1781"/>
      <c r="D167" s="1782"/>
      <c r="E167" s="1782"/>
      <c r="F167" s="1782"/>
      <c r="G167" s="1782"/>
      <c r="H167" s="1782"/>
      <c r="I167" s="1782"/>
      <c r="J167" s="1782"/>
      <c r="K167" s="1783"/>
      <c r="L167" s="912"/>
      <c r="M167" s="913"/>
      <c r="N167" s="912"/>
      <c r="O167" s="912"/>
      <c r="P167" s="912"/>
      <c r="Q167" s="912"/>
      <c r="R167" s="912"/>
      <c r="S167" s="912"/>
      <c r="T167" s="912"/>
      <c r="U167" s="912"/>
      <c r="V167" s="912"/>
      <c r="W167" s="59"/>
      <c r="X167" s="59"/>
      <c r="Y167" s="90"/>
    </row>
    <row r="168" spans="2:25" ht="14" thickBot="1">
      <c r="B168" s="881"/>
      <c r="C168" s="1784"/>
      <c r="D168" s="1785"/>
      <c r="E168" s="1785"/>
      <c r="F168" s="1785"/>
      <c r="G168" s="1785"/>
      <c r="H168" s="1785"/>
      <c r="I168" s="1785"/>
      <c r="J168" s="1785"/>
      <c r="K168" s="1786"/>
      <c r="L168" s="912"/>
      <c r="M168" s="913"/>
      <c r="N168" s="912"/>
      <c r="O168" s="912"/>
      <c r="P168" s="912"/>
      <c r="Q168" s="912"/>
      <c r="R168" s="912"/>
      <c r="S168" s="912"/>
      <c r="T168" s="912"/>
      <c r="U168" s="912"/>
      <c r="V168" s="912"/>
      <c r="W168" s="59"/>
      <c r="X168" s="59"/>
      <c r="Y168" s="90"/>
    </row>
    <row r="169" spans="2:25" ht="13">
      <c r="B169" s="896"/>
      <c r="C169" s="884"/>
      <c r="D169" s="884"/>
      <c r="E169" s="884"/>
      <c r="F169" s="884"/>
      <c r="G169" s="884"/>
      <c r="H169" s="884"/>
      <c r="I169" s="884"/>
      <c r="J169" s="884"/>
      <c r="K169" s="884"/>
      <c r="L169" s="884"/>
      <c r="M169" s="946"/>
      <c r="N169" s="596"/>
      <c r="O169" s="818"/>
      <c r="P169" s="59"/>
      <c r="Q169" s="818"/>
      <c r="R169" s="59"/>
      <c r="S169" s="59"/>
      <c r="T169" s="59"/>
      <c r="U169" s="59"/>
      <c r="V169" s="818"/>
      <c r="W169" s="59"/>
      <c r="X169" s="59"/>
      <c r="Y169" s="90"/>
    </row>
    <row r="170" spans="2:25" ht="15" customHeight="1">
      <c r="B170" s="906"/>
      <c r="C170" s="1757" t="s">
        <v>1530</v>
      </c>
      <c r="D170" s="1757"/>
      <c r="E170" s="1757"/>
      <c r="F170" s="1757"/>
      <c r="G170" s="1757"/>
      <c r="H170" s="1757"/>
      <c r="I170" s="1757"/>
      <c r="J170" s="1757"/>
      <c r="K170" s="1757"/>
      <c r="L170" s="915"/>
      <c r="M170" s="919"/>
      <c r="N170" s="915"/>
      <c r="O170" s="915"/>
      <c r="P170" s="915"/>
      <c r="Q170" s="915"/>
      <c r="R170" s="915"/>
      <c r="S170" s="915"/>
      <c r="T170" s="915"/>
      <c r="U170" s="915"/>
      <c r="V170" s="915"/>
      <c r="W170" s="892"/>
      <c r="X170" s="892"/>
      <c r="Y170" s="892"/>
    </row>
    <row r="171" spans="2:25" ht="14" thickBot="1">
      <c r="B171" s="896"/>
      <c r="C171" s="884"/>
      <c r="D171" s="884"/>
      <c r="E171" s="884"/>
      <c r="F171" s="884"/>
      <c r="G171" s="884"/>
      <c r="H171" s="884"/>
      <c r="I171" s="884"/>
      <c r="J171" s="884"/>
      <c r="K171" s="884"/>
      <c r="L171" s="884"/>
      <c r="M171" s="946"/>
      <c r="N171" s="596"/>
      <c r="O171" s="818"/>
      <c r="P171" s="59"/>
      <c r="Q171" s="818"/>
      <c r="R171" s="59"/>
      <c r="S171" s="59"/>
      <c r="T171" s="59"/>
      <c r="U171" s="59"/>
      <c r="V171" s="818"/>
      <c r="W171" s="59"/>
      <c r="X171" s="59"/>
      <c r="Y171" s="90"/>
    </row>
    <row r="172" spans="2:25" ht="13">
      <c r="B172" s="911"/>
      <c r="C172" s="1813"/>
      <c r="D172" s="1814"/>
      <c r="E172" s="1814"/>
      <c r="F172" s="1814"/>
      <c r="G172" s="1814"/>
      <c r="H172" s="1814"/>
      <c r="I172" s="1814"/>
      <c r="J172" s="1814"/>
      <c r="K172" s="1815"/>
      <c r="L172" s="882"/>
      <c r="M172" s="883"/>
      <c r="N172" s="882"/>
      <c r="O172" s="882"/>
      <c r="P172" s="882"/>
      <c r="Q172" s="882"/>
      <c r="R172" s="882"/>
      <c r="S172" s="882"/>
      <c r="T172" s="882"/>
      <c r="U172" s="882"/>
      <c r="V172" s="882"/>
      <c r="W172" s="59"/>
      <c r="X172" s="59"/>
      <c r="Y172" s="90"/>
    </row>
    <row r="173" spans="2:25" ht="13">
      <c r="B173" s="911"/>
      <c r="C173" s="1816"/>
      <c r="D173" s="1817"/>
      <c r="E173" s="1817"/>
      <c r="F173" s="1817"/>
      <c r="G173" s="1817"/>
      <c r="H173" s="1817"/>
      <c r="I173" s="1817"/>
      <c r="J173" s="1817"/>
      <c r="K173" s="1818"/>
      <c r="L173" s="882"/>
      <c r="M173" s="883"/>
      <c r="N173" s="882"/>
      <c r="O173" s="882"/>
      <c r="P173" s="882"/>
      <c r="Q173" s="882"/>
      <c r="R173" s="882"/>
      <c r="S173" s="882"/>
      <c r="T173" s="882"/>
      <c r="U173" s="882"/>
      <c r="V173" s="882"/>
      <c r="W173" s="59"/>
      <c r="X173" s="59"/>
      <c r="Y173" s="90"/>
    </row>
    <row r="174" spans="2:25" ht="13">
      <c r="B174" s="911"/>
      <c r="C174" s="1816"/>
      <c r="D174" s="1817"/>
      <c r="E174" s="1817"/>
      <c r="F174" s="1817"/>
      <c r="G174" s="1817"/>
      <c r="H174" s="1817"/>
      <c r="I174" s="1817"/>
      <c r="J174" s="1817"/>
      <c r="K174" s="1818"/>
      <c r="L174" s="882"/>
      <c r="M174" s="883"/>
      <c r="N174" s="882"/>
      <c r="O174" s="882"/>
      <c r="P174" s="882"/>
      <c r="Q174" s="882"/>
      <c r="R174" s="882"/>
      <c r="S174" s="882"/>
      <c r="T174" s="882"/>
      <c r="U174" s="882"/>
      <c r="V174" s="882"/>
      <c r="W174" s="59"/>
      <c r="X174" s="59"/>
      <c r="Y174" s="90"/>
    </row>
    <row r="175" spans="2:25" ht="13">
      <c r="B175" s="911"/>
      <c r="C175" s="1816"/>
      <c r="D175" s="1817"/>
      <c r="E175" s="1817"/>
      <c r="F175" s="1817"/>
      <c r="G175" s="1817"/>
      <c r="H175" s="1817"/>
      <c r="I175" s="1817"/>
      <c r="J175" s="1817"/>
      <c r="K175" s="1818"/>
      <c r="L175" s="882"/>
      <c r="M175" s="883"/>
      <c r="N175" s="882"/>
      <c r="O175" s="882"/>
      <c r="P175" s="882"/>
      <c r="Q175" s="882"/>
      <c r="R175" s="882"/>
      <c r="S175" s="882"/>
      <c r="T175" s="882"/>
      <c r="U175" s="882"/>
      <c r="V175" s="882"/>
      <c r="W175" s="59"/>
      <c r="X175" s="59"/>
      <c r="Y175" s="90"/>
    </row>
    <row r="176" spans="2:25" ht="13">
      <c r="B176" s="911"/>
      <c r="C176" s="1816"/>
      <c r="D176" s="1817"/>
      <c r="E176" s="1817"/>
      <c r="F176" s="1817"/>
      <c r="G176" s="1817"/>
      <c r="H176" s="1817"/>
      <c r="I176" s="1817"/>
      <c r="J176" s="1817"/>
      <c r="K176" s="1818"/>
      <c r="L176" s="882"/>
      <c r="M176" s="883"/>
      <c r="N176" s="882"/>
      <c r="O176" s="882"/>
      <c r="P176" s="882"/>
      <c r="Q176" s="882"/>
      <c r="R176" s="882"/>
      <c r="S176" s="882"/>
      <c r="T176" s="882"/>
      <c r="U176" s="882"/>
      <c r="V176" s="882"/>
      <c r="W176" s="59"/>
      <c r="X176" s="59"/>
      <c r="Y176" s="90"/>
    </row>
    <row r="177" spans="2:25" ht="13">
      <c r="B177" s="911"/>
      <c r="C177" s="1816"/>
      <c r="D177" s="1817"/>
      <c r="E177" s="1817"/>
      <c r="F177" s="1817"/>
      <c r="G177" s="1817"/>
      <c r="H177" s="1817"/>
      <c r="I177" s="1817"/>
      <c r="J177" s="1817"/>
      <c r="K177" s="1818"/>
      <c r="L177" s="882"/>
      <c r="M177" s="883"/>
      <c r="N177" s="882"/>
      <c r="O177" s="882"/>
      <c r="P177" s="882"/>
      <c r="Q177" s="882"/>
      <c r="R177" s="882"/>
      <c r="S177" s="882"/>
      <c r="T177" s="882"/>
      <c r="U177" s="882"/>
      <c r="V177" s="882"/>
      <c r="W177" s="59"/>
      <c r="X177" s="59"/>
      <c r="Y177" s="90"/>
    </row>
    <row r="178" spans="2:25" ht="13">
      <c r="B178" s="911"/>
      <c r="C178" s="1816"/>
      <c r="D178" s="1817"/>
      <c r="E178" s="1817"/>
      <c r="F178" s="1817"/>
      <c r="G178" s="1817"/>
      <c r="H178" s="1817"/>
      <c r="I178" s="1817"/>
      <c r="J178" s="1817"/>
      <c r="K178" s="1818"/>
      <c r="L178" s="882"/>
      <c r="M178" s="883"/>
      <c r="N178" s="882"/>
      <c r="O178" s="882"/>
      <c r="P178" s="882"/>
      <c r="Q178" s="882"/>
      <c r="R178" s="882"/>
      <c r="S178" s="882"/>
      <c r="T178" s="882"/>
      <c r="U178" s="882"/>
      <c r="V178" s="882"/>
      <c r="W178" s="59"/>
      <c r="X178" s="59"/>
      <c r="Y178" s="90"/>
    </row>
    <row r="179" spans="2:25" ht="14" thickBot="1">
      <c r="B179" s="911"/>
      <c r="C179" s="1819"/>
      <c r="D179" s="1820"/>
      <c r="E179" s="1820"/>
      <c r="F179" s="1820"/>
      <c r="G179" s="1820"/>
      <c r="H179" s="1820"/>
      <c r="I179" s="1820"/>
      <c r="J179" s="1820"/>
      <c r="K179" s="1821"/>
      <c r="L179" s="882"/>
      <c r="M179" s="883"/>
      <c r="N179" s="882"/>
      <c r="O179" s="882"/>
      <c r="P179" s="882"/>
      <c r="Q179" s="882"/>
      <c r="R179" s="882"/>
      <c r="S179" s="882"/>
      <c r="T179" s="882"/>
      <c r="U179" s="882"/>
      <c r="V179" s="882"/>
      <c r="W179" s="59"/>
      <c r="X179" s="59"/>
      <c r="Y179" s="90"/>
    </row>
    <row r="180" spans="2:25" ht="14" thickBot="1">
      <c r="B180" s="908"/>
      <c r="C180" s="909"/>
      <c r="D180" s="909"/>
      <c r="E180" s="909"/>
      <c r="F180" s="909"/>
      <c r="G180" s="909"/>
      <c r="H180" s="909"/>
      <c r="I180" s="909"/>
      <c r="J180" s="909"/>
      <c r="K180" s="909"/>
      <c r="L180" s="909"/>
      <c r="M180" s="947"/>
      <c r="N180" s="596"/>
      <c r="O180" s="818"/>
      <c r="P180" s="59"/>
      <c r="Q180" s="818"/>
      <c r="R180" s="59"/>
      <c r="S180" s="59"/>
      <c r="T180" s="59"/>
      <c r="U180" s="59"/>
      <c r="V180" s="818"/>
      <c r="W180" s="59"/>
      <c r="X180" s="59"/>
      <c r="Y180" s="90"/>
    </row>
  </sheetData>
  <sheetProtection password="D69D" sheet="1"/>
  <mergeCells count="87">
    <mergeCell ref="B2:M2"/>
    <mergeCell ref="B3:M3"/>
    <mergeCell ref="J67:K69"/>
    <mergeCell ref="C70:D70"/>
    <mergeCell ref="C172:K179"/>
    <mergeCell ref="D33:G33"/>
    <mergeCell ref="H33:K33"/>
    <mergeCell ref="C72:J72"/>
    <mergeCell ref="C73:J73"/>
    <mergeCell ref="C74:J74"/>
    <mergeCell ref="C71:J71"/>
    <mergeCell ref="C75:J75"/>
    <mergeCell ref="C77:J77"/>
    <mergeCell ref="C78:J78"/>
    <mergeCell ref="C79:J79"/>
    <mergeCell ref="C80:J80"/>
    <mergeCell ref="P33:W49"/>
    <mergeCell ref="C34:K34"/>
    <mergeCell ref="C46:C47"/>
    <mergeCell ref="D46:K47"/>
    <mergeCell ref="C49:C50"/>
    <mergeCell ref="C82:D82"/>
    <mergeCell ref="C83:J83"/>
    <mergeCell ref="C84:J84"/>
    <mergeCell ref="C85:J85"/>
    <mergeCell ref="C87:D87"/>
    <mergeCell ref="C88:J88"/>
    <mergeCell ref="C89:J89"/>
    <mergeCell ref="C90:J90"/>
    <mergeCell ref="C91:J91"/>
    <mergeCell ref="C92:J92"/>
    <mergeCell ref="C93:J93"/>
    <mergeCell ref="C95:F95"/>
    <mergeCell ref="C96:J96"/>
    <mergeCell ref="C97:J97"/>
    <mergeCell ref="C98:J98"/>
    <mergeCell ref="C99:J99"/>
    <mergeCell ref="C101:E101"/>
    <mergeCell ref="C102:J102"/>
    <mergeCell ref="C103:J103"/>
    <mergeCell ref="C105:E105"/>
    <mergeCell ref="C106:J106"/>
    <mergeCell ref="C107:J107"/>
    <mergeCell ref="C108:J108"/>
    <mergeCell ref="C110:E110"/>
    <mergeCell ref="C111:J111"/>
    <mergeCell ref="C112:J112"/>
    <mergeCell ref="C113:J113"/>
    <mergeCell ref="C114:J114"/>
    <mergeCell ref="C115:J115"/>
    <mergeCell ref="C116:J116"/>
    <mergeCell ref="C117:J117"/>
    <mergeCell ref="C118:J118"/>
    <mergeCell ref="C120:G120"/>
    <mergeCell ref="C121:J121"/>
    <mergeCell ref="C122:J122"/>
    <mergeCell ref="C132:J132"/>
    <mergeCell ref="C133:J133"/>
    <mergeCell ref="C135:K135"/>
    <mergeCell ref="C123:J123"/>
    <mergeCell ref="C125:D125"/>
    <mergeCell ref="C126:J126"/>
    <mergeCell ref="C127:J127"/>
    <mergeCell ref="C128:J128"/>
    <mergeCell ref="C170:K170"/>
    <mergeCell ref="C36:C43"/>
    <mergeCell ref="D36:K43"/>
    <mergeCell ref="C44:K44"/>
    <mergeCell ref="D52:K56"/>
    <mergeCell ref="C57:L60"/>
    <mergeCell ref="C62:L65"/>
    <mergeCell ref="C52:C56"/>
    <mergeCell ref="D49:K50"/>
    <mergeCell ref="C137:K145"/>
    <mergeCell ref="C147:K148"/>
    <mergeCell ref="C150:K157"/>
    <mergeCell ref="C159:K159"/>
    <mergeCell ref="C161:K168"/>
    <mergeCell ref="C130:K130"/>
    <mergeCell ref="C131:J131"/>
    <mergeCell ref="C5:L10"/>
    <mergeCell ref="C12:L19"/>
    <mergeCell ref="C21:L23"/>
    <mergeCell ref="C25:L26"/>
    <mergeCell ref="D31:G31"/>
    <mergeCell ref="H31:K31"/>
    <mergeCell ref="D29:K29"/>
  </mergeCells>
  <phoneticPr fontId="180" type="noConversion"/>
  <pageMargins left="0.45" right="0.5" top="0.75" bottom="0.75" header="0.3" footer="0.3"/>
  <rowBreaks count="1" manualBreakCount="1">
    <brk id="48" min="1" max="12" man="1"/>
  </rowBreaks>
  <drawing r:id="rId1"/>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1:K192"/>
  <sheetViews>
    <sheetView topLeftCell="A41" workbookViewId="0">
      <selection activeCell="C86" sqref="C86:D86"/>
    </sheetView>
  </sheetViews>
  <sheetFormatPr baseColWidth="10" defaultColWidth="8.83203125" defaultRowHeight="12"/>
  <cols>
    <col min="1" max="1" width="20.6640625" customWidth="1"/>
    <col min="2" max="2" width="52.33203125" customWidth="1"/>
    <col min="3" max="3" width="16.33203125" customWidth="1"/>
  </cols>
  <sheetData>
    <row r="1" spans="1:11">
      <c r="A1" s="35" t="s">
        <v>161</v>
      </c>
      <c r="B1" s="35" t="s">
        <v>377</v>
      </c>
      <c r="C1" s="35"/>
      <c r="G1" s="1824" t="s">
        <v>388</v>
      </c>
      <c r="H1" s="1825"/>
      <c r="I1" s="1825"/>
      <c r="J1" s="1825"/>
      <c r="K1" s="1826"/>
    </row>
    <row r="2" spans="1:11">
      <c r="A2" s="35" t="s">
        <v>231</v>
      </c>
      <c r="B2" s="35" t="s">
        <v>233</v>
      </c>
      <c r="G2" s="1827"/>
      <c r="H2" s="1828"/>
      <c r="I2" s="1828"/>
      <c r="J2" s="1828"/>
      <c r="K2" s="1829"/>
    </row>
    <row r="3" spans="1:11">
      <c r="A3" s="35" t="s">
        <v>234</v>
      </c>
      <c r="B3" s="35" t="s">
        <v>233</v>
      </c>
      <c r="G3" s="1827"/>
      <c r="H3" s="1828"/>
      <c r="I3" s="1828"/>
      <c r="J3" s="1828"/>
      <c r="K3" s="1829"/>
    </row>
    <row r="4" spans="1:11">
      <c r="A4" s="35" t="s">
        <v>234</v>
      </c>
      <c r="B4" s="35" t="s">
        <v>253</v>
      </c>
      <c r="G4" s="1827"/>
      <c r="H4" s="1828"/>
      <c r="I4" s="1828"/>
      <c r="J4" s="1828"/>
      <c r="K4" s="1829"/>
    </row>
    <row r="5" spans="1:11">
      <c r="A5" s="35" t="s">
        <v>234</v>
      </c>
      <c r="B5" s="35" t="s">
        <v>208</v>
      </c>
      <c r="G5" s="1827"/>
      <c r="H5" s="1828"/>
      <c r="I5" s="1828"/>
      <c r="J5" s="1828"/>
      <c r="K5" s="1829"/>
    </row>
    <row r="6" spans="1:11">
      <c r="A6" s="35" t="s">
        <v>236</v>
      </c>
      <c r="B6" s="35" t="s">
        <v>233</v>
      </c>
      <c r="G6" s="1827"/>
      <c r="H6" s="1828"/>
      <c r="I6" s="1828"/>
      <c r="J6" s="1828"/>
      <c r="K6" s="1829"/>
    </row>
    <row r="7" spans="1:11">
      <c r="A7" s="35" t="s">
        <v>237</v>
      </c>
      <c r="B7" s="35" t="s">
        <v>235</v>
      </c>
      <c r="G7" s="1827"/>
      <c r="H7" s="1828"/>
      <c r="I7" s="1828"/>
      <c r="J7" s="1828"/>
      <c r="K7" s="1829"/>
    </row>
    <row r="8" spans="1:11">
      <c r="A8" s="35" t="s">
        <v>237</v>
      </c>
      <c r="B8" s="35" t="s">
        <v>202</v>
      </c>
      <c r="G8" s="1827"/>
      <c r="H8" s="1828"/>
      <c r="I8" s="1828"/>
      <c r="J8" s="1828"/>
      <c r="K8" s="1829"/>
    </row>
    <row r="9" spans="1:11">
      <c r="A9" s="35" t="s">
        <v>237</v>
      </c>
      <c r="B9" s="35" t="s">
        <v>241</v>
      </c>
      <c r="G9" s="1827"/>
      <c r="H9" s="1828"/>
      <c r="I9" s="1828"/>
      <c r="J9" s="1828"/>
      <c r="K9" s="1829"/>
    </row>
    <row r="10" spans="1:11">
      <c r="A10" s="35" t="s">
        <v>237</v>
      </c>
      <c r="B10" s="35" t="s">
        <v>253</v>
      </c>
      <c r="G10" s="1827"/>
      <c r="H10" s="1828"/>
      <c r="I10" s="1828"/>
      <c r="J10" s="1828"/>
      <c r="K10" s="1829"/>
    </row>
    <row r="11" spans="1:11">
      <c r="A11" s="35" t="s">
        <v>237</v>
      </c>
      <c r="B11" s="35" t="s">
        <v>238</v>
      </c>
      <c r="G11" s="1827"/>
      <c r="H11" s="1828"/>
      <c r="I11" s="1828"/>
      <c r="J11" s="1828"/>
      <c r="K11" s="1829"/>
    </row>
    <row r="12" spans="1:11">
      <c r="A12" s="35" t="s">
        <v>237</v>
      </c>
      <c r="B12" s="35" t="s">
        <v>255</v>
      </c>
      <c r="G12" s="1827"/>
      <c r="H12" s="1828"/>
      <c r="I12" s="1828"/>
      <c r="J12" s="1828"/>
      <c r="K12" s="1829"/>
    </row>
    <row r="13" spans="1:11">
      <c r="A13" s="35" t="s">
        <v>340</v>
      </c>
      <c r="B13" s="35" t="s">
        <v>235</v>
      </c>
      <c r="G13" s="1827"/>
      <c r="H13" s="1828"/>
      <c r="I13" s="1828"/>
      <c r="J13" s="1828"/>
      <c r="K13" s="1829"/>
    </row>
    <row r="14" spans="1:11">
      <c r="A14" s="35" t="s">
        <v>340</v>
      </c>
      <c r="B14" s="35" t="s">
        <v>202</v>
      </c>
      <c r="G14" s="1827"/>
      <c r="H14" s="1828"/>
      <c r="I14" s="1828"/>
      <c r="J14" s="1828"/>
      <c r="K14" s="1829"/>
    </row>
    <row r="15" spans="1:11">
      <c r="A15" s="35" t="s">
        <v>340</v>
      </c>
      <c r="B15" s="35" t="s">
        <v>241</v>
      </c>
      <c r="G15" s="1827"/>
      <c r="H15" s="1828"/>
      <c r="I15" s="1828"/>
      <c r="J15" s="1828"/>
      <c r="K15" s="1829"/>
    </row>
    <row r="16" spans="1:11">
      <c r="A16" s="35" t="s">
        <v>340</v>
      </c>
      <c r="B16" s="35" t="s">
        <v>253</v>
      </c>
      <c r="G16" s="1830"/>
      <c r="H16" s="1831"/>
      <c r="I16" s="1831"/>
      <c r="J16" s="1831"/>
      <c r="K16" s="1832"/>
    </row>
    <row r="17" spans="1:2">
      <c r="A17" s="35" t="s">
        <v>242</v>
      </c>
      <c r="B17" s="35" t="s">
        <v>202</v>
      </c>
    </row>
    <row r="18" spans="1:2">
      <c r="A18" s="35" t="s">
        <v>242</v>
      </c>
      <c r="B18" s="35" t="s">
        <v>255</v>
      </c>
    </row>
    <row r="19" spans="1:2">
      <c r="A19" s="35" t="s">
        <v>242</v>
      </c>
      <c r="B19" s="35" t="s">
        <v>235</v>
      </c>
    </row>
    <row r="20" spans="1:2">
      <c r="A20" s="35" t="s">
        <v>242</v>
      </c>
      <c r="B20" s="35" t="s">
        <v>264</v>
      </c>
    </row>
    <row r="21" spans="1:2">
      <c r="A21" s="35" t="s">
        <v>342</v>
      </c>
      <c r="B21" s="35" t="s">
        <v>253</v>
      </c>
    </row>
    <row r="22" spans="1:2">
      <c r="A22" s="35" t="s">
        <v>344</v>
      </c>
      <c r="B22" s="35" t="s">
        <v>253</v>
      </c>
    </row>
    <row r="23" spans="1:2">
      <c r="A23" s="35" t="s">
        <v>249</v>
      </c>
      <c r="B23" t="s">
        <v>1284</v>
      </c>
    </row>
    <row r="24" spans="1:2">
      <c r="A24" s="35" t="s">
        <v>249</v>
      </c>
      <c r="B24" t="s">
        <v>378</v>
      </c>
    </row>
    <row r="25" spans="1:2">
      <c r="A25" s="35" t="s">
        <v>350</v>
      </c>
      <c r="B25" s="35" t="s">
        <v>230</v>
      </c>
    </row>
    <row r="26" spans="1:2">
      <c r="A26" s="35" t="s">
        <v>254</v>
      </c>
      <c r="B26" s="35" t="s">
        <v>241</v>
      </c>
    </row>
    <row r="27" spans="1:2">
      <c r="A27" s="35" t="s">
        <v>254</v>
      </c>
      <c r="B27" s="35" t="s">
        <v>255</v>
      </c>
    </row>
    <row r="28" spans="1:2">
      <c r="A28" s="35" t="s">
        <v>254</v>
      </c>
      <c r="B28" s="35" t="s">
        <v>382</v>
      </c>
    </row>
    <row r="29" spans="1:2">
      <c r="A29" s="35" t="s">
        <v>254</v>
      </c>
      <c r="B29" s="35" t="s">
        <v>266</v>
      </c>
    </row>
    <row r="30" spans="1:2">
      <c r="A30" s="35" t="s">
        <v>254</v>
      </c>
      <c r="B30" s="35" t="s">
        <v>114</v>
      </c>
    </row>
    <row r="31" spans="1:2">
      <c r="A31" s="35" t="s">
        <v>256</v>
      </c>
      <c r="B31" s="35" t="s">
        <v>235</v>
      </c>
    </row>
    <row r="32" spans="1:2">
      <c r="A32" s="35" t="s">
        <v>256</v>
      </c>
      <c r="B32" s="35" t="s">
        <v>264</v>
      </c>
    </row>
    <row r="33" spans="1:2">
      <c r="A33" s="35" t="s">
        <v>256</v>
      </c>
      <c r="B33" s="35" t="s">
        <v>114</v>
      </c>
    </row>
    <row r="34" spans="1:2">
      <c r="A34" s="35" t="s">
        <v>258</v>
      </c>
      <c r="B34" s="35" t="s">
        <v>266</v>
      </c>
    </row>
    <row r="35" spans="1:2">
      <c r="A35" s="35" t="s">
        <v>259</v>
      </c>
      <c r="B35" s="35" t="s">
        <v>255</v>
      </c>
    </row>
    <row r="36" spans="1:2">
      <c r="A36" s="35" t="s">
        <v>259</v>
      </c>
      <c r="B36" s="35" t="s">
        <v>230</v>
      </c>
    </row>
    <row r="37" spans="1:2">
      <c r="A37" s="35" t="s">
        <v>259</v>
      </c>
      <c r="B37" s="35" t="s">
        <v>202</v>
      </c>
    </row>
    <row r="38" spans="1:2">
      <c r="A38" s="35" t="s">
        <v>259</v>
      </c>
      <c r="B38" s="35" t="s">
        <v>266</v>
      </c>
    </row>
    <row r="39" spans="1:2">
      <c r="A39" s="35" t="s">
        <v>226</v>
      </c>
      <c r="B39" s="35" t="s">
        <v>257</v>
      </c>
    </row>
    <row r="40" spans="1:2">
      <c r="A40" s="35" t="s">
        <v>371</v>
      </c>
      <c r="B40" s="35" t="s">
        <v>114</v>
      </c>
    </row>
    <row r="41" spans="1:2">
      <c r="A41" s="35" t="s">
        <v>261</v>
      </c>
      <c r="B41" s="35" t="s">
        <v>233</v>
      </c>
    </row>
    <row r="42" spans="1:2">
      <c r="A42" s="35" t="s">
        <v>265</v>
      </c>
      <c r="B42" s="35" t="s">
        <v>238</v>
      </c>
    </row>
    <row r="43" spans="1:2">
      <c r="A43" s="35" t="s">
        <v>265</v>
      </c>
      <c r="B43" s="35" t="s">
        <v>202</v>
      </c>
    </row>
    <row r="44" spans="1:2">
      <c r="A44" s="35" t="s">
        <v>265</v>
      </c>
      <c r="B44" s="35" t="s">
        <v>253</v>
      </c>
    </row>
    <row r="45" spans="1:2">
      <c r="A45" s="35" t="s">
        <v>265</v>
      </c>
      <c r="B45" s="35" t="s">
        <v>206</v>
      </c>
    </row>
    <row r="46" spans="1:2">
      <c r="A46" s="35" t="s">
        <v>265</v>
      </c>
      <c r="B46" s="35" t="s">
        <v>255</v>
      </c>
    </row>
    <row r="47" spans="1:2">
      <c r="A47" s="35" t="s">
        <v>265</v>
      </c>
      <c r="B47" s="35" t="s">
        <v>257</v>
      </c>
    </row>
    <row r="48" spans="1:2">
      <c r="A48" s="35" t="s">
        <v>265</v>
      </c>
      <c r="B48" s="35" t="s">
        <v>260</v>
      </c>
    </row>
    <row r="49" spans="1:2">
      <c r="A49" s="35" t="s">
        <v>267</v>
      </c>
      <c r="B49" s="35" t="s">
        <v>114</v>
      </c>
    </row>
    <row r="50" spans="1:2">
      <c r="A50" s="35" t="s">
        <v>267</v>
      </c>
      <c r="B50" s="35" t="s">
        <v>230</v>
      </c>
    </row>
    <row r="51" spans="1:2">
      <c r="A51" s="35" t="s">
        <v>267</v>
      </c>
      <c r="B51" s="35" t="s">
        <v>257</v>
      </c>
    </row>
    <row r="52" spans="1:2">
      <c r="A52" s="35" t="s">
        <v>267</v>
      </c>
      <c r="B52" s="35" t="s">
        <v>266</v>
      </c>
    </row>
    <row r="53" spans="1:2">
      <c r="A53" s="35" t="s">
        <v>115</v>
      </c>
      <c r="B53" s="35" t="s">
        <v>235</v>
      </c>
    </row>
    <row r="54" spans="1:2">
      <c r="A54" s="35" t="s">
        <v>115</v>
      </c>
      <c r="B54" s="35" t="s">
        <v>253</v>
      </c>
    </row>
    <row r="55" spans="1:2">
      <c r="A55" s="35" t="s">
        <v>115</v>
      </c>
      <c r="B55" s="35" t="s">
        <v>202</v>
      </c>
    </row>
    <row r="56" spans="1:2">
      <c r="A56" s="35" t="s">
        <v>115</v>
      </c>
      <c r="B56" s="35" t="s">
        <v>241</v>
      </c>
    </row>
    <row r="57" spans="1:2">
      <c r="A57" s="35" t="s">
        <v>115</v>
      </c>
      <c r="B57" s="35" t="s">
        <v>257</v>
      </c>
    </row>
    <row r="58" spans="1:2">
      <c r="A58" s="35" t="s">
        <v>115</v>
      </c>
      <c r="B58" s="35" t="s">
        <v>264</v>
      </c>
    </row>
    <row r="59" spans="1:2">
      <c r="A59" s="35" t="s">
        <v>116</v>
      </c>
      <c r="B59" s="35" t="s">
        <v>255</v>
      </c>
    </row>
    <row r="60" spans="1:2">
      <c r="A60" s="35" t="s">
        <v>116</v>
      </c>
      <c r="B60" s="35" t="s">
        <v>114</v>
      </c>
    </row>
    <row r="61" spans="1:2">
      <c r="A61" s="35" t="s">
        <v>116</v>
      </c>
      <c r="B61" s="35" t="s">
        <v>205</v>
      </c>
    </row>
    <row r="62" spans="1:2">
      <c r="A62" s="35" t="s">
        <v>116</v>
      </c>
      <c r="B62" s="35" t="s">
        <v>233</v>
      </c>
    </row>
    <row r="63" spans="1:2">
      <c r="A63" s="35" t="s">
        <v>116</v>
      </c>
      <c r="B63" s="35" t="s">
        <v>235</v>
      </c>
    </row>
    <row r="64" spans="1:2">
      <c r="A64" s="35" t="s">
        <v>116</v>
      </c>
      <c r="B64" s="35" t="s">
        <v>209</v>
      </c>
    </row>
    <row r="65" spans="1:2">
      <c r="A65" s="35" t="s">
        <v>116</v>
      </c>
      <c r="B65" s="35" t="s">
        <v>257</v>
      </c>
    </row>
    <row r="66" spans="1:2">
      <c r="A66" s="35" t="s">
        <v>116</v>
      </c>
      <c r="B66" s="35" t="s">
        <v>266</v>
      </c>
    </row>
    <row r="67" spans="1:2">
      <c r="A67" s="35" t="s">
        <v>120</v>
      </c>
      <c r="B67" s="35" t="s">
        <v>260</v>
      </c>
    </row>
    <row r="68" spans="1:2">
      <c r="A68" s="35" t="s">
        <v>121</v>
      </c>
      <c r="B68" s="35" t="s">
        <v>233</v>
      </c>
    </row>
    <row r="69" spans="1:2">
      <c r="A69" s="35" t="s">
        <v>121</v>
      </c>
      <c r="B69" s="35" t="s">
        <v>235</v>
      </c>
    </row>
    <row r="70" spans="1:2">
      <c r="A70" s="35" t="s">
        <v>121</v>
      </c>
      <c r="B70" s="35" t="s">
        <v>202</v>
      </c>
    </row>
    <row r="71" spans="1:2">
      <c r="A71" s="35" t="s">
        <v>121</v>
      </c>
      <c r="B71" s="35" t="s">
        <v>241</v>
      </c>
    </row>
    <row r="72" spans="1:2">
      <c r="A72" s="35" t="s">
        <v>121</v>
      </c>
      <c r="B72" s="35" t="s">
        <v>253</v>
      </c>
    </row>
    <row r="73" spans="1:2">
      <c r="A73" s="35" t="s">
        <v>121</v>
      </c>
      <c r="B73" s="35" t="s">
        <v>255</v>
      </c>
    </row>
    <row r="74" spans="1:2">
      <c r="A74" s="35" t="s">
        <v>121</v>
      </c>
      <c r="B74" s="35" t="s">
        <v>257</v>
      </c>
    </row>
    <row r="75" spans="1:2">
      <c r="A75" s="35" t="s">
        <v>121</v>
      </c>
      <c r="B75" s="35" t="s">
        <v>264</v>
      </c>
    </row>
    <row r="76" spans="1:2">
      <c r="A76" s="35" t="s">
        <v>121</v>
      </c>
      <c r="B76" s="35" t="s">
        <v>114</v>
      </c>
    </row>
    <row r="77" spans="1:2">
      <c r="A77" s="35" t="s">
        <v>124</v>
      </c>
      <c r="B77" s="35" t="s">
        <v>233</v>
      </c>
    </row>
    <row r="78" spans="1:2">
      <c r="A78" s="35" t="s">
        <v>124</v>
      </c>
      <c r="B78" s="35" t="s">
        <v>235</v>
      </c>
    </row>
    <row r="79" spans="1:2">
      <c r="A79" s="35" t="s">
        <v>124</v>
      </c>
      <c r="B79" s="35" t="s">
        <v>202</v>
      </c>
    </row>
    <row r="80" spans="1:2">
      <c r="A80" s="35" t="s">
        <v>124</v>
      </c>
      <c r="B80" s="35" t="s">
        <v>241</v>
      </c>
    </row>
    <row r="81" spans="1:2">
      <c r="A81" s="35" t="s">
        <v>124</v>
      </c>
      <c r="B81" s="35" t="s">
        <v>253</v>
      </c>
    </row>
    <row r="82" spans="1:2">
      <c r="A82" s="35" t="s">
        <v>124</v>
      </c>
      <c r="B82" s="35" t="s">
        <v>255</v>
      </c>
    </row>
    <row r="83" spans="1:2">
      <c r="A83" s="35" t="s">
        <v>124</v>
      </c>
      <c r="B83" s="35" t="s">
        <v>257</v>
      </c>
    </row>
    <row r="84" spans="1:2">
      <c r="A84" s="35" t="s">
        <v>124</v>
      </c>
      <c r="B84" s="35" t="s">
        <v>264</v>
      </c>
    </row>
    <row r="85" spans="1:2">
      <c r="A85" s="35" t="s">
        <v>124</v>
      </c>
      <c r="B85" s="35" t="s">
        <v>114</v>
      </c>
    </row>
    <row r="86" spans="1:2">
      <c r="A86" s="35" t="s">
        <v>124</v>
      </c>
      <c r="B86" s="35" t="s">
        <v>1284</v>
      </c>
    </row>
    <row r="87" spans="1:2">
      <c r="A87" s="35" t="s">
        <v>345</v>
      </c>
      <c r="B87" s="35" t="s">
        <v>235</v>
      </c>
    </row>
    <row r="88" spans="1:2">
      <c r="A88" s="35" t="s">
        <v>345</v>
      </c>
      <c r="B88" s="35" t="s">
        <v>202</v>
      </c>
    </row>
    <row r="89" spans="1:2">
      <c r="A89" s="35" t="s">
        <v>345</v>
      </c>
      <c r="B89" s="35" t="s">
        <v>255</v>
      </c>
    </row>
    <row r="90" spans="1:2">
      <c r="A90" s="35" t="s">
        <v>345</v>
      </c>
      <c r="B90" s="35" t="s">
        <v>207</v>
      </c>
    </row>
    <row r="91" spans="1:2">
      <c r="A91" s="35" t="s">
        <v>125</v>
      </c>
      <c r="B91" s="35" t="s">
        <v>233</v>
      </c>
    </row>
    <row r="92" spans="1:2">
      <c r="A92" s="35" t="s">
        <v>126</v>
      </c>
      <c r="B92" s="35" t="s">
        <v>238</v>
      </c>
    </row>
    <row r="93" spans="1:2">
      <c r="A93" s="35" t="s">
        <v>126</v>
      </c>
      <c r="B93" s="35" t="s">
        <v>202</v>
      </c>
    </row>
    <row r="94" spans="1:2">
      <c r="A94" s="35" t="s">
        <v>339</v>
      </c>
      <c r="B94" s="35" t="s">
        <v>235</v>
      </c>
    </row>
    <row r="95" spans="1:2">
      <c r="A95" s="35" t="s">
        <v>339</v>
      </c>
      <c r="B95" s="35" t="s">
        <v>202</v>
      </c>
    </row>
    <row r="96" spans="1:2">
      <c r="A96" s="35" t="s">
        <v>339</v>
      </c>
      <c r="B96" s="35" t="s">
        <v>206</v>
      </c>
    </row>
    <row r="97" spans="1:2">
      <c r="A97" s="35" t="s">
        <v>339</v>
      </c>
      <c r="B97" s="35" t="s">
        <v>255</v>
      </c>
    </row>
    <row r="98" spans="1:2">
      <c r="A98" s="35" t="s">
        <v>339</v>
      </c>
      <c r="B98" s="35" t="s">
        <v>257</v>
      </c>
    </row>
    <row r="99" spans="1:2">
      <c r="A99" s="35" t="s">
        <v>339</v>
      </c>
      <c r="B99" s="35" t="s">
        <v>264</v>
      </c>
    </row>
    <row r="100" spans="1:2">
      <c r="A100" s="35" t="s">
        <v>339</v>
      </c>
      <c r="B100" s="35" t="s">
        <v>266</v>
      </c>
    </row>
    <row r="101" spans="1:2">
      <c r="A101" s="35" t="s">
        <v>127</v>
      </c>
      <c r="B101" s="35" t="s">
        <v>230</v>
      </c>
    </row>
    <row r="102" spans="1:2">
      <c r="A102" s="35" t="s">
        <v>127</v>
      </c>
      <c r="B102" s="35" t="s">
        <v>235</v>
      </c>
    </row>
    <row r="103" spans="1:2">
      <c r="A103" s="35" t="s">
        <v>127</v>
      </c>
      <c r="B103" s="35" t="s">
        <v>238</v>
      </c>
    </row>
    <row r="104" spans="1:2">
      <c r="A104" s="35" t="s">
        <v>127</v>
      </c>
      <c r="B104" s="35" t="s">
        <v>202</v>
      </c>
    </row>
    <row r="105" spans="1:2">
      <c r="A105" s="35" t="s">
        <v>127</v>
      </c>
      <c r="B105" s="35" t="s">
        <v>241</v>
      </c>
    </row>
    <row r="106" spans="1:2">
      <c r="A106" s="35" t="s">
        <v>127</v>
      </c>
      <c r="B106" s="35" t="s">
        <v>255</v>
      </c>
    </row>
    <row r="107" spans="1:2">
      <c r="A107" s="35" t="s">
        <v>127</v>
      </c>
      <c r="B107" s="35" t="s">
        <v>379</v>
      </c>
    </row>
    <row r="108" spans="1:2">
      <c r="A108" s="35" t="s">
        <v>127</v>
      </c>
      <c r="B108" s="35" t="s">
        <v>361</v>
      </c>
    </row>
    <row r="109" spans="1:2">
      <c r="A109" s="35" t="s">
        <v>127</v>
      </c>
      <c r="B109" s="35" t="s">
        <v>257</v>
      </c>
    </row>
    <row r="110" spans="1:2">
      <c r="A110" s="35" t="s">
        <v>127</v>
      </c>
      <c r="B110" s="35" t="s">
        <v>266</v>
      </c>
    </row>
    <row r="111" spans="1:2">
      <c r="A111" s="35" t="s">
        <v>127</v>
      </c>
      <c r="B111" s="35" t="s">
        <v>114</v>
      </c>
    </row>
    <row r="112" spans="1:2">
      <c r="A112" s="35" t="s">
        <v>128</v>
      </c>
      <c r="B112" s="35" t="s">
        <v>362</v>
      </c>
    </row>
    <row r="113" spans="1:2">
      <c r="A113" s="35" t="s">
        <v>128</v>
      </c>
      <c r="B113" s="35" t="s">
        <v>266</v>
      </c>
    </row>
    <row r="114" spans="1:2">
      <c r="A114" s="35" t="s">
        <v>128</v>
      </c>
      <c r="B114" s="35" t="s">
        <v>114</v>
      </c>
    </row>
    <row r="115" spans="1:2">
      <c r="A115" s="35" t="s">
        <v>959</v>
      </c>
      <c r="B115" s="35" t="s">
        <v>841</v>
      </c>
    </row>
    <row r="116" spans="1:2">
      <c r="A116" s="35" t="s">
        <v>129</v>
      </c>
      <c r="B116" s="35" t="s">
        <v>233</v>
      </c>
    </row>
    <row r="117" spans="1:2">
      <c r="A117" s="35" t="s">
        <v>129</v>
      </c>
      <c r="B117" s="35" t="s">
        <v>264</v>
      </c>
    </row>
    <row r="118" spans="1:2">
      <c r="A118" s="35" t="s">
        <v>130</v>
      </c>
      <c r="B118" s="35" t="s">
        <v>260</v>
      </c>
    </row>
    <row r="119" spans="1:2">
      <c r="A119" s="35" t="s">
        <v>131</v>
      </c>
      <c r="B119" s="35" t="s">
        <v>233</v>
      </c>
    </row>
    <row r="120" spans="1:2">
      <c r="A120" s="35" t="s">
        <v>131</v>
      </c>
      <c r="B120" s="35" t="s">
        <v>255</v>
      </c>
    </row>
    <row r="121" spans="1:2">
      <c r="A121" s="35" t="s">
        <v>131</v>
      </c>
      <c r="B121" s="35" t="s">
        <v>266</v>
      </c>
    </row>
    <row r="122" spans="1:2">
      <c r="A122" s="35" t="s">
        <v>131</v>
      </c>
      <c r="B122" s="35" t="s">
        <v>360</v>
      </c>
    </row>
    <row r="123" spans="1:2">
      <c r="A123" s="35" t="s">
        <v>228</v>
      </c>
      <c r="B123" s="35" t="s">
        <v>238</v>
      </c>
    </row>
    <row r="124" spans="1:2">
      <c r="A124" s="35" t="s">
        <v>228</v>
      </c>
      <c r="B124" s="35" t="s">
        <v>206</v>
      </c>
    </row>
    <row r="125" spans="1:2">
      <c r="A125" s="35" t="s">
        <v>132</v>
      </c>
      <c r="B125" s="35" t="s">
        <v>230</v>
      </c>
    </row>
    <row r="126" spans="1:2">
      <c r="A126" s="35" t="s">
        <v>132</v>
      </c>
      <c r="B126" s="35" t="s">
        <v>233</v>
      </c>
    </row>
    <row r="127" spans="1:2">
      <c r="A127" s="35" t="s">
        <v>132</v>
      </c>
      <c r="B127" s="35" t="s">
        <v>202</v>
      </c>
    </row>
    <row r="128" spans="1:2">
      <c r="A128" s="35" t="s">
        <v>132</v>
      </c>
      <c r="B128" s="35" t="s">
        <v>253</v>
      </c>
    </row>
    <row r="129" spans="1:2">
      <c r="A129" s="35" t="s">
        <v>132</v>
      </c>
      <c r="B129" s="35" t="s">
        <v>255</v>
      </c>
    </row>
    <row r="130" spans="1:2">
      <c r="A130" s="35" t="s">
        <v>132</v>
      </c>
      <c r="B130" s="35" t="s">
        <v>257</v>
      </c>
    </row>
    <row r="131" spans="1:2">
      <c r="A131" s="35" t="s">
        <v>132</v>
      </c>
      <c r="B131" s="35" t="s">
        <v>380</v>
      </c>
    </row>
    <row r="132" spans="1:2">
      <c r="A132" s="35" t="s">
        <v>133</v>
      </c>
      <c r="B132" s="35" t="s">
        <v>230</v>
      </c>
    </row>
    <row r="133" spans="1:2">
      <c r="A133" s="35" t="s">
        <v>133</v>
      </c>
      <c r="B133" s="35" t="s">
        <v>266</v>
      </c>
    </row>
    <row r="134" spans="1:2">
      <c r="A134" s="35" t="s">
        <v>134</v>
      </c>
      <c r="B134" s="35" t="s">
        <v>381</v>
      </c>
    </row>
    <row r="135" spans="1:2">
      <c r="A135" s="35" t="s">
        <v>134</v>
      </c>
      <c r="B135" s="35" t="s">
        <v>260</v>
      </c>
    </row>
    <row r="136" spans="1:2">
      <c r="A136" s="35" t="s">
        <v>135</v>
      </c>
      <c r="B136" s="35" t="s">
        <v>255</v>
      </c>
    </row>
    <row r="137" spans="1:2">
      <c r="A137" s="35" t="s">
        <v>135</v>
      </c>
      <c r="B137" s="35" t="s">
        <v>114</v>
      </c>
    </row>
    <row r="138" spans="1:2">
      <c r="A138" s="35" t="s">
        <v>135</v>
      </c>
      <c r="B138" s="35" t="s">
        <v>202</v>
      </c>
    </row>
    <row r="139" spans="1:2">
      <c r="A139" s="35" t="s">
        <v>135</v>
      </c>
      <c r="B139" s="35" t="s">
        <v>360</v>
      </c>
    </row>
    <row r="140" spans="1:2">
      <c r="A140" s="35" t="s">
        <v>135</v>
      </c>
      <c r="B140" s="35" t="s">
        <v>382</v>
      </c>
    </row>
    <row r="141" spans="1:2">
      <c r="A141" s="35" t="s">
        <v>347</v>
      </c>
      <c r="B141" s="35" t="s">
        <v>235</v>
      </c>
    </row>
    <row r="142" spans="1:2">
      <c r="A142" s="35" t="s">
        <v>347</v>
      </c>
      <c r="B142" s="35" t="s">
        <v>255</v>
      </c>
    </row>
    <row r="143" spans="1:2">
      <c r="A143" s="35" t="s">
        <v>347</v>
      </c>
      <c r="B143" s="35" t="s">
        <v>266</v>
      </c>
    </row>
    <row r="144" spans="1:2">
      <c r="A144" s="35" t="s">
        <v>347</v>
      </c>
      <c r="B144" s="35" t="s">
        <v>114</v>
      </c>
    </row>
    <row r="145" spans="1:2">
      <c r="A145" s="35" t="s">
        <v>136</v>
      </c>
      <c r="B145" s="35" t="s">
        <v>233</v>
      </c>
    </row>
    <row r="146" spans="1:2">
      <c r="A146" s="35" t="s">
        <v>136</v>
      </c>
      <c r="B146" s="35" t="s">
        <v>260</v>
      </c>
    </row>
    <row r="147" spans="1:2">
      <c r="A147" s="35" t="s">
        <v>346</v>
      </c>
      <c r="B147" s="35" t="s">
        <v>255</v>
      </c>
    </row>
    <row r="148" spans="1:2">
      <c r="A148" s="35" t="s">
        <v>346</v>
      </c>
      <c r="B148" s="35" t="s">
        <v>257</v>
      </c>
    </row>
    <row r="149" spans="1:2">
      <c r="A149" s="35" t="s">
        <v>137</v>
      </c>
      <c r="B149" s="35" t="s">
        <v>238</v>
      </c>
    </row>
    <row r="150" spans="1:2">
      <c r="A150" s="35" t="s">
        <v>137</v>
      </c>
      <c r="B150" s="35" t="s">
        <v>202</v>
      </c>
    </row>
    <row r="151" spans="1:2">
      <c r="A151" s="35" t="s">
        <v>137</v>
      </c>
      <c r="B151" s="35" t="s">
        <v>241</v>
      </c>
    </row>
    <row r="152" spans="1:2">
      <c r="A152" s="35" t="s">
        <v>137</v>
      </c>
      <c r="B152" s="35" t="s">
        <v>255</v>
      </c>
    </row>
    <row r="153" spans="1:2">
      <c r="A153" s="35" t="s">
        <v>137</v>
      </c>
      <c r="B153" s="35" t="s">
        <v>257</v>
      </c>
    </row>
    <row r="154" spans="1:2">
      <c r="A154" s="35" t="s">
        <v>137</v>
      </c>
      <c r="B154" s="35" t="s">
        <v>266</v>
      </c>
    </row>
    <row r="155" spans="1:2">
      <c r="A155" s="35" t="s">
        <v>348</v>
      </c>
      <c r="B155" s="35" t="s">
        <v>383</v>
      </c>
    </row>
    <row r="156" spans="1:2">
      <c r="A156" s="35" t="s">
        <v>348</v>
      </c>
      <c r="B156" s="35" t="s">
        <v>235</v>
      </c>
    </row>
    <row r="157" spans="1:2">
      <c r="A157" s="35" t="s">
        <v>348</v>
      </c>
      <c r="B157" s="35" t="s">
        <v>241</v>
      </c>
    </row>
    <row r="158" spans="1:2">
      <c r="A158" s="35" t="s">
        <v>348</v>
      </c>
      <c r="B158" s="35" t="s">
        <v>253</v>
      </c>
    </row>
    <row r="159" spans="1:2">
      <c r="A159" s="35" t="s">
        <v>138</v>
      </c>
      <c r="B159" s="35" t="s">
        <v>238</v>
      </c>
    </row>
    <row r="160" spans="1:2">
      <c r="A160" s="35" t="s">
        <v>138</v>
      </c>
      <c r="B160" s="35" t="s">
        <v>202</v>
      </c>
    </row>
    <row r="161" spans="1:2">
      <c r="A161" s="35" t="s">
        <v>138</v>
      </c>
      <c r="B161" s="35" t="s">
        <v>266</v>
      </c>
    </row>
    <row r="162" spans="1:2">
      <c r="A162" s="35" t="s">
        <v>138</v>
      </c>
      <c r="B162" s="35" t="s">
        <v>253</v>
      </c>
    </row>
    <row r="163" spans="1:2">
      <c r="A163" s="35" t="s">
        <v>138</v>
      </c>
      <c r="B163" s="35" t="s">
        <v>255</v>
      </c>
    </row>
    <row r="164" spans="1:2">
      <c r="A164" s="35" t="s">
        <v>582</v>
      </c>
      <c r="B164" s="35" t="s">
        <v>253</v>
      </c>
    </row>
    <row r="165" spans="1:2">
      <c r="A165" s="35" t="s">
        <v>582</v>
      </c>
      <c r="B165" s="35" t="s">
        <v>235</v>
      </c>
    </row>
    <row r="166" spans="1:2">
      <c r="A166" s="35" t="s">
        <v>582</v>
      </c>
      <c r="B166" s="35" t="s">
        <v>241</v>
      </c>
    </row>
    <row r="167" spans="1:2">
      <c r="A167" s="35" t="s">
        <v>341</v>
      </c>
      <c r="B167" s="35" t="s">
        <v>235</v>
      </c>
    </row>
    <row r="168" spans="1:2">
      <c r="A168" s="35" t="s">
        <v>341</v>
      </c>
      <c r="B168" s="35" t="s">
        <v>202</v>
      </c>
    </row>
    <row r="169" spans="1:2">
      <c r="A169" s="35" t="s">
        <v>341</v>
      </c>
      <c r="B169" s="35" t="s">
        <v>241</v>
      </c>
    </row>
    <row r="170" spans="1:2">
      <c r="A170" s="35" t="s">
        <v>341</v>
      </c>
      <c r="B170" s="35" t="s">
        <v>253</v>
      </c>
    </row>
    <row r="171" spans="1:2">
      <c r="A171" s="35" t="s">
        <v>139</v>
      </c>
      <c r="B171" s="35" t="s">
        <v>233</v>
      </c>
    </row>
    <row r="172" spans="1:2">
      <c r="A172" s="35" t="s">
        <v>139</v>
      </c>
      <c r="B172" s="35" t="s">
        <v>235</v>
      </c>
    </row>
    <row r="173" spans="1:2">
      <c r="A173" s="35" t="s">
        <v>139</v>
      </c>
      <c r="B173" s="35" t="s">
        <v>202</v>
      </c>
    </row>
    <row r="174" spans="1:2">
      <c r="A174" s="35" t="s">
        <v>139</v>
      </c>
      <c r="B174" s="35" t="s">
        <v>241</v>
      </c>
    </row>
    <row r="175" spans="1:2">
      <c r="A175" s="35" t="s">
        <v>139</v>
      </c>
      <c r="B175" s="35" t="s">
        <v>253</v>
      </c>
    </row>
    <row r="176" spans="1:2">
      <c r="A176" s="35" t="s">
        <v>139</v>
      </c>
      <c r="B176" s="35" t="s">
        <v>255</v>
      </c>
    </row>
    <row r="177" spans="1:2">
      <c r="A177" s="35" t="s">
        <v>139</v>
      </c>
      <c r="B177" s="35" t="s">
        <v>257</v>
      </c>
    </row>
    <row r="178" spans="1:2">
      <c r="A178" s="35" t="s">
        <v>139</v>
      </c>
      <c r="B178" s="35" t="s">
        <v>264</v>
      </c>
    </row>
    <row r="179" spans="1:2">
      <c r="A179" s="35" t="s">
        <v>139</v>
      </c>
      <c r="B179" s="35" t="s">
        <v>114</v>
      </c>
    </row>
    <row r="180" spans="1:2">
      <c r="A180" s="35" t="s">
        <v>140</v>
      </c>
      <c r="B180" s="35" t="s">
        <v>238</v>
      </c>
    </row>
    <row r="181" spans="1:2">
      <c r="A181" s="35" t="s">
        <v>140</v>
      </c>
      <c r="B181" s="35" t="s">
        <v>255</v>
      </c>
    </row>
    <row r="182" spans="1:2">
      <c r="A182" s="35" t="s">
        <v>140</v>
      </c>
      <c r="B182" s="35" t="s">
        <v>202</v>
      </c>
    </row>
    <row r="183" spans="1:2">
      <c r="A183" s="35" t="s">
        <v>140</v>
      </c>
      <c r="B183" s="35" t="s">
        <v>253</v>
      </c>
    </row>
    <row r="184" spans="1:2">
      <c r="A184" s="35" t="s">
        <v>140</v>
      </c>
      <c r="B184" s="35" t="s">
        <v>257</v>
      </c>
    </row>
    <row r="185" spans="1:2">
      <c r="A185" s="35" t="s">
        <v>141</v>
      </c>
      <c r="B185" s="35" t="s">
        <v>233</v>
      </c>
    </row>
    <row r="186" spans="1:2">
      <c r="A186" s="35" t="s">
        <v>375</v>
      </c>
      <c r="B186" s="35" t="s">
        <v>114</v>
      </c>
    </row>
    <row r="187" spans="1:2">
      <c r="A187" s="35" t="s">
        <v>142</v>
      </c>
      <c r="B187" s="35" t="s">
        <v>238</v>
      </c>
    </row>
    <row r="188" spans="1:2">
      <c r="A188" s="35" t="s">
        <v>142</v>
      </c>
      <c r="B188" s="35" t="s">
        <v>202</v>
      </c>
    </row>
    <row r="189" spans="1:2">
      <c r="A189" s="35" t="s">
        <v>142</v>
      </c>
      <c r="B189" s="35" t="s">
        <v>206</v>
      </c>
    </row>
    <row r="190" spans="1:2">
      <c r="A190" s="35" t="s">
        <v>142</v>
      </c>
      <c r="B190" s="35" t="s">
        <v>255</v>
      </c>
    </row>
    <row r="191" spans="1:2">
      <c r="A191" s="35" t="s">
        <v>142</v>
      </c>
      <c r="B191" s="35" t="s">
        <v>241</v>
      </c>
    </row>
    <row r="192" spans="1:2">
      <c r="A192" s="35" t="s">
        <v>142</v>
      </c>
      <c r="B192" s="35" t="s">
        <v>257</v>
      </c>
    </row>
  </sheetData>
  <sheetCalcPr fullCalcOnLoad="1"/>
  <sheetProtection password="D69D" sheet="1"/>
  <autoFilter ref="A1:B181"/>
  <mergeCells count="1">
    <mergeCell ref="G1:K16"/>
  </mergeCells>
  <pageMargins left="0.7" right="0.7" top="0.75" bottom="0.75" header="0.3" footer="0.3"/>
  <legacyDrawing r:id="rId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2:T145"/>
  <sheetViews>
    <sheetView workbookViewId="0">
      <selection activeCell="B5" sqref="B5"/>
    </sheetView>
  </sheetViews>
  <sheetFormatPr baseColWidth="10" defaultColWidth="8.83203125" defaultRowHeight="12"/>
  <cols>
    <col min="9" max="9" width="9.1640625" customWidth="1"/>
    <col min="10" max="10" width="14" customWidth="1"/>
    <col min="11" max="11" width="10.83203125" customWidth="1"/>
    <col min="12" max="12" width="12.1640625" customWidth="1"/>
    <col min="13" max="13" width="10.1640625" customWidth="1"/>
    <col min="14" max="14" width="11.33203125" customWidth="1"/>
    <col min="15" max="15" width="11" customWidth="1"/>
  </cols>
  <sheetData>
    <row r="2" spans="1:16">
      <c r="J2" s="45"/>
    </row>
    <row r="3" spans="1:16" ht="18.75" customHeight="1">
      <c r="A3" s="35" t="s">
        <v>287</v>
      </c>
      <c r="B3" s="1833" t="s">
        <v>462</v>
      </c>
      <c r="C3" s="1834"/>
      <c r="D3" s="1834"/>
      <c r="E3" s="1834"/>
      <c r="F3" s="1834"/>
      <c r="G3" s="1834"/>
      <c r="H3" s="1835"/>
      <c r="J3" t="s">
        <v>515</v>
      </c>
      <c r="K3" s="45"/>
      <c r="P3">
        <v>1</v>
      </c>
    </row>
    <row r="4" spans="1:16" ht="26.25" customHeight="1">
      <c r="A4" s="35"/>
      <c r="B4" s="1836" t="s">
        <v>296</v>
      </c>
      <c r="C4" s="1834"/>
      <c r="D4" s="1834"/>
      <c r="E4" s="1834"/>
      <c r="F4" s="1834"/>
      <c r="G4" s="1834"/>
      <c r="H4" s="1835"/>
      <c r="J4" t="s">
        <v>516</v>
      </c>
      <c r="P4">
        <v>2</v>
      </c>
    </row>
    <row r="5" spans="1:16">
      <c r="B5" s="52"/>
      <c r="C5" s="26"/>
      <c r="D5" s="26"/>
      <c r="E5" s="26"/>
      <c r="F5" s="26"/>
      <c r="G5" s="26"/>
      <c r="H5" s="26"/>
    </row>
    <row r="6" spans="1:16" ht="44.25" customHeight="1">
      <c r="A6" s="22" t="s">
        <v>389</v>
      </c>
      <c r="B6" s="1837" t="s">
        <v>1121</v>
      </c>
      <c r="C6" s="1834"/>
      <c r="D6" s="1834"/>
      <c r="E6" s="1834"/>
      <c r="F6" s="1834"/>
      <c r="G6" s="1834"/>
      <c r="H6" s="1835"/>
      <c r="J6" s="35" t="s">
        <v>538</v>
      </c>
      <c r="K6" s="35" t="s">
        <v>1122</v>
      </c>
      <c r="P6">
        <v>3</v>
      </c>
    </row>
    <row r="7" spans="1:16" ht="35.25" customHeight="1">
      <c r="A7" s="22"/>
      <c r="B7" s="1833" t="s">
        <v>1123</v>
      </c>
      <c r="C7" s="1834"/>
      <c r="D7" s="1834"/>
      <c r="E7" s="1834"/>
      <c r="F7" s="1834"/>
      <c r="G7" s="1834"/>
      <c r="H7" s="1835"/>
      <c r="J7" s="778" t="s">
        <v>1124</v>
      </c>
      <c r="K7" s="23" t="s">
        <v>1125</v>
      </c>
      <c r="L7" s="23" t="s">
        <v>1126</v>
      </c>
      <c r="M7" s="23" t="s">
        <v>1127</v>
      </c>
      <c r="N7" s="779" t="s">
        <v>1128</v>
      </c>
      <c r="O7" s="780" t="s">
        <v>1129</v>
      </c>
      <c r="P7">
        <v>4</v>
      </c>
    </row>
    <row r="8" spans="1:16" ht="35.25" customHeight="1">
      <c r="A8" s="22"/>
      <c r="B8" s="1879" t="s">
        <v>1207</v>
      </c>
      <c r="C8" s="1880"/>
      <c r="D8" s="1880"/>
      <c r="E8" s="1880"/>
      <c r="F8" s="1880"/>
      <c r="G8" s="1880"/>
      <c r="H8" s="1880"/>
      <c r="J8" s="35" t="s">
        <v>1344</v>
      </c>
      <c r="L8" s="23"/>
      <c r="M8" s="23"/>
      <c r="N8" s="779"/>
      <c r="O8" s="782"/>
      <c r="P8">
        <v>5</v>
      </c>
    </row>
    <row r="9" spans="1:16" ht="35.25" customHeight="1">
      <c r="A9" s="22"/>
      <c r="B9" s="1838" t="s">
        <v>1208</v>
      </c>
      <c r="C9" s="1839"/>
      <c r="D9" s="1839"/>
      <c r="E9" s="1839"/>
      <c r="F9" s="1839"/>
      <c r="G9" s="1839"/>
      <c r="H9" s="1839"/>
      <c r="J9" s="778" t="s">
        <v>1124</v>
      </c>
      <c r="K9" s="23" t="s">
        <v>1125</v>
      </c>
      <c r="L9" s="23" t="s">
        <v>1126</v>
      </c>
      <c r="M9" s="23" t="s">
        <v>1127</v>
      </c>
      <c r="N9" s="779"/>
      <c r="O9" s="782"/>
      <c r="P9">
        <v>6</v>
      </c>
    </row>
    <row r="10" spans="1:16" ht="35.25" customHeight="1">
      <c r="A10" s="22"/>
      <c r="B10" s="1838" t="s">
        <v>1209</v>
      </c>
      <c r="C10" s="1839"/>
      <c r="D10" s="1839"/>
      <c r="E10" s="1839"/>
      <c r="F10" s="1839"/>
      <c r="G10" s="1839"/>
      <c r="H10" s="1839"/>
      <c r="J10" s="35" t="s">
        <v>1210</v>
      </c>
      <c r="K10" s="35" t="s">
        <v>1211</v>
      </c>
      <c r="L10" s="23"/>
      <c r="M10" s="23"/>
      <c r="N10" s="779"/>
      <c r="O10" s="782"/>
      <c r="P10">
        <v>7</v>
      </c>
    </row>
    <row r="11" spans="1:16" ht="35.25" customHeight="1">
      <c r="A11" s="22"/>
      <c r="B11" s="1838" t="s">
        <v>1212</v>
      </c>
      <c r="C11" s="1839"/>
      <c r="D11" s="1839"/>
      <c r="E11" s="1839"/>
      <c r="F11" s="1839"/>
      <c r="G11" s="1839"/>
      <c r="H11" s="1839"/>
      <c r="J11" s="35" t="s">
        <v>1213</v>
      </c>
      <c r="K11" s="35" t="s">
        <v>1275</v>
      </c>
      <c r="L11" s="23"/>
      <c r="M11" s="23"/>
      <c r="N11" s="779"/>
      <c r="O11" s="782"/>
      <c r="P11">
        <v>8</v>
      </c>
    </row>
    <row r="12" spans="1:16" ht="35.25" customHeight="1">
      <c r="A12" s="22"/>
      <c r="B12" s="1838" t="s">
        <v>1214</v>
      </c>
      <c r="C12" s="1839"/>
      <c r="D12" s="1839"/>
      <c r="E12" s="1839"/>
      <c r="F12" s="1839"/>
      <c r="G12" s="1839"/>
      <c r="H12" s="1839"/>
      <c r="J12" s="35" t="s">
        <v>515</v>
      </c>
      <c r="L12" s="23"/>
      <c r="M12" s="23"/>
      <c r="N12" s="779"/>
      <c r="O12" s="782"/>
      <c r="P12">
        <v>9</v>
      </c>
    </row>
    <row r="13" spans="1:16" ht="35.25" customHeight="1">
      <c r="A13" s="22"/>
      <c r="B13" s="1838" t="s">
        <v>1215</v>
      </c>
      <c r="C13" s="1839"/>
      <c r="D13" s="1839"/>
      <c r="E13" s="1839"/>
      <c r="F13" s="1839"/>
      <c r="G13" s="1839"/>
      <c r="H13" s="1839"/>
      <c r="J13" s="35" t="s">
        <v>517</v>
      </c>
      <c r="K13" s="35" t="s">
        <v>1173</v>
      </c>
      <c r="L13" s="23"/>
      <c r="M13" s="23"/>
      <c r="N13" s="779"/>
      <c r="O13" s="782"/>
      <c r="P13">
        <v>10</v>
      </c>
    </row>
    <row r="14" spans="1:16" ht="35.25" customHeight="1">
      <c r="A14" s="22"/>
      <c r="B14" s="1838" t="s">
        <v>1216</v>
      </c>
      <c r="C14" s="1839"/>
      <c r="D14" s="1839"/>
      <c r="E14" s="1839"/>
      <c r="F14" s="1839"/>
      <c r="G14" s="1839"/>
      <c r="H14" s="1839"/>
      <c r="J14" s="35" t="s">
        <v>1217</v>
      </c>
      <c r="L14" s="23"/>
      <c r="M14" s="23"/>
      <c r="N14" s="779"/>
      <c r="O14" s="782"/>
      <c r="P14">
        <v>11</v>
      </c>
    </row>
    <row r="15" spans="1:16" ht="35.25" customHeight="1">
      <c r="A15" s="22"/>
      <c r="B15" s="1838" t="s">
        <v>1218</v>
      </c>
      <c r="C15" s="1839"/>
      <c r="D15" s="1839"/>
      <c r="E15" s="1839"/>
      <c r="F15" s="1839"/>
      <c r="G15" s="1839"/>
      <c r="H15" s="1839"/>
      <c r="J15" s="35" t="s">
        <v>1217</v>
      </c>
      <c r="L15" s="23"/>
      <c r="M15" s="23"/>
      <c r="N15" s="779"/>
      <c r="O15" s="782"/>
      <c r="P15">
        <v>12</v>
      </c>
    </row>
    <row r="16" spans="1:16" ht="35.25" customHeight="1">
      <c r="A16" s="22"/>
      <c r="B16" s="1838" t="s">
        <v>1219</v>
      </c>
      <c r="C16" s="1839"/>
      <c r="D16" s="1839"/>
      <c r="E16" s="1839"/>
      <c r="F16" s="1839"/>
      <c r="G16" s="1839"/>
      <c r="H16" s="1839"/>
      <c r="J16" s="35" t="s">
        <v>1217</v>
      </c>
      <c r="L16" s="23"/>
      <c r="M16" s="23"/>
      <c r="N16" s="779"/>
      <c r="O16" s="782"/>
      <c r="P16">
        <v>13</v>
      </c>
    </row>
    <row r="17" spans="1:20" ht="35.25" customHeight="1">
      <c r="A17" s="22"/>
      <c r="B17" s="1838" t="s">
        <v>1220</v>
      </c>
      <c r="C17" s="1839"/>
      <c r="D17" s="1839"/>
      <c r="E17" s="1839"/>
      <c r="F17" s="1839"/>
      <c r="G17" s="1839"/>
      <c r="H17" s="1839"/>
      <c r="J17" s="35" t="s">
        <v>1217</v>
      </c>
      <c r="L17" s="23"/>
      <c r="M17" s="23"/>
      <c r="N17" s="779"/>
      <c r="O17" s="782"/>
      <c r="P17">
        <v>14</v>
      </c>
    </row>
    <row r="18" spans="1:20" ht="35.25" customHeight="1">
      <c r="A18" s="22"/>
      <c r="B18" s="1838" t="s">
        <v>1221</v>
      </c>
      <c r="C18" s="1839"/>
      <c r="D18" s="1839"/>
      <c r="E18" s="1839"/>
      <c r="F18" s="1839"/>
      <c r="G18" s="1839"/>
      <c r="H18" s="1839"/>
      <c r="J18" s="35" t="s">
        <v>1217</v>
      </c>
      <c r="L18" s="23"/>
      <c r="M18" s="23"/>
      <c r="N18" s="779"/>
      <c r="O18" s="782"/>
      <c r="P18">
        <v>15</v>
      </c>
    </row>
    <row r="19" spans="1:20" ht="35.25" customHeight="1">
      <c r="A19" s="22"/>
      <c r="B19" s="1838" t="s">
        <v>1222</v>
      </c>
      <c r="C19" s="1839"/>
      <c r="D19" s="1839"/>
      <c r="E19" s="1839"/>
      <c r="F19" s="1839"/>
      <c r="G19" s="1839"/>
      <c r="H19" s="1839"/>
      <c r="J19" s="35" t="s">
        <v>1217</v>
      </c>
      <c r="L19" s="23"/>
      <c r="M19" s="23"/>
      <c r="N19" s="779"/>
      <c r="O19" s="782"/>
      <c r="P19">
        <v>16</v>
      </c>
    </row>
    <row r="20" spans="1:20" ht="35.25" customHeight="1">
      <c r="A20" s="22"/>
      <c r="B20" s="1838" t="s">
        <v>1223</v>
      </c>
      <c r="C20" s="1839"/>
      <c r="D20" s="1839"/>
      <c r="E20" s="1839"/>
      <c r="F20" s="1839"/>
      <c r="G20" s="1839"/>
      <c r="H20" s="1839"/>
      <c r="J20" s="35" t="s">
        <v>1217</v>
      </c>
      <c r="L20" s="23"/>
      <c r="M20" s="23"/>
      <c r="N20" s="779"/>
      <c r="O20" s="782"/>
      <c r="P20">
        <v>17</v>
      </c>
    </row>
    <row r="21" spans="1:20" ht="35.25" customHeight="1">
      <c r="A21" s="22"/>
      <c r="B21" s="1838" t="s">
        <v>1224</v>
      </c>
      <c r="C21" s="1839"/>
      <c r="D21" s="1839"/>
      <c r="E21" s="1839"/>
      <c r="F21" s="1839"/>
      <c r="G21" s="1839"/>
      <c r="H21" s="1839"/>
      <c r="J21" s="35" t="s">
        <v>1217</v>
      </c>
      <c r="L21" s="23"/>
      <c r="M21" s="23"/>
      <c r="N21" s="779"/>
      <c r="O21" s="782"/>
      <c r="P21">
        <v>18</v>
      </c>
    </row>
    <row r="23" spans="1:20" ht="30" customHeight="1">
      <c r="A23" s="35" t="s">
        <v>297</v>
      </c>
      <c r="B23" s="1863" t="s">
        <v>1130</v>
      </c>
      <c r="C23" s="1834"/>
      <c r="D23" s="1834"/>
      <c r="E23" s="1834"/>
      <c r="F23" s="1834"/>
      <c r="G23" s="1834"/>
      <c r="H23" s="1835"/>
      <c r="J23" s="778" t="s">
        <v>1131</v>
      </c>
      <c r="K23" s="23" t="s">
        <v>1122</v>
      </c>
      <c r="L23" s="41"/>
      <c r="M23" s="41"/>
      <c r="N23" s="41"/>
      <c r="O23" s="781"/>
      <c r="P23">
        <v>19</v>
      </c>
    </row>
    <row r="24" spans="1:20" ht="21.75" customHeight="1">
      <c r="A24" s="35"/>
      <c r="B24" s="1864" t="s">
        <v>1132</v>
      </c>
      <c r="C24" s="1834"/>
      <c r="D24" s="1834"/>
      <c r="E24" s="1834"/>
      <c r="F24" s="1834"/>
      <c r="G24" s="1834"/>
      <c r="H24" s="1835"/>
      <c r="J24" s="778" t="s">
        <v>1124</v>
      </c>
      <c r="K24" s="23" t="s">
        <v>1125</v>
      </c>
      <c r="L24" s="23" t="s">
        <v>1126</v>
      </c>
      <c r="M24" s="23" t="s">
        <v>1127</v>
      </c>
      <c r="N24" s="779" t="s">
        <v>1128</v>
      </c>
      <c r="O24" s="780" t="s">
        <v>1129</v>
      </c>
      <c r="P24">
        <v>20</v>
      </c>
    </row>
    <row r="25" spans="1:20" ht="21.75" customHeight="1">
      <c r="A25" s="35"/>
      <c r="B25" s="1864" t="s">
        <v>1133</v>
      </c>
      <c r="C25" s="1865"/>
      <c r="D25" s="1865"/>
      <c r="E25" s="1865"/>
      <c r="F25" s="1865"/>
      <c r="G25" s="1865"/>
      <c r="H25" s="1866"/>
      <c r="J25" s="778" t="s">
        <v>1124</v>
      </c>
      <c r="K25" s="23" t="s">
        <v>1125</v>
      </c>
      <c r="L25" s="23" t="s">
        <v>1126</v>
      </c>
      <c r="M25" s="23" t="s">
        <v>1127</v>
      </c>
      <c r="N25" s="779" t="s">
        <v>1128</v>
      </c>
      <c r="O25" s="780" t="s">
        <v>1129</v>
      </c>
      <c r="P25">
        <v>21</v>
      </c>
    </row>
    <row r="26" spans="1:20">
      <c r="N26" s="46"/>
      <c r="O26" s="47"/>
      <c r="P26" s="47"/>
      <c r="Q26" s="47"/>
      <c r="R26" s="47"/>
      <c r="S26" s="47"/>
      <c r="T26" s="48"/>
    </row>
    <row r="27" spans="1:20" ht="54.75" customHeight="1">
      <c r="A27" s="35" t="s">
        <v>298</v>
      </c>
      <c r="B27" s="1867" t="s">
        <v>1179</v>
      </c>
      <c r="C27" s="1868"/>
      <c r="D27" s="1868"/>
      <c r="E27" s="1868"/>
      <c r="F27" s="1868"/>
      <c r="G27" s="1868"/>
      <c r="H27" s="1869"/>
      <c r="J27" s="778" t="s">
        <v>1124</v>
      </c>
      <c r="K27" s="23" t="s">
        <v>1125</v>
      </c>
      <c r="L27" s="23" t="s">
        <v>1126</v>
      </c>
      <c r="M27" s="23" t="s">
        <v>1127</v>
      </c>
      <c r="N27" s="782" t="s">
        <v>1128</v>
      </c>
      <c r="O27" s="782" t="s">
        <v>1129</v>
      </c>
      <c r="P27" s="24">
        <v>22</v>
      </c>
      <c r="Q27" s="8"/>
      <c r="R27" s="8"/>
      <c r="S27" s="8"/>
      <c r="T27" s="8"/>
    </row>
    <row r="28" spans="1:20" ht="54.75" customHeight="1">
      <c r="A28" s="35"/>
      <c r="B28" s="1847" t="s">
        <v>1180</v>
      </c>
      <c r="C28" s="1847"/>
      <c r="D28" s="1847"/>
      <c r="E28" s="1847"/>
      <c r="F28" s="1847"/>
      <c r="G28" s="1847"/>
      <c r="H28" s="1847"/>
      <c r="J28" s="783" t="s">
        <v>1181</v>
      </c>
      <c r="K28" s="783" t="s">
        <v>1182</v>
      </c>
      <c r="L28" s="23" t="s">
        <v>1183</v>
      </c>
      <c r="M28" s="783" t="s">
        <v>1134</v>
      </c>
      <c r="N28" s="784" t="s">
        <v>1135</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269</v>
      </c>
      <c r="B30" s="1833" t="s">
        <v>1136</v>
      </c>
      <c r="C30" s="1848"/>
      <c r="D30" s="1848"/>
      <c r="E30" s="1848"/>
      <c r="F30" s="1848"/>
      <c r="G30" s="1848"/>
      <c r="H30" s="1849"/>
      <c r="J30" s="785" t="s">
        <v>1137</v>
      </c>
      <c r="N30" s="8"/>
      <c r="O30" s="8"/>
      <c r="P30" s="40">
        <v>24</v>
      </c>
      <c r="Q30" s="8"/>
      <c r="R30" s="8"/>
      <c r="S30" s="8"/>
      <c r="T30" s="8"/>
    </row>
    <row r="31" spans="1:20" ht="25.5" customHeight="1">
      <c r="B31" s="1850" t="s">
        <v>525</v>
      </c>
      <c r="C31" s="1851"/>
      <c r="D31" s="1851"/>
      <c r="E31" s="1851"/>
      <c r="F31" s="1851"/>
      <c r="G31" s="1851"/>
      <c r="H31" s="1851"/>
      <c r="J31" s="778" t="s">
        <v>1124</v>
      </c>
      <c r="K31" s="23" t="s">
        <v>1125</v>
      </c>
      <c r="L31" s="23" t="s">
        <v>1126</v>
      </c>
      <c r="M31" s="23" t="s">
        <v>1127</v>
      </c>
      <c r="N31" s="779" t="s">
        <v>1128</v>
      </c>
      <c r="O31" s="780" t="s">
        <v>1129</v>
      </c>
      <c r="P31" s="8">
        <v>25</v>
      </c>
      <c r="Q31" s="8"/>
      <c r="R31" s="8"/>
      <c r="S31" s="8"/>
      <c r="T31" s="8"/>
    </row>
    <row r="32" spans="1:20" ht="17.25" customHeight="1">
      <c r="B32" s="1850" t="s">
        <v>1138</v>
      </c>
      <c r="C32" s="1850"/>
      <c r="D32" s="1850"/>
      <c r="E32" s="1850"/>
      <c r="F32" s="1850"/>
      <c r="G32" s="1850"/>
      <c r="H32" s="1850"/>
      <c r="J32" s="778" t="s">
        <v>1124</v>
      </c>
      <c r="K32" s="23" t="s">
        <v>1125</v>
      </c>
      <c r="L32" s="23" t="s">
        <v>1126</v>
      </c>
      <c r="M32" s="23" t="s">
        <v>1127</v>
      </c>
      <c r="N32" s="779" t="s">
        <v>1128</v>
      </c>
      <c r="O32" s="780" t="s">
        <v>1129</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271</v>
      </c>
      <c r="B34" s="1872" t="s">
        <v>1186</v>
      </c>
      <c r="C34" s="1872"/>
      <c r="D34" s="1872"/>
      <c r="E34" s="1872"/>
      <c r="F34" s="1872"/>
      <c r="G34" s="1872"/>
      <c r="H34" s="1872"/>
      <c r="I34" s="1872"/>
      <c r="J34" s="778" t="s">
        <v>1124</v>
      </c>
      <c r="K34" s="23" t="s">
        <v>1125</v>
      </c>
      <c r="L34" s="23" t="s">
        <v>1126</v>
      </c>
      <c r="M34" s="23" t="s">
        <v>1127</v>
      </c>
      <c r="N34" s="782" t="s">
        <v>1128</v>
      </c>
      <c r="O34" s="780" t="s">
        <v>1129</v>
      </c>
      <c r="P34">
        <v>28</v>
      </c>
    </row>
    <row r="35" spans="1:20" ht="27" customHeight="1">
      <c r="B35" s="1871" t="s">
        <v>1139</v>
      </c>
      <c r="C35" s="1871"/>
      <c r="D35" s="1871"/>
      <c r="E35" s="1871"/>
      <c r="F35" s="1871"/>
      <c r="G35" s="1871"/>
      <c r="H35" s="1871"/>
      <c r="I35" s="1871"/>
      <c r="J35" s="778" t="s">
        <v>1124</v>
      </c>
      <c r="K35" s="23" t="s">
        <v>1125</v>
      </c>
      <c r="L35" s="23" t="s">
        <v>1126</v>
      </c>
      <c r="M35" s="23" t="s">
        <v>1127</v>
      </c>
      <c r="N35" s="782"/>
      <c r="O35" s="780"/>
      <c r="P35">
        <v>29</v>
      </c>
    </row>
    <row r="36" spans="1:20" ht="30.75" customHeight="1">
      <c r="B36" s="1857" t="s">
        <v>1140</v>
      </c>
      <c r="C36" s="1857"/>
      <c r="D36" s="1857"/>
      <c r="E36" s="1857"/>
      <c r="F36" s="1857"/>
      <c r="G36" s="1857"/>
      <c r="H36" s="1857"/>
      <c r="I36" s="1857"/>
      <c r="J36" s="786" t="s">
        <v>1141</v>
      </c>
      <c r="K36" s="787" t="s">
        <v>1142</v>
      </c>
      <c r="L36" s="1898" t="s">
        <v>1143</v>
      </c>
      <c r="M36" s="1898"/>
      <c r="N36" s="1898" t="s">
        <v>1144</v>
      </c>
      <c r="O36" s="1899"/>
      <c r="P36">
        <v>30</v>
      </c>
    </row>
    <row r="37" spans="1:20" ht="30" customHeight="1">
      <c r="B37" s="1907" t="s">
        <v>1145</v>
      </c>
      <c r="C37" s="1907"/>
      <c r="D37" s="1907"/>
      <c r="E37" s="1907"/>
      <c r="F37" s="1907"/>
      <c r="G37" s="1907"/>
      <c r="H37" s="1907"/>
      <c r="I37" s="1907"/>
      <c r="J37" s="778" t="s">
        <v>1124</v>
      </c>
      <c r="K37" s="23" t="s">
        <v>1125</v>
      </c>
      <c r="L37" s="23" t="s">
        <v>1126</v>
      </c>
      <c r="M37" s="23" t="s">
        <v>1127</v>
      </c>
      <c r="N37" s="782" t="s">
        <v>1128</v>
      </c>
      <c r="O37" s="780" t="s">
        <v>1129</v>
      </c>
      <c r="P37">
        <v>31</v>
      </c>
    </row>
    <row r="38" spans="1:20" ht="12.75" customHeight="1">
      <c r="B38" s="1914" t="s">
        <v>392</v>
      </c>
      <c r="C38" s="1914"/>
      <c r="D38" s="1914"/>
      <c r="E38" s="1914"/>
      <c r="F38" s="1914"/>
      <c r="G38" s="1914"/>
      <c r="H38" s="1914"/>
      <c r="I38" s="1914"/>
      <c r="J38" s="778" t="s">
        <v>1124</v>
      </c>
      <c r="K38" s="23" t="s">
        <v>1125</v>
      </c>
      <c r="L38" s="23" t="s">
        <v>1126</v>
      </c>
      <c r="M38" s="23" t="s">
        <v>1127</v>
      </c>
      <c r="N38" s="782"/>
      <c r="O38" s="780"/>
      <c r="P38">
        <v>32</v>
      </c>
    </row>
    <row r="39" spans="1:20" ht="31.5" customHeight="1">
      <c r="B39" s="1900" t="s">
        <v>526</v>
      </c>
      <c r="C39" s="1901"/>
      <c r="D39" s="1901"/>
      <c r="E39" s="1901"/>
      <c r="F39" s="1901"/>
      <c r="G39" s="1901"/>
      <c r="H39" s="1901"/>
      <c r="I39" s="1901"/>
      <c r="J39" s="788" t="s">
        <v>517</v>
      </c>
      <c r="K39" s="782"/>
      <c r="L39" s="782"/>
      <c r="M39" s="782"/>
      <c r="N39" s="782"/>
      <c r="O39" s="780"/>
      <c r="P39">
        <v>33</v>
      </c>
    </row>
    <row r="40" spans="1:20" ht="12.75" customHeight="1">
      <c r="N40" t="str">
        <f ca="1">IF(ISNA(MATCH(N37,B:B,0)),"",INDIRECT("B"&amp;MATCH(N37,B:B,0)+1))</f>
        <v/>
      </c>
    </row>
    <row r="41" spans="1:20" ht="24">
      <c r="A41" s="22" t="s">
        <v>272</v>
      </c>
      <c r="B41" s="1860" t="s">
        <v>393</v>
      </c>
      <c r="C41" s="1861"/>
      <c r="D41" s="1861"/>
      <c r="E41" s="1861"/>
      <c r="F41" s="1861"/>
      <c r="G41" s="1861"/>
      <c r="H41" s="1861"/>
      <c r="I41" s="1861"/>
      <c r="J41" s="778" t="s">
        <v>1124</v>
      </c>
      <c r="K41" s="23" t="s">
        <v>1125</v>
      </c>
      <c r="L41" s="23" t="s">
        <v>1126</v>
      </c>
      <c r="M41" s="23" t="s">
        <v>1127</v>
      </c>
      <c r="N41" s="789"/>
      <c r="O41" s="790"/>
      <c r="P41">
        <v>34</v>
      </c>
    </row>
    <row r="42" spans="1:20" ht="12.75" customHeight="1">
      <c r="A42" s="22"/>
      <c r="B42" s="1850" t="s">
        <v>312</v>
      </c>
      <c r="C42" s="1902"/>
      <c r="D42" s="1902"/>
      <c r="E42" s="1902"/>
      <c r="F42" s="1902"/>
      <c r="G42" s="1902"/>
      <c r="H42" s="1902"/>
      <c r="I42" s="1902"/>
      <c r="J42" s="778" t="s">
        <v>1124</v>
      </c>
      <c r="K42" s="23" t="s">
        <v>1125</v>
      </c>
      <c r="L42" s="23" t="s">
        <v>1126</v>
      </c>
      <c r="M42" s="23" t="s">
        <v>1127</v>
      </c>
      <c r="N42" s="782"/>
      <c r="O42" s="780"/>
      <c r="P42">
        <v>35</v>
      </c>
    </row>
    <row r="43" spans="1:20" ht="12.75" customHeight="1">
      <c r="A43" s="22"/>
      <c r="B43" s="1908" t="s">
        <v>313</v>
      </c>
      <c r="C43" s="1909"/>
      <c r="D43" s="1909"/>
      <c r="E43" s="1909"/>
      <c r="F43" s="1909"/>
      <c r="G43" s="1909"/>
      <c r="H43" s="1909"/>
      <c r="I43" s="1909"/>
      <c r="J43" s="778" t="s">
        <v>1124</v>
      </c>
      <c r="K43" s="23" t="s">
        <v>1125</v>
      </c>
      <c r="L43" s="23" t="s">
        <v>1126</v>
      </c>
      <c r="M43" s="23" t="s">
        <v>1127</v>
      </c>
      <c r="N43" s="782"/>
      <c r="O43" s="780"/>
      <c r="P43">
        <v>36</v>
      </c>
    </row>
    <row r="44" spans="1:20" ht="24">
      <c r="A44" s="22"/>
      <c r="B44" s="1852" t="s">
        <v>314</v>
      </c>
      <c r="C44" s="1853"/>
      <c r="D44" s="1853"/>
      <c r="E44" s="1853"/>
      <c r="F44" s="1853"/>
      <c r="G44" s="1853"/>
      <c r="H44" s="1853"/>
      <c r="I44" s="1853"/>
      <c r="J44" s="778" t="s">
        <v>1124</v>
      </c>
      <c r="K44" s="23" t="s">
        <v>1125</v>
      </c>
      <c r="L44" s="23" t="s">
        <v>1126</v>
      </c>
      <c r="M44" s="23" t="s">
        <v>1127</v>
      </c>
      <c r="N44" s="782"/>
      <c r="O44" s="780"/>
      <c r="P44">
        <v>37</v>
      </c>
    </row>
    <row r="45" spans="1:20" ht="24">
      <c r="A45" s="22"/>
      <c r="B45" s="1903" t="s">
        <v>315</v>
      </c>
      <c r="C45" s="1904"/>
      <c r="D45" s="1904"/>
      <c r="E45" s="1904"/>
      <c r="F45" s="1904"/>
      <c r="G45" s="1904"/>
      <c r="H45" s="1904"/>
      <c r="I45" s="1904"/>
      <c r="J45" s="778" t="s">
        <v>1124</v>
      </c>
      <c r="K45" s="23" t="s">
        <v>1125</v>
      </c>
      <c r="L45" s="23" t="s">
        <v>1126</v>
      </c>
      <c r="M45" s="23" t="s">
        <v>1127</v>
      </c>
      <c r="N45" s="782" t="s">
        <v>1128</v>
      </c>
      <c r="O45" s="780" t="s">
        <v>1129</v>
      </c>
      <c r="P45">
        <v>38</v>
      </c>
    </row>
    <row r="46" spans="1:20" ht="24">
      <c r="A46" s="22"/>
      <c r="B46" s="1873" t="s">
        <v>510</v>
      </c>
      <c r="C46" s="1874"/>
      <c r="D46" s="1874"/>
      <c r="E46" s="1874"/>
      <c r="F46" s="1874"/>
      <c r="G46" s="1874"/>
      <c r="H46" s="1874"/>
      <c r="I46" s="1874"/>
      <c r="J46" s="778" t="s">
        <v>1124</v>
      </c>
      <c r="K46" s="23" t="s">
        <v>1125</v>
      </c>
      <c r="L46" s="23" t="s">
        <v>1126</v>
      </c>
      <c r="M46" s="23" t="s">
        <v>1127</v>
      </c>
      <c r="N46" s="782" t="s">
        <v>1128</v>
      </c>
      <c r="O46" s="780" t="s">
        <v>1129</v>
      </c>
      <c r="P46">
        <v>39</v>
      </c>
    </row>
    <row r="47" spans="1:20" ht="24">
      <c r="A47" s="22"/>
      <c r="B47" s="1912" t="s">
        <v>511</v>
      </c>
      <c r="C47" s="1913"/>
      <c r="D47" s="1913"/>
      <c r="E47" s="1913"/>
      <c r="F47" s="1913"/>
      <c r="G47" s="1913"/>
      <c r="H47" s="1913"/>
      <c r="I47" s="1913"/>
      <c r="J47" s="778" t="s">
        <v>1124</v>
      </c>
      <c r="K47" s="23" t="s">
        <v>1125</v>
      </c>
      <c r="L47" s="23" t="s">
        <v>1126</v>
      </c>
      <c r="M47" s="23" t="s">
        <v>1127</v>
      </c>
      <c r="N47" s="782" t="s">
        <v>1128</v>
      </c>
      <c r="O47" s="780" t="s">
        <v>1129</v>
      </c>
      <c r="P47">
        <v>40</v>
      </c>
    </row>
    <row r="48" spans="1:20" ht="24">
      <c r="A48" s="22"/>
      <c r="B48" s="1910" t="s">
        <v>512</v>
      </c>
      <c r="C48" s="1911"/>
      <c r="D48" s="1911"/>
      <c r="E48" s="1911"/>
      <c r="F48" s="1911"/>
      <c r="G48" s="1911"/>
      <c r="H48" s="1911"/>
      <c r="I48" s="1911"/>
      <c r="J48" s="778" t="s">
        <v>1124</v>
      </c>
      <c r="K48" s="23" t="s">
        <v>1125</v>
      </c>
      <c r="L48" s="23" t="s">
        <v>1126</v>
      </c>
      <c r="M48" s="23" t="s">
        <v>1127</v>
      </c>
      <c r="N48" s="782" t="s">
        <v>1128</v>
      </c>
      <c r="O48" s="780" t="s">
        <v>1129</v>
      </c>
      <c r="P48">
        <v>41</v>
      </c>
    </row>
    <row r="49" spans="1:16" ht="12.75" customHeight="1">
      <c r="A49" s="22"/>
      <c r="B49" s="1905" t="s">
        <v>518</v>
      </c>
      <c r="C49" s="1906"/>
      <c r="D49" s="1906"/>
      <c r="E49" s="1906"/>
      <c r="F49" s="1906"/>
      <c r="G49" s="1906"/>
      <c r="H49" s="1906"/>
      <c r="I49" s="1906"/>
      <c r="J49" s="788" t="s">
        <v>519</v>
      </c>
      <c r="K49" s="782"/>
      <c r="L49" s="782"/>
      <c r="M49" s="782"/>
      <c r="N49" s="782"/>
      <c r="O49" s="780"/>
      <c r="P49">
        <v>42</v>
      </c>
    </row>
    <row r="50" spans="1:16" ht="12.75" customHeight="1">
      <c r="B50" s="1862"/>
      <c r="C50" s="1862"/>
      <c r="D50" s="1862"/>
      <c r="E50" s="1862"/>
      <c r="F50" s="1862"/>
      <c r="G50" s="1862"/>
      <c r="H50" s="1862"/>
      <c r="I50" s="1862"/>
      <c r="J50" s="8"/>
    </row>
    <row r="51" spans="1:16" ht="24">
      <c r="A51" s="22" t="s">
        <v>273</v>
      </c>
      <c r="B51" s="1833" t="s">
        <v>1146</v>
      </c>
      <c r="C51" s="1858"/>
      <c r="D51" s="1858"/>
      <c r="E51" s="1858"/>
      <c r="F51" s="1858"/>
      <c r="G51" s="1858"/>
      <c r="H51" s="1858"/>
      <c r="I51" s="1859"/>
      <c r="J51" s="778" t="s">
        <v>1124</v>
      </c>
      <c r="K51" s="23" t="s">
        <v>1125</v>
      </c>
      <c r="L51" s="23" t="s">
        <v>1126</v>
      </c>
      <c r="M51" s="23" t="s">
        <v>1127</v>
      </c>
      <c r="P51">
        <v>43</v>
      </c>
    </row>
    <row r="52" spans="1:16" ht="26.25" customHeight="1">
      <c r="B52" s="1836" t="s">
        <v>1147</v>
      </c>
      <c r="C52" s="1843"/>
      <c r="D52" s="1843"/>
      <c r="E52" s="1843"/>
      <c r="F52" s="1843"/>
      <c r="G52" s="1843"/>
      <c r="H52" s="1843"/>
      <c r="I52" s="1844"/>
      <c r="J52" s="778" t="s">
        <v>1124</v>
      </c>
      <c r="K52" s="23" t="s">
        <v>1125</v>
      </c>
      <c r="L52" s="23" t="s">
        <v>1126</v>
      </c>
      <c r="M52" s="23" t="s">
        <v>1127</v>
      </c>
      <c r="P52">
        <v>44</v>
      </c>
    </row>
    <row r="53" spans="1:16" ht="12.75" customHeight="1">
      <c r="B53" s="1854" t="s">
        <v>416</v>
      </c>
      <c r="C53" s="1855"/>
      <c r="D53" s="1855"/>
      <c r="E53" s="1855"/>
      <c r="F53" s="1855"/>
      <c r="G53" s="1855"/>
      <c r="H53" s="1855"/>
      <c r="I53" s="1856"/>
      <c r="J53" s="791" t="s">
        <v>1148</v>
      </c>
      <c r="K53" s="782" t="s">
        <v>1149</v>
      </c>
      <c r="L53" s="782" t="s">
        <v>1150</v>
      </c>
      <c r="M53" s="782" t="s">
        <v>1151</v>
      </c>
      <c r="P53">
        <v>45</v>
      </c>
    </row>
    <row r="54" spans="1:16" ht="12.75" customHeight="1">
      <c r="B54" s="23"/>
      <c r="C54" s="23"/>
      <c r="D54" s="23"/>
      <c r="E54" s="23"/>
      <c r="F54" s="23"/>
      <c r="G54" s="23"/>
      <c r="H54" s="23"/>
      <c r="I54" s="23"/>
    </row>
    <row r="55" spans="1:16" ht="28.5" customHeight="1">
      <c r="A55" s="22" t="s">
        <v>274</v>
      </c>
      <c r="B55" s="950" t="s">
        <v>1152</v>
      </c>
      <c r="C55" s="951"/>
      <c r="D55" s="951"/>
      <c r="E55" s="951"/>
      <c r="F55" s="951"/>
      <c r="G55" s="951"/>
      <c r="H55" s="951"/>
      <c r="I55" s="952"/>
      <c r="J55" s="778" t="s">
        <v>1124</v>
      </c>
      <c r="K55" s="23" t="s">
        <v>1125</v>
      </c>
      <c r="L55" s="23" t="s">
        <v>1126</v>
      </c>
      <c r="M55" s="23" t="s">
        <v>1127</v>
      </c>
      <c r="N55" s="782"/>
      <c r="O55" s="780"/>
      <c r="P55">
        <v>46</v>
      </c>
    </row>
    <row r="56" spans="1:16" ht="25">
      <c r="B56" s="1870" t="s">
        <v>1153</v>
      </c>
      <c r="C56" s="1870"/>
      <c r="D56" s="1870"/>
      <c r="E56" s="1870"/>
      <c r="F56" s="1870"/>
      <c r="G56" s="1870"/>
      <c r="H56" s="1870"/>
      <c r="I56" s="1870"/>
      <c r="J56" s="778" t="s">
        <v>1124</v>
      </c>
      <c r="K56" s="23" t="s">
        <v>1125</v>
      </c>
      <c r="L56" s="23" t="s">
        <v>1126</v>
      </c>
      <c r="M56" s="23" t="s">
        <v>1127</v>
      </c>
      <c r="N56" s="779" t="s">
        <v>1128</v>
      </c>
      <c r="O56" s="780" t="s">
        <v>1129</v>
      </c>
      <c r="P56">
        <v>47</v>
      </c>
    </row>
    <row r="57" spans="1:16" ht="12.75" customHeight="1">
      <c r="A57" s="8"/>
    </row>
    <row r="58" spans="1:16" ht="24.75" customHeight="1">
      <c r="A58" s="22" t="s">
        <v>275</v>
      </c>
      <c r="B58" s="1833" t="s">
        <v>1154</v>
      </c>
      <c r="C58" s="1845"/>
      <c r="D58" s="1845"/>
      <c r="E58" s="1845"/>
      <c r="F58" s="1845"/>
      <c r="G58" s="1845"/>
      <c r="H58" s="1845"/>
      <c r="I58" s="1846"/>
      <c r="J58" s="778" t="s">
        <v>1124</v>
      </c>
      <c r="K58" s="23" t="s">
        <v>1125</v>
      </c>
      <c r="L58" s="23" t="s">
        <v>1126</v>
      </c>
      <c r="M58" s="23" t="s">
        <v>1127</v>
      </c>
      <c r="N58" s="782" t="s">
        <v>1128</v>
      </c>
      <c r="O58" s="780" t="s">
        <v>1129</v>
      </c>
      <c r="P58">
        <v>51</v>
      </c>
    </row>
    <row r="59" spans="1:16" ht="24" customHeight="1">
      <c r="A59" s="8"/>
      <c r="B59" s="1836" t="s">
        <v>1200</v>
      </c>
      <c r="C59" s="1843"/>
      <c r="D59" s="1843"/>
      <c r="E59" s="1843"/>
      <c r="F59" s="1843"/>
      <c r="G59" s="1843"/>
      <c r="H59" s="1843"/>
      <c r="I59" s="1844"/>
      <c r="J59" s="778" t="s">
        <v>1124</v>
      </c>
      <c r="K59" s="23" t="s">
        <v>1125</v>
      </c>
      <c r="L59" s="23" t="s">
        <v>1126</v>
      </c>
      <c r="M59" s="23" t="s">
        <v>1127</v>
      </c>
      <c r="N59" s="782" t="s">
        <v>1128</v>
      </c>
      <c r="O59" s="780" t="s">
        <v>1129</v>
      </c>
      <c r="P59">
        <v>52</v>
      </c>
    </row>
    <row r="61" spans="1:16" ht="24" customHeight="1">
      <c r="A61" s="35" t="s">
        <v>299</v>
      </c>
      <c r="B61" s="1893" t="s">
        <v>418</v>
      </c>
      <c r="C61" s="1893"/>
      <c r="D61" s="1893"/>
      <c r="E61" s="1893"/>
      <c r="F61" s="1893"/>
      <c r="G61" s="1893"/>
      <c r="H61" s="1893"/>
      <c r="I61" s="1893"/>
      <c r="J61" s="778" t="s">
        <v>1124</v>
      </c>
      <c r="K61" s="23" t="s">
        <v>1125</v>
      </c>
      <c r="L61" s="23" t="s">
        <v>1126</v>
      </c>
      <c r="M61" s="23" t="s">
        <v>1127</v>
      </c>
      <c r="P61">
        <v>53</v>
      </c>
    </row>
    <row r="62" spans="1:16" ht="24" customHeight="1">
      <c r="A62" s="35"/>
      <c r="B62" s="1894" t="s">
        <v>1201</v>
      </c>
      <c r="C62" s="1895"/>
      <c r="D62" s="1895"/>
      <c r="E62" s="1895"/>
      <c r="F62" s="1895"/>
      <c r="G62" s="1895"/>
      <c r="H62" s="1895"/>
      <c r="I62" s="1896"/>
      <c r="J62" s="788" t="s">
        <v>533</v>
      </c>
      <c r="K62" s="782"/>
      <c r="L62" s="782"/>
      <c r="M62" s="782"/>
      <c r="P62">
        <v>54</v>
      </c>
    </row>
    <row r="63" spans="1:16" ht="24" customHeight="1">
      <c r="A63" s="35"/>
      <c r="B63" s="1840" t="s">
        <v>1202</v>
      </c>
      <c r="C63" s="1841"/>
      <c r="D63" s="1841"/>
      <c r="E63" s="1841"/>
      <c r="F63" s="1841"/>
      <c r="G63" s="1841"/>
      <c r="H63" s="1841"/>
      <c r="I63" s="1842"/>
      <c r="J63" s="788" t="s">
        <v>1203</v>
      </c>
      <c r="K63" s="782" t="s">
        <v>1204</v>
      </c>
      <c r="L63" s="782"/>
      <c r="M63" s="782"/>
      <c r="P63">
        <v>55</v>
      </c>
    </row>
    <row r="64" spans="1:16" ht="15.75" customHeight="1"/>
    <row r="65" spans="1:16" ht="32.25" customHeight="1">
      <c r="A65" s="22" t="s">
        <v>276</v>
      </c>
      <c r="B65" s="1833" t="s">
        <v>1205</v>
      </c>
      <c r="C65" s="1845"/>
      <c r="D65" s="1845"/>
      <c r="E65" s="1845"/>
      <c r="F65" s="1845"/>
      <c r="G65" s="1845"/>
      <c r="H65" s="1845"/>
      <c r="I65" s="1846"/>
      <c r="J65" s="788" t="s">
        <v>1206</v>
      </c>
      <c r="K65" s="782"/>
      <c r="L65" s="782"/>
      <c r="M65" s="782"/>
      <c r="P65">
        <v>56</v>
      </c>
    </row>
    <row r="66" spans="1:16" ht="26.25" customHeight="1">
      <c r="B66" s="1836" t="s">
        <v>1157</v>
      </c>
      <c r="C66" s="1843"/>
      <c r="D66" s="1843"/>
      <c r="E66" s="1843"/>
      <c r="F66" s="1843"/>
      <c r="G66" s="1843"/>
      <c r="H66" s="1843"/>
      <c r="I66" s="1844"/>
      <c r="J66" s="788" t="s">
        <v>1158</v>
      </c>
      <c r="K66" s="782"/>
      <c r="L66" s="782"/>
      <c r="M66" s="782"/>
      <c r="P66">
        <v>57</v>
      </c>
    </row>
    <row r="67" spans="1:16" ht="18.75" customHeight="1">
      <c r="B67" s="1929" t="s">
        <v>1159</v>
      </c>
      <c r="C67" s="1930"/>
      <c r="D67" s="1930"/>
      <c r="E67" s="1930"/>
      <c r="F67" s="1930"/>
      <c r="G67" s="1930"/>
      <c r="H67" s="1930"/>
      <c r="I67" s="1931"/>
      <c r="J67" s="788" t="s">
        <v>520</v>
      </c>
      <c r="K67" s="782"/>
      <c r="L67" s="782"/>
      <c r="M67" s="782"/>
      <c r="P67">
        <v>58</v>
      </c>
    </row>
    <row r="68" spans="1:16" ht="18.75" customHeight="1">
      <c r="B68" s="1932" t="s">
        <v>1160</v>
      </c>
      <c r="C68" s="1933"/>
      <c r="D68" s="1933"/>
      <c r="E68" s="1933"/>
      <c r="F68" s="1933"/>
      <c r="G68" s="1933"/>
      <c r="H68" s="1933"/>
      <c r="I68" s="1934"/>
      <c r="J68" s="778" t="s">
        <v>1124</v>
      </c>
      <c r="K68" s="23" t="s">
        <v>1125</v>
      </c>
      <c r="L68" s="23" t="s">
        <v>1126</v>
      </c>
      <c r="M68" s="23" t="s">
        <v>1127</v>
      </c>
      <c r="P68">
        <v>59</v>
      </c>
    </row>
    <row r="69" spans="1:16" ht="24">
      <c r="B69" s="1916" t="s">
        <v>1161</v>
      </c>
      <c r="C69" s="1917"/>
      <c r="D69" s="1917"/>
      <c r="E69" s="1917"/>
      <c r="F69" s="1917"/>
      <c r="G69" s="1917"/>
      <c r="H69" s="1917"/>
      <c r="I69" s="1918"/>
      <c r="J69" s="778" t="s">
        <v>1124</v>
      </c>
      <c r="K69" s="23" t="s">
        <v>1125</v>
      </c>
      <c r="L69" s="23" t="s">
        <v>1126</v>
      </c>
      <c r="M69" s="23" t="s">
        <v>1127</v>
      </c>
      <c r="P69">
        <v>60</v>
      </c>
    </row>
    <row r="70" spans="1:16" ht="19.5" customHeight="1">
      <c r="B70" s="1924" t="s">
        <v>1162</v>
      </c>
      <c r="C70" s="1925"/>
      <c r="D70" s="1925"/>
      <c r="E70" s="1925"/>
      <c r="F70" s="1925"/>
      <c r="G70" s="1925"/>
      <c r="H70" s="1925"/>
      <c r="I70" s="1926"/>
      <c r="J70" s="788" t="s">
        <v>1163</v>
      </c>
      <c r="P70">
        <v>61</v>
      </c>
    </row>
    <row r="71" spans="1:16" ht="24" customHeight="1">
      <c r="B71" s="1919" t="s">
        <v>1164</v>
      </c>
      <c r="C71" s="1927"/>
      <c r="D71" s="1927"/>
      <c r="E71" s="1927"/>
      <c r="F71" s="1927"/>
      <c r="G71" s="1927"/>
      <c r="H71" s="1927"/>
      <c r="I71" s="1928"/>
      <c r="J71" s="778" t="s">
        <v>1124</v>
      </c>
      <c r="K71" s="23" t="s">
        <v>1125</v>
      </c>
      <c r="L71" s="23" t="s">
        <v>1126</v>
      </c>
      <c r="M71" s="23" t="s">
        <v>1127</v>
      </c>
      <c r="N71" s="782" t="s">
        <v>1128</v>
      </c>
      <c r="O71" s="780" t="s">
        <v>1129</v>
      </c>
      <c r="P71">
        <v>62</v>
      </c>
    </row>
    <row r="72" spans="1:16" ht="18.75" customHeight="1">
      <c r="B72" s="1919" t="s">
        <v>1165</v>
      </c>
      <c r="C72" s="1920"/>
      <c r="D72" s="1920"/>
      <c r="E72" s="1920"/>
      <c r="F72" s="1920"/>
      <c r="G72" s="1920"/>
      <c r="H72" s="1920"/>
      <c r="I72" s="1921"/>
      <c r="J72" s="778" t="s">
        <v>1124</v>
      </c>
      <c r="K72" s="23" t="s">
        <v>1125</v>
      </c>
      <c r="L72" s="23" t="s">
        <v>1126</v>
      </c>
      <c r="M72" s="23" t="s">
        <v>1127</v>
      </c>
      <c r="N72" s="782" t="s">
        <v>1128</v>
      </c>
      <c r="O72" s="780" t="s">
        <v>1129</v>
      </c>
      <c r="P72">
        <v>63</v>
      </c>
    </row>
    <row r="73" spans="1:16" ht="33.75" customHeight="1">
      <c r="B73" s="1881" t="s">
        <v>1166</v>
      </c>
      <c r="C73" s="1881"/>
      <c r="D73" s="1881"/>
      <c r="E73" s="1881"/>
      <c r="F73" s="1881"/>
      <c r="G73" s="1881"/>
      <c r="H73" s="1881"/>
      <c r="I73" s="1881"/>
      <c r="J73" s="778" t="s">
        <v>1124</v>
      </c>
      <c r="K73" s="23" t="s">
        <v>1125</v>
      </c>
      <c r="L73" s="23" t="s">
        <v>1167</v>
      </c>
      <c r="M73" s="23" t="s">
        <v>1168</v>
      </c>
      <c r="N73" s="782" t="s">
        <v>1128</v>
      </c>
      <c r="O73" s="780" t="s">
        <v>1129</v>
      </c>
      <c r="P73">
        <v>64</v>
      </c>
    </row>
    <row r="74" spans="1:16" ht="12.75" customHeight="1"/>
    <row r="75" spans="1:16" ht="12.75" customHeight="1">
      <c r="A75" s="35" t="s">
        <v>300</v>
      </c>
      <c r="B75" s="1882" t="s">
        <v>1169</v>
      </c>
      <c r="C75" s="1883"/>
      <c r="D75" s="1883"/>
      <c r="E75" s="1883"/>
      <c r="F75" s="1883"/>
      <c r="G75" s="1883"/>
      <c r="H75" s="1883"/>
      <c r="I75" s="1883"/>
      <c r="J75" s="778" t="s">
        <v>1273</v>
      </c>
      <c r="K75" s="23"/>
      <c r="L75" s="23"/>
      <c r="M75" s="23"/>
      <c r="N75" s="779"/>
      <c r="O75" s="782"/>
      <c r="P75">
        <v>65</v>
      </c>
    </row>
    <row r="76" spans="1:16" ht="12.75" customHeight="1">
      <c r="A76" s="35"/>
      <c r="B76" s="1882" t="s">
        <v>1170</v>
      </c>
      <c r="C76" s="1883"/>
      <c r="D76" s="1883"/>
      <c r="E76" s="1883"/>
      <c r="F76" s="1883"/>
      <c r="G76" s="1883"/>
      <c r="H76" s="1883"/>
      <c r="I76" s="1883"/>
      <c r="J76" s="778" t="s">
        <v>516</v>
      </c>
      <c r="K76" s="23"/>
      <c r="L76" s="23"/>
      <c r="M76" s="23"/>
      <c r="N76" s="779"/>
      <c r="O76" s="782"/>
      <c r="P76">
        <v>66</v>
      </c>
    </row>
    <row r="77" spans="1:16" ht="24.75" customHeight="1">
      <c r="A77" s="35"/>
      <c r="B77" s="1882" t="s">
        <v>1171</v>
      </c>
      <c r="C77" s="1882"/>
      <c r="D77" s="1882"/>
      <c r="E77" s="1882"/>
      <c r="F77" s="1882"/>
      <c r="G77" s="1882"/>
      <c r="H77" s="1882"/>
      <c r="I77" s="1882"/>
      <c r="J77" s="778" t="s">
        <v>1124</v>
      </c>
      <c r="K77" s="23" t="s">
        <v>1125</v>
      </c>
      <c r="L77" s="23" t="s">
        <v>1126</v>
      </c>
      <c r="M77" s="23" t="s">
        <v>1127</v>
      </c>
      <c r="N77" s="782"/>
      <c r="O77" s="782"/>
      <c r="P77">
        <v>67</v>
      </c>
    </row>
    <row r="78" spans="1:16" ht="12.75" customHeight="1">
      <c r="J78" s="40"/>
    </row>
    <row r="79" spans="1:16" ht="12.75" customHeight="1">
      <c r="A79" s="35" t="s">
        <v>301</v>
      </c>
      <c r="B79" s="1897" t="s">
        <v>1174</v>
      </c>
      <c r="C79" s="1897"/>
      <c r="D79" s="1897"/>
      <c r="E79" s="1897"/>
      <c r="F79" s="1897"/>
      <c r="G79" s="1897"/>
      <c r="H79" s="1897"/>
      <c r="I79" s="1897"/>
      <c r="J79" s="778" t="s">
        <v>1124</v>
      </c>
      <c r="K79" s="23" t="s">
        <v>1125</v>
      </c>
      <c r="L79" s="23" t="s">
        <v>1126</v>
      </c>
      <c r="M79" s="23" t="s">
        <v>1127</v>
      </c>
      <c r="N79" s="779" t="s">
        <v>1128</v>
      </c>
      <c r="O79" s="782" t="s">
        <v>1129</v>
      </c>
      <c r="P79">
        <v>68</v>
      </c>
    </row>
    <row r="80" spans="1:16" ht="24">
      <c r="A80" s="35"/>
      <c r="B80" s="1881" t="s">
        <v>419</v>
      </c>
      <c r="C80" s="1881"/>
      <c r="D80" s="1881"/>
      <c r="E80" s="1881"/>
      <c r="F80" s="1881"/>
      <c r="G80" s="1881"/>
      <c r="H80" s="1881"/>
      <c r="I80" s="1881"/>
      <c r="J80" s="778" t="s">
        <v>1124</v>
      </c>
      <c r="K80" s="23" t="s">
        <v>1125</v>
      </c>
      <c r="L80" s="23" t="s">
        <v>1126</v>
      </c>
      <c r="M80" s="23" t="s">
        <v>1127</v>
      </c>
      <c r="P80">
        <v>69</v>
      </c>
    </row>
    <row r="81" spans="1:16" ht="24.75" customHeight="1">
      <c r="A81" s="35"/>
      <c r="B81" s="1881" t="s">
        <v>1175</v>
      </c>
      <c r="C81" s="1881"/>
      <c r="D81" s="1881"/>
      <c r="E81" s="1881"/>
      <c r="F81" s="1881"/>
      <c r="G81" s="1881"/>
      <c r="H81" s="1881"/>
      <c r="I81" s="1881"/>
      <c r="J81" s="144" t="s">
        <v>517</v>
      </c>
      <c r="K81" t="s">
        <v>521</v>
      </c>
      <c r="P81">
        <v>70</v>
      </c>
    </row>
    <row r="83" spans="1:16" ht="27.75" customHeight="1">
      <c r="A83" s="22" t="s">
        <v>270</v>
      </c>
      <c r="B83" s="1833" t="s">
        <v>1176</v>
      </c>
      <c r="C83" s="1888"/>
      <c r="D83" s="1888"/>
      <c r="E83" s="1888"/>
      <c r="F83" s="1888"/>
      <c r="G83" s="1888"/>
      <c r="H83" s="1889"/>
      <c r="I83" s="23"/>
      <c r="J83" s="778" t="s">
        <v>1124</v>
      </c>
      <c r="K83" s="23" t="s">
        <v>1125</v>
      </c>
      <c r="L83" s="23" t="s">
        <v>1126</v>
      </c>
      <c r="M83" s="23" t="s">
        <v>1127</v>
      </c>
      <c r="N83" s="779" t="s">
        <v>1128</v>
      </c>
      <c r="O83" s="782" t="s">
        <v>1129</v>
      </c>
      <c r="P83">
        <v>71</v>
      </c>
    </row>
    <row r="84" spans="1:16" ht="15.75" customHeight="1">
      <c r="A84" s="22"/>
      <c r="B84" s="1836" t="s">
        <v>419</v>
      </c>
      <c r="C84" s="1888"/>
      <c r="D84" s="1888"/>
      <c r="E84" s="1888"/>
      <c r="F84" s="1888"/>
      <c r="G84" s="1888"/>
      <c r="H84" s="1889"/>
      <c r="I84" s="23"/>
      <c r="J84" s="778" t="s">
        <v>1124</v>
      </c>
      <c r="K84" s="23" t="s">
        <v>1125</v>
      </c>
      <c r="L84" s="23" t="s">
        <v>1126</v>
      </c>
      <c r="M84" s="23" t="s">
        <v>1127</v>
      </c>
      <c r="N84" s="782"/>
      <c r="O84" s="782"/>
      <c r="P84">
        <v>72</v>
      </c>
    </row>
    <row r="85" spans="1:16" ht="24.75" customHeight="1">
      <c r="A85" s="22"/>
      <c r="B85" s="1850" t="s">
        <v>1175</v>
      </c>
      <c r="C85" s="1850"/>
      <c r="D85" s="1850"/>
      <c r="E85" s="1850"/>
      <c r="F85" s="1850"/>
      <c r="G85" s="1850"/>
      <c r="H85" s="1850"/>
      <c r="I85" s="23"/>
      <c r="J85" s="788" t="s">
        <v>1172</v>
      </c>
      <c r="K85" s="782" t="s">
        <v>1173</v>
      </c>
      <c r="L85" s="782"/>
      <c r="M85" s="782"/>
      <c r="N85" s="782"/>
      <c r="O85" s="782"/>
      <c r="P85">
        <v>73</v>
      </c>
    </row>
    <row r="86" spans="1:16" ht="15.75" customHeight="1">
      <c r="A86" s="22"/>
      <c r="I86" s="23"/>
    </row>
    <row r="87" spans="1:16" ht="53.25" customHeight="1">
      <c r="A87" s="38" t="s">
        <v>302</v>
      </c>
      <c r="B87" s="1836" t="s">
        <v>1286</v>
      </c>
      <c r="C87" s="1888"/>
      <c r="D87" s="1888"/>
      <c r="E87" s="1888"/>
      <c r="F87" s="1888"/>
      <c r="G87" s="1888"/>
      <c r="H87" s="1889"/>
      <c r="I87" s="23"/>
      <c r="J87" s="778" t="s">
        <v>1124</v>
      </c>
      <c r="K87" s="23" t="s">
        <v>1125</v>
      </c>
      <c r="L87" s="23" t="s">
        <v>1126</v>
      </c>
      <c r="M87" s="23" t="s">
        <v>1127</v>
      </c>
      <c r="P87">
        <v>74</v>
      </c>
    </row>
    <row r="88" spans="1:16" ht="53.25" customHeight="1">
      <c r="A88" s="22"/>
      <c r="B88" s="1890" t="s">
        <v>1287</v>
      </c>
      <c r="C88" s="1922"/>
      <c r="D88" s="1922"/>
      <c r="E88" s="1922"/>
      <c r="F88" s="1922"/>
      <c r="G88" s="1922"/>
      <c r="H88" s="1923"/>
      <c r="I88" s="23"/>
      <c r="J88" s="778" t="s">
        <v>1131</v>
      </c>
      <c r="K88" s="23" t="s">
        <v>1122</v>
      </c>
      <c r="L88" s="41" t="s">
        <v>539</v>
      </c>
      <c r="M88" s="41"/>
      <c r="P88">
        <v>75</v>
      </c>
    </row>
    <row r="89" spans="1:16" ht="12.75" customHeight="1">
      <c r="A89" s="22"/>
      <c r="I89" s="23"/>
    </row>
    <row r="90" spans="1:16" ht="45.75" customHeight="1">
      <c r="A90" s="25" t="s">
        <v>278</v>
      </c>
      <c r="B90" s="1915" t="s">
        <v>1288</v>
      </c>
      <c r="C90" s="1915"/>
      <c r="D90" s="1915"/>
      <c r="E90" s="1915"/>
      <c r="F90" s="1915"/>
      <c r="G90" s="1915"/>
      <c r="H90" s="1915"/>
      <c r="I90" s="1915"/>
      <c r="J90" s="778" t="s">
        <v>1124</v>
      </c>
      <c r="K90" s="23" t="s">
        <v>1125</v>
      </c>
      <c r="L90" s="23" t="s">
        <v>1126</v>
      </c>
      <c r="M90" s="23" t="s">
        <v>1127</v>
      </c>
      <c r="P90">
        <v>76</v>
      </c>
    </row>
    <row r="91" spans="1:16" ht="48" customHeight="1">
      <c r="A91" s="8"/>
      <c r="B91" s="1890" t="s">
        <v>1289</v>
      </c>
      <c r="C91" s="1891"/>
      <c r="D91" s="1891"/>
      <c r="E91" s="1891"/>
      <c r="F91" s="1891"/>
      <c r="G91" s="1891"/>
      <c r="H91" s="1891"/>
      <c r="I91" s="1892"/>
      <c r="J91" s="778" t="s">
        <v>1131</v>
      </c>
      <c r="K91" s="23" t="s">
        <v>1122</v>
      </c>
      <c r="L91" s="41" t="s">
        <v>539</v>
      </c>
      <c r="M91" s="41"/>
      <c r="P91">
        <v>77</v>
      </c>
    </row>
    <row r="92" spans="1:16">
      <c r="A92" s="8"/>
      <c r="J92" s="8"/>
    </row>
    <row r="93" spans="1:16" ht="60.75" customHeight="1">
      <c r="A93" s="43" t="s">
        <v>303</v>
      </c>
      <c r="B93" s="1884" t="s">
        <v>1386</v>
      </c>
      <c r="C93" s="1885"/>
      <c r="D93" s="1885"/>
      <c r="E93" s="1885"/>
      <c r="F93" s="1885"/>
      <c r="G93" s="1885"/>
      <c r="H93" s="1885"/>
      <c r="I93" s="1886"/>
      <c r="J93" s="792" t="s">
        <v>1124</v>
      </c>
      <c r="K93" s="41" t="s">
        <v>1125</v>
      </c>
      <c r="L93" s="41" t="s">
        <v>1126</v>
      </c>
      <c r="M93" s="41" t="s">
        <v>1127</v>
      </c>
      <c r="P93">
        <v>78</v>
      </c>
    </row>
    <row r="94" spans="1:16" ht="58.5" customHeight="1">
      <c r="A94" s="43"/>
      <c r="B94" s="1887" t="s">
        <v>1387</v>
      </c>
      <c r="C94" s="1887"/>
      <c r="D94" s="1887"/>
      <c r="E94" s="1887"/>
      <c r="F94" s="1887"/>
      <c r="G94" s="1887"/>
      <c r="H94" s="1887"/>
      <c r="I94" s="1887"/>
      <c r="J94" s="778" t="s">
        <v>1131</v>
      </c>
      <c r="K94" s="23" t="s">
        <v>1122</v>
      </c>
      <c r="L94" s="41" t="s">
        <v>539</v>
      </c>
      <c r="M94" s="41"/>
      <c r="P94">
        <v>79</v>
      </c>
    </row>
    <row r="95" spans="1:16">
      <c r="A95" s="8"/>
      <c r="J95" s="8"/>
    </row>
    <row r="96" spans="1:16" ht="12.75" customHeight="1">
      <c r="A96" s="43" t="s">
        <v>304</v>
      </c>
      <c r="B96" s="1876" t="s">
        <v>1177</v>
      </c>
      <c r="C96" s="1877"/>
      <c r="D96" s="1877"/>
      <c r="E96" s="1877"/>
      <c r="F96" s="1877"/>
      <c r="G96" s="1877"/>
      <c r="H96" s="1877"/>
      <c r="I96" s="1878"/>
      <c r="J96" s="792" t="s">
        <v>1124</v>
      </c>
      <c r="K96" s="41" t="s">
        <v>1125</v>
      </c>
      <c r="L96" s="41" t="s">
        <v>1126</v>
      </c>
      <c r="M96" s="41" t="s">
        <v>1127</v>
      </c>
      <c r="P96">
        <v>80</v>
      </c>
    </row>
    <row r="97" spans="1:16" ht="49.5" customHeight="1">
      <c r="A97" s="43"/>
      <c r="B97" s="1875" t="s">
        <v>1388</v>
      </c>
      <c r="C97" s="1875"/>
      <c r="D97" s="1875"/>
      <c r="E97" s="1875"/>
      <c r="F97" s="1875"/>
      <c r="G97" s="1875"/>
      <c r="H97" s="1875"/>
      <c r="I97" s="1875"/>
      <c r="J97" s="778" t="s">
        <v>1131</v>
      </c>
      <c r="K97" s="23" t="s">
        <v>1122</v>
      </c>
      <c r="L97" s="41" t="s">
        <v>539</v>
      </c>
      <c r="M97" s="782"/>
      <c r="P97">
        <v>81</v>
      </c>
    </row>
    <row r="98" spans="1:16" ht="12" customHeight="1">
      <c r="A98" s="43"/>
      <c r="B98" s="793"/>
      <c r="C98" s="793"/>
      <c r="D98" s="793"/>
      <c r="E98" s="793"/>
      <c r="F98" s="793"/>
      <c r="G98" s="793"/>
      <c r="H98" s="793"/>
      <c r="I98" s="793"/>
      <c r="J98" s="23"/>
      <c r="K98" s="23"/>
      <c r="L98" s="41"/>
      <c r="M98" s="782"/>
    </row>
    <row r="99" spans="1:16" ht="27" customHeight="1">
      <c r="A99" s="43" t="s">
        <v>1178</v>
      </c>
      <c r="B99" s="1875" t="s">
        <v>1228</v>
      </c>
      <c r="C99" s="1875"/>
      <c r="D99" s="1875"/>
      <c r="E99" s="1875"/>
      <c r="F99" s="1875"/>
      <c r="G99" s="1875"/>
      <c r="H99" s="1875"/>
      <c r="I99" s="1875"/>
      <c r="J99" s="788" t="s">
        <v>447</v>
      </c>
      <c r="K99" s="782"/>
      <c r="L99" s="782"/>
      <c r="M99" s="782"/>
      <c r="N99" s="782"/>
      <c r="O99" s="782"/>
      <c r="P99">
        <v>82</v>
      </c>
    </row>
    <row r="100" spans="1:16" ht="23.25" customHeight="1">
      <c r="A100" s="43"/>
      <c r="B100" s="1875" t="s">
        <v>1229</v>
      </c>
      <c r="C100" s="1875"/>
      <c r="D100" s="1875"/>
      <c r="E100" s="1875"/>
      <c r="F100" s="1875"/>
      <c r="G100" s="1875"/>
      <c r="H100" s="1875"/>
      <c r="I100" s="1875"/>
      <c r="J100" s="778" t="s">
        <v>1124</v>
      </c>
      <c r="K100" s="23" t="s">
        <v>1125</v>
      </c>
      <c r="L100" s="23" t="s">
        <v>1126</v>
      </c>
      <c r="M100" s="23" t="s">
        <v>1127</v>
      </c>
      <c r="N100" s="779" t="s">
        <v>1128</v>
      </c>
      <c r="O100" s="782" t="s">
        <v>1129</v>
      </c>
      <c r="P100">
        <v>83</v>
      </c>
    </row>
    <row r="101" spans="1:16" ht="36.75" customHeight="1">
      <c r="A101" s="43"/>
      <c r="B101" s="1875" t="s">
        <v>1304</v>
      </c>
      <c r="C101" s="1875"/>
      <c r="D101" s="1875"/>
      <c r="E101" s="1875"/>
      <c r="F101" s="1875"/>
      <c r="G101" s="1875"/>
      <c r="H101" s="1875"/>
      <c r="I101" s="1875"/>
      <c r="J101" s="788" t="s">
        <v>1230</v>
      </c>
      <c r="K101" s="782" t="s">
        <v>1231</v>
      </c>
      <c r="L101" s="782" t="s">
        <v>1232</v>
      </c>
      <c r="M101" s="782" t="s">
        <v>1233</v>
      </c>
      <c r="N101" s="782" t="s">
        <v>1234</v>
      </c>
      <c r="O101" s="782" t="s">
        <v>1235</v>
      </c>
      <c r="P101">
        <v>84</v>
      </c>
    </row>
    <row r="102" spans="1:16" ht="23.25" customHeight="1">
      <c r="A102" s="43"/>
      <c r="B102" s="1875" t="s">
        <v>1184</v>
      </c>
      <c r="C102" s="1875"/>
      <c r="D102" s="1875"/>
      <c r="E102" s="1875"/>
      <c r="F102" s="1875"/>
      <c r="G102" s="1875"/>
      <c r="H102" s="1875"/>
      <c r="I102" s="1875"/>
      <c r="J102" s="778" t="s">
        <v>1124</v>
      </c>
      <c r="K102" s="23" t="s">
        <v>1125</v>
      </c>
      <c r="L102" s="23" t="s">
        <v>1126</v>
      </c>
      <c r="M102" s="23" t="s">
        <v>1127</v>
      </c>
      <c r="N102" s="779" t="s">
        <v>1128</v>
      </c>
      <c r="O102" s="782" t="s">
        <v>1129</v>
      </c>
      <c r="P102">
        <v>85</v>
      </c>
    </row>
    <row r="103" spans="1:16" ht="55.5" customHeight="1">
      <c r="A103" s="43"/>
      <c r="B103" s="1876" t="s">
        <v>1345</v>
      </c>
      <c r="C103" s="1877"/>
      <c r="D103" s="1877"/>
      <c r="E103" s="1877"/>
      <c r="F103" s="1877"/>
      <c r="G103" s="1877"/>
      <c r="H103" s="1877"/>
      <c r="I103" s="1878"/>
      <c r="J103" s="788" t="s">
        <v>1230</v>
      </c>
      <c r="K103" s="782" t="s">
        <v>1231</v>
      </c>
      <c r="L103" s="782" t="s">
        <v>1232</v>
      </c>
      <c r="M103" s="782" t="s">
        <v>1233</v>
      </c>
      <c r="N103" s="782" t="s">
        <v>1234</v>
      </c>
      <c r="O103" s="782" t="s">
        <v>1235</v>
      </c>
      <c r="P103">
        <v>86</v>
      </c>
    </row>
    <row r="104" spans="1:16">
      <c r="A104" s="8"/>
      <c r="J104" s="8"/>
    </row>
    <row r="105" spans="1:16" ht="31.5" customHeight="1">
      <c r="A105" s="25" t="s">
        <v>279</v>
      </c>
      <c r="B105" s="1875" t="s">
        <v>1228</v>
      </c>
      <c r="C105" s="1875"/>
      <c r="D105" s="1875"/>
      <c r="E105" s="1875"/>
      <c r="F105" s="1875"/>
      <c r="G105" s="1875"/>
      <c r="H105" s="1875"/>
      <c r="I105" s="1875"/>
      <c r="J105" s="788" t="s">
        <v>447</v>
      </c>
      <c r="K105" s="782"/>
      <c r="L105" s="782"/>
      <c r="M105" s="782"/>
      <c r="N105" s="782"/>
      <c r="O105" s="782"/>
      <c r="P105">
        <v>87</v>
      </c>
    </row>
    <row r="106" spans="1:16" ht="29.25" customHeight="1">
      <c r="B106" s="1875" t="s">
        <v>1229</v>
      </c>
      <c r="C106" s="1875"/>
      <c r="D106" s="1875"/>
      <c r="E106" s="1875"/>
      <c r="F106" s="1875"/>
      <c r="G106" s="1875"/>
      <c r="H106" s="1875"/>
      <c r="I106" s="1875"/>
      <c r="J106" s="778" t="s">
        <v>1124</v>
      </c>
      <c r="K106" s="23" t="s">
        <v>1125</v>
      </c>
      <c r="L106" s="23" t="s">
        <v>1126</v>
      </c>
      <c r="M106" s="23" t="s">
        <v>1127</v>
      </c>
      <c r="N106" s="779" t="s">
        <v>1128</v>
      </c>
      <c r="O106" s="782" t="s">
        <v>1129</v>
      </c>
      <c r="P106">
        <v>88</v>
      </c>
    </row>
    <row r="107" spans="1:16" ht="38.25" customHeight="1">
      <c r="B107" s="1875" t="s">
        <v>1304</v>
      </c>
      <c r="C107" s="1875"/>
      <c r="D107" s="1875"/>
      <c r="E107" s="1875"/>
      <c r="F107" s="1875"/>
      <c r="G107" s="1875"/>
      <c r="H107" s="1875"/>
      <c r="I107" s="1875"/>
      <c r="J107" s="788" t="s">
        <v>1230</v>
      </c>
      <c r="K107" s="782" t="s">
        <v>1231</v>
      </c>
      <c r="L107" s="782" t="s">
        <v>1232</v>
      </c>
      <c r="M107" s="782" t="s">
        <v>1233</v>
      </c>
      <c r="N107" s="782" t="s">
        <v>1234</v>
      </c>
      <c r="O107" s="782" t="s">
        <v>1235</v>
      </c>
      <c r="P107">
        <v>89</v>
      </c>
    </row>
    <row r="108" spans="1:16" ht="29.25" customHeight="1">
      <c r="B108" s="1875" t="s">
        <v>1184</v>
      </c>
      <c r="C108" s="1875"/>
      <c r="D108" s="1875"/>
      <c r="E108" s="1875"/>
      <c r="F108" s="1875"/>
      <c r="G108" s="1875"/>
      <c r="H108" s="1875"/>
      <c r="I108" s="1875"/>
      <c r="J108" s="778" t="s">
        <v>1124</v>
      </c>
      <c r="K108" s="23" t="s">
        <v>1125</v>
      </c>
      <c r="L108" s="23" t="s">
        <v>1126</v>
      </c>
      <c r="M108" s="23" t="s">
        <v>1127</v>
      </c>
      <c r="N108" s="779" t="s">
        <v>1128</v>
      </c>
      <c r="O108" s="782" t="s">
        <v>1129</v>
      </c>
      <c r="P108">
        <v>90</v>
      </c>
    </row>
    <row r="109" spans="1:16" ht="51.75" customHeight="1">
      <c r="B109" s="1875" t="s">
        <v>1345</v>
      </c>
      <c r="C109" s="1875"/>
      <c r="D109" s="1875"/>
      <c r="E109" s="1875"/>
      <c r="F109" s="1875"/>
      <c r="G109" s="1875"/>
      <c r="H109" s="1875"/>
      <c r="I109" s="1875"/>
      <c r="J109" s="788" t="s">
        <v>1230</v>
      </c>
      <c r="K109" s="782" t="s">
        <v>1231</v>
      </c>
      <c r="L109" s="782" t="s">
        <v>1232</v>
      </c>
      <c r="M109" s="782" t="s">
        <v>1233</v>
      </c>
      <c r="N109" s="782" t="s">
        <v>1234</v>
      </c>
      <c r="O109" s="782" t="s">
        <v>1235</v>
      </c>
      <c r="P109">
        <v>91</v>
      </c>
    </row>
    <row r="110" spans="1:16" ht="12.75" customHeight="1"/>
    <row r="111" spans="1:16" ht="34.5" customHeight="1">
      <c r="A111" s="35" t="s">
        <v>305</v>
      </c>
      <c r="B111" s="1935" t="s">
        <v>1185</v>
      </c>
      <c r="C111" s="1936"/>
      <c r="D111" s="1936"/>
      <c r="E111" s="1936"/>
      <c r="F111" s="1936"/>
      <c r="G111" s="1936"/>
      <c r="H111" s="1936"/>
      <c r="I111" s="1937"/>
      <c r="J111" s="778" t="s">
        <v>1124</v>
      </c>
      <c r="K111" s="23" t="s">
        <v>1125</v>
      </c>
      <c r="L111" s="23" t="s">
        <v>1126</v>
      </c>
      <c r="M111" s="23" t="s">
        <v>1127</v>
      </c>
      <c r="N111" s="779" t="s">
        <v>1128</v>
      </c>
      <c r="O111" s="782" t="s">
        <v>1129</v>
      </c>
      <c r="P111">
        <v>92</v>
      </c>
    </row>
    <row r="112" spans="1:16" ht="30.75" customHeight="1">
      <c r="A112" s="35"/>
      <c r="B112" s="1872" t="s">
        <v>1187</v>
      </c>
      <c r="C112" s="1872"/>
      <c r="D112" s="1872"/>
      <c r="E112" s="1872"/>
      <c r="F112" s="1872"/>
      <c r="G112" s="1872"/>
      <c r="H112" s="1872"/>
      <c r="I112" s="1872"/>
      <c r="J112" s="778" t="s">
        <v>1131</v>
      </c>
      <c r="K112" s="23" t="s">
        <v>1122</v>
      </c>
      <c r="L112" s="41" t="s">
        <v>539</v>
      </c>
      <c r="M112" s="41"/>
      <c r="N112" s="782"/>
      <c r="O112" s="782"/>
      <c r="P112">
        <v>93</v>
      </c>
    </row>
    <row r="114" spans="1:16" ht="12.75" customHeight="1">
      <c r="A114" s="35" t="s">
        <v>306</v>
      </c>
      <c r="B114" s="1938" t="s">
        <v>1188</v>
      </c>
      <c r="C114" s="1939"/>
      <c r="D114" s="1939"/>
      <c r="E114" s="1939"/>
      <c r="F114" s="1939"/>
      <c r="G114" s="1939"/>
      <c r="H114" s="1940"/>
      <c r="I114" s="51"/>
      <c r="J114" s="788" t="s">
        <v>523</v>
      </c>
      <c r="K114" s="782"/>
      <c r="L114" s="782"/>
      <c r="M114" s="782"/>
      <c r="P114">
        <v>94</v>
      </c>
    </row>
    <row r="115" spans="1:16" ht="29.25" customHeight="1">
      <c r="A115" s="35"/>
      <c r="B115" s="1942" t="s">
        <v>1189</v>
      </c>
      <c r="C115" s="1942"/>
      <c r="D115" s="1942"/>
      <c r="E115" s="1942"/>
      <c r="F115" s="1942"/>
      <c r="G115" s="1942"/>
      <c r="H115" s="1942"/>
      <c r="I115" s="51"/>
      <c r="J115" s="792" t="s">
        <v>1124</v>
      </c>
      <c r="K115" s="41" t="s">
        <v>1125</v>
      </c>
      <c r="L115" s="41" t="s">
        <v>1126</v>
      </c>
      <c r="M115" s="41" t="s">
        <v>1127</v>
      </c>
      <c r="P115">
        <v>95</v>
      </c>
    </row>
    <row r="116" spans="1:16" ht="12.75" customHeight="1">
      <c r="I116" s="147"/>
    </row>
    <row r="117" spans="1:16" ht="24">
      <c r="A117" s="22" t="s">
        <v>280</v>
      </c>
      <c r="B117" s="1833" t="s">
        <v>1190</v>
      </c>
      <c r="C117" s="1845"/>
      <c r="D117" s="1845"/>
      <c r="E117" s="1845"/>
      <c r="F117" s="1845"/>
      <c r="G117" s="1845"/>
      <c r="H117" s="1845"/>
      <c r="I117" s="1846"/>
      <c r="J117" s="778" t="s">
        <v>1124</v>
      </c>
      <c r="K117" s="23" t="s">
        <v>1125</v>
      </c>
      <c r="L117" s="23" t="s">
        <v>1126</v>
      </c>
      <c r="M117" s="23" t="s">
        <v>1127</v>
      </c>
      <c r="N117" s="782" t="s">
        <v>1128</v>
      </c>
      <c r="O117" s="780" t="s">
        <v>1129</v>
      </c>
      <c r="P117">
        <v>96</v>
      </c>
    </row>
    <row r="118" spans="1:16" ht="27.75" customHeight="1">
      <c r="A118" s="22"/>
      <c r="B118" s="1941" t="s">
        <v>1191</v>
      </c>
      <c r="C118" s="1941"/>
      <c r="D118" s="1941"/>
      <c r="E118" s="1941"/>
      <c r="F118" s="1941"/>
      <c r="G118" s="1941"/>
      <c r="H118" s="1941"/>
      <c r="I118" s="1941"/>
      <c r="J118" s="788" t="s">
        <v>1192</v>
      </c>
      <c r="K118" s="41"/>
      <c r="L118" s="41"/>
      <c r="M118" s="41"/>
      <c r="N118" s="782"/>
      <c r="O118" s="780"/>
      <c r="P118">
        <v>97</v>
      </c>
    </row>
    <row r="119" spans="1:16" s="8" customFormat="1" ht="12.75" customHeight="1">
      <c r="B119" s="23"/>
      <c r="C119" s="23"/>
      <c r="D119" s="23"/>
      <c r="E119" s="23"/>
      <c r="F119" s="23"/>
      <c r="G119" s="23"/>
      <c r="H119" s="23"/>
      <c r="I119" s="23"/>
    </row>
    <row r="120" spans="1:16" ht="27" customHeight="1">
      <c r="A120" s="22" t="s">
        <v>281</v>
      </c>
      <c r="B120" s="1833" t="s">
        <v>1193</v>
      </c>
      <c r="C120" s="1845"/>
      <c r="D120" s="1845"/>
      <c r="E120" s="1845"/>
      <c r="F120" s="1845"/>
      <c r="G120" s="1845"/>
      <c r="H120" s="1846"/>
      <c r="J120" s="788" t="s">
        <v>1194</v>
      </c>
      <c r="K120" s="782"/>
      <c r="L120" s="782"/>
      <c r="M120" s="782"/>
      <c r="P120" s="40">
        <v>98</v>
      </c>
    </row>
    <row r="121" spans="1:16" ht="27" customHeight="1">
      <c r="A121" s="22"/>
      <c r="B121" s="1858" t="s">
        <v>1195</v>
      </c>
      <c r="C121" s="1858"/>
      <c r="D121" s="1858"/>
      <c r="E121" s="1858"/>
      <c r="F121" s="1858"/>
      <c r="G121" s="1858"/>
      <c r="H121" s="1858"/>
      <c r="J121" s="792" t="s">
        <v>1124</v>
      </c>
      <c r="K121" s="41" t="s">
        <v>1125</v>
      </c>
      <c r="L121" s="41" t="s">
        <v>1126</v>
      </c>
      <c r="M121" s="41" t="s">
        <v>1127</v>
      </c>
      <c r="P121" s="40">
        <v>99</v>
      </c>
    </row>
    <row r="122" spans="1:16" s="8" customFormat="1">
      <c r="B122" s="50"/>
      <c r="C122" s="50"/>
      <c r="D122" s="50"/>
      <c r="E122" s="50"/>
      <c r="F122" s="50"/>
      <c r="G122" s="50"/>
      <c r="H122" s="50"/>
    </row>
    <row r="123" spans="1:16" ht="23.25" customHeight="1">
      <c r="A123" s="22" t="s">
        <v>282</v>
      </c>
      <c r="B123" s="1836" t="s">
        <v>1196</v>
      </c>
      <c r="C123" s="1843"/>
      <c r="D123" s="1843"/>
      <c r="E123" s="1843"/>
      <c r="F123" s="1843"/>
      <c r="G123" s="1843"/>
      <c r="H123" s="1843"/>
      <c r="I123" s="1844"/>
      <c r="J123" s="778" t="s">
        <v>1124</v>
      </c>
      <c r="K123" s="23" t="s">
        <v>1125</v>
      </c>
      <c r="L123" s="23" t="s">
        <v>1126</v>
      </c>
      <c r="M123" s="23" t="s">
        <v>1127</v>
      </c>
      <c r="N123" s="782" t="s">
        <v>1128</v>
      </c>
      <c r="O123" s="780" t="s">
        <v>1129</v>
      </c>
      <c r="P123" s="40">
        <v>100</v>
      </c>
    </row>
    <row r="124" spans="1:16" ht="24" customHeight="1">
      <c r="B124" s="1833" t="s">
        <v>1197</v>
      </c>
      <c r="C124" s="1845"/>
      <c r="D124" s="1845"/>
      <c r="E124" s="1845"/>
      <c r="F124" s="1845"/>
      <c r="G124" s="1845"/>
      <c r="H124" s="1845"/>
      <c r="I124" s="1846"/>
      <c r="J124" s="788" t="s">
        <v>447</v>
      </c>
      <c r="K124" s="782"/>
      <c r="L124" s="782"/>
      <c r="M124" s="782"/>
      <c r="N124" s="782"/>
      <c r="O124" s="780"/>
      <c r="P124" s="40">
        <v>101</v>
      </c>
    </row>
    <row r="125" spans="1:16" ht="25.5" customHeight="1">
      <c r="B125" s="1919" t="s">
        <v>1198</v>
      </c>
      <c r="C125" s="1927"/>
      <c r="D125" s="1927"/>
      <c r="E125" s="1927"/>
      <c r="F125" s="1927"/>
      <c r="G125" s="1927"/>
      <c r="H125" s="1927"/>
      <c r="I125" s="1928"/>
      <c r="J125" s="778" t="s">
        <v>1124</v>
      </c>
      <c r="K125" s="23" t="s">
        <v>1125</v>
      </c>
      <c r="L125" s="23" t="s">
        <v>1126</v>
      </c>
      <c r="M125" s="23" t="s">
        <v>1127</v>
      </c>
      <c r="N125" s="782" t="s">
        <v>1128</v>
      </c>
      <c r="O125" s="780" t="s">
        <v>1129</v>
      </c>
      <c r="P125" s="40">
        <v>102</v>
      </c>
    </row>
    <row r="127" spans="1:16" ht="24.75" customHeight="1">
      <c r="A127" s="22" t="s">
        <v>283</v>
      </c>
      <c r="B127" s="1833" t="s">
        <v>1199</v>
      </c>
      <c r="C127" s="1845"/>
      <c r="D127" s="1845"/>
      <c r="E127" s="1845"/>
      <c r="F127" s="1845"/>
      <c r="G127" s="1845"/>
      <c r="H127" s="1845"/>
      <c r="I127" s="1846"/>
      <c r="J127" s="788" t="s">
        <v>653</v>
      </c>
      <c r="K127" s="782"/>
      <c r="L127" s="782"/>
      <c r="M127" s="782"/>
      <c r="P127">
        <v>103</v>
      </c>
    </row>
    <row r="128" spans="1:16" ht="25.5" customHeight="1">
      <c r="A128" s="8"/>
      <c r="B128" s="1836" t="s">
        <v>1265</v>
      </c>
      <c r="C128" s="1843"/>
      <c r="D128" s="1843"/>
      <c r="E128" s="1843"/>
      <c r="F128" s="1843"/>
      <c r="G128" s="1843"/>
      <c r="H128" s="1843"/>
      <c r="I128" s="1844"/>
      <c r="J128" s="778" t="s">
        <v>1124</v>
      </c>
      <c r="K128" s="23" t="s">
        <v>1125</v>
      </c>
      <c r="L128" s="23" t="s">
        <v>1126</v>
      </c>
      <c r="M128" s="23" t="s">
        <v>1127</v>
      </c>
      <c r="P128">
        <v>104</v>
      </c>
    </row>
    <row r="129" spans="1:16" ht="18" customHeight="1">
      <c r="A129" s="8"/>
      <c r="B129" s="52"/>
      <c r="C129" s="23"/>
      <c r="D129" s="23"/>
      <c r="E129" s="23"/>
      <c r="F129" s="23"/>
      <c r="G129" s="23"/>
      <c r="H129" s="23"/>
      <c r="I129" s="23"/>
      <c r="J129" s="23"/>
      <c r="K129" s="23"/>
      <c r="L129" s="23"/>
      <c r="M129" s="23"/>
    </row>
    <row r="130" spans="1:16" ht="28.5" customHeight="1">
      <c r="A130" s="43" t="s">
        <v>1266</v>
      </c>
      <c r="B130" s="1850" t="s">
        <v>1267</v>
      </c>
      <c r="C130" s="1850"/>
      <c r="D130" s="1850"/>
      <c r="E130" s="1850"/>
      <c r="F130" s="1850"/>
      <c r="G130" s="1850"/>
      <c r="H130" s="1850"/>
      <c r="I130" s="1850"/>
      <c r="J130" s="778" t="s">
        <v>1124</v>
      </c>
      <c r="K130" s="23" t="s">
        <v>1125</v>
      </c>
      <c r="L130" s="23" t="s">
        <v>1126</v>
      </c>
      <c r="M130" s="23" t="s">
        <v>1127</v>
      </c>
      <c r="N130" s="782" t="s">
        <v>1128</v>
      </c>
      <c r="O130" s="780" t="s">
        <v>1129</v>
      </c>
      <c r="P130">
        <v>105</v>
      </c>
    </row>
    <row r="131" spans="1:16" ht="25.5" customHeight="1">
      <c r="A131" s="8"/>
      <c r="B131" s="1850" t="s">
        <v>1268</v>
      </c>
      <c r="C131" s="1850"/>
      <c r="D131" s="1850"/>
      <c r="E131" s="1850"/>
      <c r="F131" s="1850"/>
      <c r="G131" s="1850"/>
      <c r="H131" s="1850"/>
      <c r="I131" s="1850"/>
      <c r="J131" s="792" t="s">
        <v>1269</v>
      </c>
      <c r="K131" s="41" t="s">
        <v>1270</v>
      </c>
      <c r="L131" s="41" t="s">
        <v>1271</v>
      </c>
      <c r="M131" s="41" t="s">
        <v>1272</v>
      </c>
      <c r="N131" s="41" t="s">
        <v>1273</v>
      </c>
      <c r="P131">
        <v>106</v>
      </c>
    </row>
    <row r="132" spans="1:16">
      <c r="A132" s="8"/>
      <c r="B132" s="23"/>
      <c r="C132" s="23"/>
      <c r="D132" s="23"/>
      <c r="E132" s="23"/>
      <c r="F132" s="23"/>
      <c r="G132" s="23"/>
      <c r="H132" s="23"/>
      <c r="I132" s="23"/>
      <c r="J132" s="8"/>
    </row>
    <row r="133" spans="1:16" ht="14">
      <c r="A133" s="25" t="s">
        <v>284</v>
      </c>
      <c r="B133" s="1947" t="s">
        <v>524</v>
      </c>
      <c r="C133" s="1948"/>
      <c r="D133" s="1948"/>
      <c r="E133" s="1948"/>
      <c r="F133" s="1948"/>
      <c r="G133" s="1948"/>
      <c r="H133" s="1949"/>
      <c r="I133" s="23"/>
      <c r="J133" s="40" t="s">
        <v>515</v>
      </c>
      <c r="P133">
        <v>107</v>
      </c>
    </row>
    <row r="134" spans="1:16">
      <c r="A134" s="8"/>
      <c r="B134" s="23"/>
      <c r="C134" s="23"/>
      <c r="D134" s="23"/>
      <c r="E134" s="23"/>
      <c r="F134" s="23"/>
      <c r="G134" s="23"/>
      <c r="H134" s="23"/>
      <c r="I134" s="23"/>
      <c r="J134" s="8"/>
    </row>
    <row r="135" spans="1:16">
      <c r="A135" s="43" t="s">
        <v>1305</v>
      </c>
      <c r="B135" s="1944" t="s">
        <v>1306</v>
      </c>
      <c r="C135" s="1944"/>
      <c r="D135" s="1944"/>
      <c r="E135" s="1944"/>
      <c r="F135" s="1944"/>
      <c r="G135" s="1944"/>
      <c r="H135" s="1944"/>
      <c r="I135" s="23"/>
      <c r="J135" s="312" t="s">
        <v>1210</v>
      </c>
      <c r="K135" s="35" t="s">
        <v>1211</v>
      </c>
      <c r="P135">
        <v>108</v>
      </c>
    </row>
    <row r="136" spans="1:16">
      <c r="A136" s="43"/>
      <c r="B136" s="1944" t="s">
        <v>1307</v>
      </c>
      <c r="C136" s="1944"/>
      <c r="D136" s="1944"/>
      <c r="E136" s="1944"/>
      <c r="F136" s="1944"/>
      <c r="G136" s="1944"/>
      <c r="H136" s="1944"/>
      <c r="I136" s="23"/>
      <c r="J136" s="312" t="s">
        <v>1308</v>
      </c>
      <c r="P136">
        <v>109</v>
      </c>
    </row>
    <row r="137" spans="1:16">
      <c r="A137" s="43"/>
      <c r="B137" s="1944" t="s">
        <v>1309</v>
      </c>
      <c r="C137" s="1944"/>
      <c r="D137" s="1944"/>
      <c r="E137" s="1944"/>
      <c r="F137" s="1944"/>
      <c r="G137" s="1944"/>
      <c r="H137" s="1944"/>
      <c r="I137" s="23"/>
      <c r="J137" s="312" t="s">
        <v>1310</v>
      </c>
      <c r="P137">
        <v>110</v>
      </c>
    </row>
    <row r="138" spans="1:16" ht="24">
      <c r="A138" s="43"/>
      <c r="B138" s="1943" t="s">
        <v>1311</v>
      </c>
      <c r="C138" s="1944"/>
      <c r="D138" s="1944"/>
      <c r="E138" s="1944"/>
      <c r="F138" s="1944"/>
      <c r="G138" s="1944"/>
      <c r="H138" s="1944"/>
      <c r="I138" s="23"/>
      <c r="J138" s="778" t="s">
        <v>1124</v>
      </c>
      <c r="K138" s="23" t="s">
        <v>1125</v>
      </c>
      <c r="L138" s="23" t="s">
        <v>1126</v>
      </c>
      <c r="M138" s="23" t="s">
        <v>1127</v>
      </c>
      <c r="P138">
        <v>111</v>
      </c>
    </row>
    <row r="139" spans="1:16">
      <c r="A139" s="43"/>
      <c r="B139" s="814"/>
      <c r="C139" s="815"/>
      <c r="D139" s="815"/>
      <c r="E139" s="815"/>
      <c r="F139" s="815"/>
      <c r="G139" s="815"/>
      <c r="H139" s="815"/>
      <c r="I139" s="23"/>
      <c r="J139" s="312"/>
    </row>
    <row r="140" spans="1:16" ht="23.25" customHeight="1">
      <c r="A140" s="43" t="s">
        <v>1312</v>
      </c>
      <c r="B140" s="1945" t="s">
        <v>1313</v>
      </c>
      <c r="C140" s="1945"/>
      <c r="D140" s="1945"/>
      <c r="E140" s="1945"/>
      <c r="F140" s="1945"/>
      <c r="G140" s="1945"/>
      <c r="H140" s="1945"/>
      <c r="I140" s="23"/>
      <c r="J140" s="312" t="s">
        <v>515</v>
      </c>
      <c r="P140">
        <v>112</v>
      </c>
    </row>
    <row r="141" spans="1:16">
      <c r="A141" s="43"/>
      <c r="B141" s="1946" t="s">
        <v>1314</v>
      </c>
      <c r="C141" s="1946"/>
      <c r="D141" s="1946"/>
      <c r="E141" s="1946"/>
      <c r="F141" s="1946"/>
      <c r="G141" s="1946"/>
      <c r="H141" s="1946"/>
      <c r="I141" s="23"/>
      <c r="J141" s="312" t="s">
        <v>1315</v>
      </c>
      <c r="K141" s="35" t="s">
        <v>1316</v>
      </c>
      <c r="P141">
        <v>113</v>
      </c>
    </row>
    <row r="142" spans="1:16">
      <c r="A142" s="43"/>
      <c r="B142" s="1946" t="s">
        <v>277</v>
      </c>
      <c r="C142" s="1946"/>
      <c r="D142" s="1946"/>
      <c r="E142" s="1946"/>
      <c r="F142" s="1946"/>
      <c r="G142" s="1946"/>
      <c r="H142" s="1946"/>
      <c r="I142" s="23"/>
      <c r="J142" s="312" t="s">
        <v>1206</v>
      </c>
      <c r="K142" s="35" t="s">
        <v>1317</v>
      </c>
      <c r="P142">
        <v>114</v>
      </c>
    </row>
    <row r="143" spans="1:16">
      <c r="A143" s="43"/>
      <c r="B143" s="1946" t="s">
        <v>1318</v>
      </c>
      <c r="C143" s="1946"/>
      <c r="D143" s="1946"/>
      <c r="E143" s="1946"/>
      <c r="F143" s="1946"/>
      <c r="G143" s="1946"/>
      <c r="H143" s="1946"/>
      <c r="I143" s="23"/>
      <c r="J143" s="312" t="s">
        <v>1319</v>
      </c>
      <c r="P143">
        <v>115</v>
      </c>
    </row>
    <row r="144" spans="1:16">
      <c r="A144" s="43"/>
      <c r="B144" s="23"/>
      <c r="C144" s="23"/>
      <c r="D144" s="23"/>
      <c r="E144" s="23"/>
      <c r="F144" s="23"/>
      <c r="G144" s="23"/>
      <c r="H144" s="23"/>
      <c r="I144" s="23"/>
      <c r="J144" s="8"/>
    </row>
    <row r="145" spans="1:2">
      <c r="A145" t="s">
        <v>285</v>
      </c>
      <c r="B145" s="35" t="s">
        <v>286</v>
      </c>
    </row>
  </sheetData>
  <sheetProtection password="D69D" sheet="1"/>
  <mergeCells count="113">
    <mergeCell ref="B138:H138"/>
    <mergeCell ref="B140:H140"/>
    <mergeCell ref="B141:H141"/>
    <mergeCell ref="B142:H142"/>
    <mergeCell ref="B143:H143"/>
    <mergeCell ref="B130:I130"/>
    <mergeCell ref="B131:I131"/>
    <mergeCell ref="B133:H133"/>
    <mergeCell ref="B135:H135"/>
    <mergeCell ref="B136:H136"/>
    <mergeCell ref="B137:H137"/>
    <mergeCell ref="B125:I125"/>
    <mergeCell ref="B127:I127"/>
    <mergeCell ref="B128:I128"/>
    <mergeCell ref="B108:I108"/>
    <mergeCell ref="B111:I111"/>
    <mergeCell ref="B114:H114"/>
    <mergeCell ref="B117:I117"/>
    <mergeCell ref="B118:I118"/>
    <mergeCell ref="B120:H120"/>
    <mergeCell ref="B109:I109"/>
    <mergeCell ref="B112:I112"/>
    <mergeCell ref="B115:H115"/>
    <mergeCell ref="B81:I81"/>
    <mergeCell ref="B70:I70"/>
    <mergeCell ref="B71:I71"/>
    <mergeCell ref="B77:I77"/>
    <mergeCell ref="B67:I67"/>
    <mergeCell ref="B68:I68"/>
    <mergeCell ref="B121:H121"/>
    <mergeCell ref="B123:I123"/>
    <mergeCell ref="B124:I124"/>
    <mergeCell ref="B62:I62"/>
    <mergeCell ref="B97:I97"/>
    <mergeCell ref="B79:I79"/>
    <mergeCell ref="L36:M36"/>
    <mergeCell ref="N36:O36"/>
    <mergeCell ref="B39:I39"/>
    <mergeCell ref="B42:I42"/>
    <mergeCell ref="B45:I45"/>
    <mergeCell ref="B49:I49"/>
    <mergeCell ref="B37:I37"/>
    <mergeCell ref="B43:I43"/>
    <mergeCell ref="B48:I48"/>
    <mergeCell ref="B47:I47"/>
    <mergeCell ref="B38:I38"/>
    <mergeCell ref="B90:I90"/>
    <mergeCell ref="B84:H84"/>
    <mergeCell ref="B69:I69"/>
    <mergeCell ref="B80:I80"/>
    <mergeCell ref="B72:I72"/>
    <mergeCell ref="B66:I66"/>
    <mergeCell ref="B76:I76"/>
    <mergeCell ref="B85:H85"/>
    <mergeCell ref="B87:H87"/>
    <mergeCell ref="B88:H88"/>
    <mergeCell ref="B14:H14"/>
    <mergeCell ref="B34:I34"/>
    <mergeCell ref="B46:I46"/>
    <mergeCell ref="B106:I106"/>
    <mergeCell ref="B107:I107"/>
    <mergeCell ref="B101:I101"/>
    <mergeCell ref="B102:I102"/>
    <mergeCell ref="B103:I103"/>
    <mergeCell ref="B8:H8"/>
    <mergeCell ref="B12:H12"/>
    <mergeCell ref="B15:H15"/>
    <mergeCell ref="B19:H19"/>
    <mergeCell ref="B20:H20"/>
    <mergeCell ref="B73:I73"/>
    <mergeCell ref="B75:I75"/>
    <mergeCell ref="B105:I105"/>
    <mergeCell ref="B100:I100"/>
    <mergeCell ref="B93:I93"/>
    <mergeCell ref="B94:I94"/>
    <mergeCell ref="B99:I99"/>
    <mergeCell ref="B96:I96"/>
    <mergeCell ref="B83:H83"/>
    <mergeCell ref="B91:I91"/>
    <mergeCell ref="B61:I61"/>
    <mergeCell ref="B18:H18"/>
    <mergeCell ref="B21:H21"/>
    <mergeCell ref="B50:I50"/>
    <mergeCell ref="B23:H23"/>
    <mergeCell ref="B24:H24"/>
    <mergeCell ref="B25:H25"/>
    <mergeCell ref="B27:H27"/>
    <mergeCell ref="B56:I56"/>
    <mergeCell ref="B35:I35"/>
    <mergeCell ref="B3:H3"/>
    <mergeCell ref="B4:H4"/>
    <mergeCell ref="B6:H6"/>
    <mergeCell ref="B9:H9"/>
    <mergeCell ref="B10:H10"/>
    <mergeCell ref="B7:H7"/>
    <mergeCell ref="B63:I63"/>
    <mergeCell ref="B59:I59"/>
    <mergeCell ref="B65:I65"/>
    <mergeCell ref="B28:H28"/>
    <mergeCell ref="B30:H30"/>
    <mergeCell ref="B31:H31"/>
    <mergeCell ref="B32:H32"/>
    <mergeCell ref="B44:I44"/>
    <mergeCell ref="B53:I53"/>
    <mergeCell ref="B36:I36"/>
    <mergeCell ref="B51:I51"/>
    <mergeCell ref="B52:I52"/>
    <mergeCell ref="B58:I58"/>
    <mergeCell ref="B41:I41"/>
    <mergeCell ref="B11:H11"/>
    <mergeCell ref="B13:H13"/>
    <mergeCell ref="B16:H16"/>
    <mergeCell ref="B17:H17"/>
  </mergeCells>
  <phoneticPr fontId="180"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F88"/>
  <sheetViews>
    <sheetView topLeftCell="A17" workbookViewId="0">
      <selection activeCell="B29" sqref="B29"/>
    </sheetView>
  </sheetViews>
  <sheetFormatPr baseColWidth="10" defaultColWidth="8.83203125" defaultRowHeight="12"/>
  <cols>
    <col min="2" max="2" width="54" customWidth="1"/>
  </cols>
  <sheetData>
    <row r="1" spans="1:3">
      <c r="C1">
        <v>1</v>
      </c>
    </row>
    <row r="2" spans="1:3">
      <c r="C2">
        <v>2</v>
      </c>
    </row>
    <row r="3" spans="1:3">
      <c r="C3">
        <v>3</v>
      </c>
    </row>
    <row r="4" spans="1:3">
      <c r="C4">
        <v>4</v>
      </c>
    </row>
    <row r="5" spans="1:3">
      <c r="C5">
        <v>5</v>
      </c>
    </row>
    <row r="6" spans="1:3">
      <c r="C6">
        <v>6</v>
      </c>
    </row>
    <row r="7" spans="1:3">
      <c r="A7" t="s">
        <v>287</v>
      </c>
      <c r="C7">
        <v>7</v>
      </c>
    </row>
    <row r="8" spans="1:3">
      <c r="A8" t="s">
        <v>389</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297</v>
      </c>
      <c r="C11">
        <v>11</v>
      </c>
    </row>
    <row r="12" spans="1:3">
      <c r="A12" t="s">
        <v>298</v>
      </c>
      <c r="C12">
        <v>12</v>
      </c>
    </row>
    <row r="13" spans="1:3">
      <c r="A13" t="s">
        <v>269</v>
      </c>
      <c r="C13">
        <v>13</v>
      </c>
    </row>
    <row r="14" spans="1:3">
      <c r="A14" t="s">
        <v>271</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272</v>
      </c>
      <c r="C19" t="s">
        <v>385</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273</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274</v>
      </c>
      <c r="F30" s="35"/>
    </row>
    <row r="31" spans="1:6">
      <c r="A31" t="s">
        <v>275</v>
      </c>
      <c r="F31" s="1"/>
    </row>
    <row r="32" spans="1:6">
      <c r="A32" t="s">
        <v>299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276</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300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301</v>
      </c>
      <c r="F43" s="36"/>
    </row>
    <row r="44" spans="1:6">
      <c r="A44" t="s">
        <v>270</v>
      </c>
      <c r="F44" s="36"/>
    </row>
    <row r="45" spans="1:6">
      <c r="A45" t="s">
        <v>302</v>
      </c>
      <c r="F45" s="36"/>
    </row>
    <row r="46" spans="1:6">
      <c r="A46" t="s">
        <v>278</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303</v>
      </c>
      <c r="F48" s="36"/>
    </row>
    <row r="49" spans="1:6">
      <c r="A49" t="s">
        <v>304</v>
      </c>
      <c r="F49" s="36"/>
    </row>
    <row r="50" spans="1:6">
      <c r="A50" s="35" t="s">
        <v>1178</v>
      </c>
      <c r="F50" s="37"/>
    </row>
    <row r="51" spans="1:6">
      <c r="A51" t="s">
        <v>279</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305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306</v>
      </c>
    </row>
    <row r="59" spans="1:6">
      <c r="A59" t="s">
        <v>280</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281</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282</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283</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1266</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284</v>
      </c>
    </row>
    <row r="82" spans="1:2">
      <c r="A82" s="35" t="s">
        <v>1305</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1312</v>
      </c>
    </row>
    <row r="88" spans="1:2">
      <c r="A88" t="s">
        <v>285</v>
      </c>
    </row>
  </sheetData>
  <sheetProtection password="D69D" sheet="1"/>
  <pageMargins left="0.7" right="0.7" top="0.75" bottom="0.75" header="0.3" footer="0.3"/>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3" enableFormatConditionsCalculation="0"/>
  <dimension ref="A1:R81"/>
  <sheetViews>
    <sheetView topLeftCell="A73" zoomScale="80" zoomScaleNormal="80" zoomScalePageLayoutView="80" workbookViewId="0">
      <selection activeCell="C105" sqref="C105"/>
    </sheetView>
  </sheetViews>
  <sheetFormatPr baseColWidth="10" defaultColWidth="9.1640625" defaultRowHeight="12"/>
  <cols>
    <col min="1" max="1" width="14" style="89" customWidth="1"/>
    <col min="2" max="2" width="31" style="89" customWidth="1"/>
    <col min="3" max="3" width="26.5" style="89" customWidth="1"/>
    <col min="4" max="4" width="20.5" style="89" customWidth="1"/>
    <col min="5" max="5" width="27.5" style="89" customWidth="1"/>
    <col min="6" max="6" width="28" style="89" customWidth="1"/>
    <col min="7" max="7" width="19.5" style="89" customWidth="1"/>
    <col min="8" max="8" width="20.5" style="89" customWidth="1"/>
    <col min="9" max="9" width="9.1640625" style="89"/>
    <col min="10" max="10" width="18.33203125" style="89" customWidth="1"/>
    <col min="11" max="16384" width="9.1640625" style="89"/>
  </cols>
  <sheetData>
    <row r="1" spans="1:18">
      <c r="A1" s="89" t="s">
        <v>389</v>
      </c>
      <c r="B1" s="89" t="s">
        <v>133</v>
      </c>
      <c r="C1" s="129"/>
      <c r="D1" s="129"/>
      <c r="E1" s="129"/>
      <c r="F1" s="129"/>
    </row>
    <row r="2" spans="1:18" ht="25.5" customHeight="1">
      <c r="B2" s="108" t="s">
        <v>408</v>
      </c>
      <c r="C2" s="816"/>
      <c r="D2" s="816"/>
      <c r="E2" s="816"/>
      <c r="F2" s="816"/>
    </row>
    <row r="3" spans="1:18" ht="33" customHeight="1">
      <c r="B3" s="804" t="s">
        <v>409</v>
      </c>
      <c r="C3" s="816"/>
      <c r="D3" s="816"/>
      <c r="E3" s="816"/>
      <c r="F3" s="816"/>
    </row>
    <row r="5" spans="1:18">
      <c r="A5" s="89" t="s">
        <v>271</v>
      </c>
      <c r="C5" s="148" t="s">
        <v>127</v>
      </c>
      <c r="D5" s="89" t="s">
        <v>256</v>
      </c>
      <c r="E5" s="148" t="s">
        <v>115</v>
      </c>
      <c r="F5" s="148" t="s">
        <v>340</v>
      </c>
      <c r="G5" s="148" t="s">
        <v>341</v>
      </c>
    </row>
    <row r="6" spans="1:18" ht="133.5" customHeight="1">
      <c r="B6" s="109"/>
      <c r="C6" s="158" t="s">
        <v>368</v>
      </c>
      <c r="D6" s="800" t="s">
        <v>368</v>
      </c>
      <c r="E6" s="805" t="s">
        <v>391</v>
      </c>
      <c r="F6" s="953" t="s">
        <v>1613</v>
      </c>
      <c r="G6" s="954" t="s">
        <v>1613</v>
      </c>
      <c r="I6" s="144"/>
      <c r="J6" s="41"/>
      <c r="K6" s="41"/>
      <c r="L6" s="41"/>
      <c r="M6" s="41"/>
      <c r="N6" s="41"/>
      <c r="O6" s="41"/>
      <c r="P6" s="41"/>
      <c r="Q6" s="41"/>
      <c r="R6" s="41"/>
    </row>
    <row r="7" spans="1:18" ht="146.25" customHeight="1">
      <c r="C7" s="144"/>
      <c r="D7" s="129"/>
      <c r="E7" s="806" t="s">
        <v>390</v>
      </c>
      <c r="I7" s="41"/>
      <c r="J7" s="41"/>
      <c r="K7" s="41"/>
      <c r="L7" s="41"/>
      <c r="M7" s="41"/>
      <c r="N7" s="41"/>
      <c r="O7" s="41"/>
      <c r="P7" s="41"/>
      <c r="Q7" s="41"/>
      <c r="R7" s="41"/>
    </row>
    <row r="8" spans="1:18" ht="84" customHeight="1">
      <c r="C8" s="41"/>
      <c r="D8" s="129"/>
      <c r="E8" s="806" t="s">
        <v>461</v>
      </c>
      <c r="I8" s="41"/>
      <c r="J8" s="41"/>
      <c r="K8" s="41"/>
      <c r="L8" s="41"/>
      <c r="M8" s="41"/>
      <c r="N8" s="41"/>
      <c r="O8" s="41"/>
      <c r="P8" s="41"/>
      <c r="Q8" s="41"/>
      <c r="R8" s="41"/>
    </row>
    <row r="9" spans="1:18" ht="87.75" customHeight="1">
      <c r="C9" s="41"/>
      <c r="D9" s="129"/>
      <c r="E9" s="806" t="s">
        <v>463</v>
      </c>
      <c r="I9" s="41"/>
      <c r="J9" s="41"/>
      <c r="K9" s="41"/>
      <c r="L9" s="41"/>
      <c r="M9" s="41"/>
      <c r="N9" s="41"/>
      <c r="O9" s="41"/>
      <c r="P9" s="41"/>
      <c r="Q9" s="41"/>
      <c r="R9" s="41"/>
    </row>
    <row r="11" spans="1:18">
      <c r="A11" s="113" t="s">
        <v>272</v>
      </c>
      <c r="B11" s="89" t="s">
        <v>237</v>
      </c>
      <c r="C11" s="89" t="s">
        <v>126</v>
      </c>
      <c r="D11" s="148" t="s">
        <v>142</v>
      </c>
      <c r="E11" s="89" t="s">
        <v>138</v>
      </c>
      <c r="F11" s="89" t="s">
        <v>228</v>
      </c>
      <c r="G11" s="89" t="s">
        <v>140</v>
      </c>
    </row>
    <row r="12" spans="1:18" ht="97">
      <c r="B12" s="159" t="s">
        <v>429</v>
      </c>
      <c r="C12" s="110" t="s">
        <v>430</v>
      </c>
      <c r="D12" s="149" t="s">
        <v>424</v>
      </c>
      <c r="E12" s="150" t="s">
        <v>424</v>
      </c>
      <c r="F12" s="806" t="s">
        <v>1291</v>
      </c>
      <c r="G12" s="925" t="s">
        <v>1511</v>
      </c>
    </row>
    <row r="13" spans="1:18" ht="97">
      <c r="C13" s="111" t="s">
        <v>1460</v>
      </c>
      <c r="D13" s="120" t="s">
        <v>527</v>
      </c>
      <c r="F13" s="806" t="s">
        <v>1292</v>
      </c>
      <c r="G13" s="925" t="s">
        <v>1512</v>
      </c>
    </row>
    <row r="14" spans="1:18" ht="70">
      <c r="C14" s="928" t="s">
        <v>1549</v>
      </c>
      <c r="D14" s="927"/>
      <c r="F14" s="806"/>
      <c r="G14" s="925"/>
    </row>
    <row r="15" spans="1:18" ht="42">
      <c r="C15" s="928" t="s">
        <v>1550</v>
      </c>
      <c r="D15" s="927"/>
      <c r="F15" s="806"/>
      <c r="G15" s="925"/>
    </row>
    <row r="16" spans="1:18" ht="70">
      <c r="C16" s="928" t="s">
        <v>1551</v>
      </c>
      <c r="D16" s="927"/>
      <c r="F16" s="806"/>
      <c r="G16" s="925"/>
    </row>
    <row r="17" spans="1:11" ht="42">
      <c r="C17" s="928" t="s">
        <v>1552</v>
      </c>
      <c r="D17" s="927"/>
      <c r="F17" s="806"/>
      <c r="G17" s="925"/>
    </row>
    <row r="18" spans="1:11" ht="56">
      <c r="C18" s="928" t="s">
        <v>1553</v>
      </c>
      <c r="D18" s="927"/>
      <c r="F18" s="806"/>
      <c r="G18" s="925"/>
    </row>
    <row r="20" spans="1:11">
      <c r="A20" s="89" t="s">
        <v>273</v>
      </c>
      <c r="B20" s="89" t="s">
        <v>339</v>
      </c>
      <c r="C20" s="89" t="s">
        <v>137</v>
      </c>
      <c r="D20" s="113" t="s">
        <v>132</v>
      </c>
      <c r="E20" s="113" t="s">
        <v>138</v>
      </c>
      <c r="F20" s="113" t="s">
        <v>126</v>
      </c>
    </row>
    <row r="21" spans="1:11" ht="49">
      <c r="B21" s="160" t="s">
        <v>411</v>
      </c>
      <c r="C21" s="161" t="s">
        <v>410</v>
      </c>
      <c r="D21" s="807" t="s">
        <v>513</v>
      </c>
      <c r="E21" s="808" t="s">
        <v>513</v>
      </c>
      <c r="F21" s="960" t="s">
        <v>1586</v>
      </c>
    </row>
    <row r="22" spans="1:11" ht="49">
      <c r="C22" s="39" t="s">
        <v>411</v>
      </c>
      <c r="F22" s="960" t="s">
        <v>1659</v>
      </c>
    </row>
    <row r="23" spans="1:11" ht="14">
      <c r="C23" s="42"/>
    </row>
    <row r="24" spans="1:11">
      <c r="A24" s="89" t="s">
        <v>299</v>
      </c>
      <c r="B24" s="89" t="s">
        <v>339</v>
      </c>
      <c r="C24" s="89" t="s">
        <v>228</v>
      </c>
    </row>
    <row r="25" spans="1:11" ht="36">
      <c r="B25" s="112" t="s">
        <v>413</v>
      </c>
      <c r="C25" s="806" t="s">
        <v>1294</v>
      </c>
    </row>
    <row r="27" spans="1:11">
      <c r="A27" s="113" t="s">
        <v>276</v>
      </c>
      <c r="B27" s="113" t="s">
        <v>345</v>
      </c>
      <c r="C27" s="113" t="s">
        <v>339</v>
      </c>
      <c r="D27" s="113" t="s">
        <v>116</v>
      </c>
      <c r="E27" s="113" t="s">
        <v>259</v>
      </c>
      <c r="F27" s="113" t="s">
        <v>132</v>
      </c>
      <c r="G27" s="113" t="s">
        <v>124</v>
      </c>
      <c r="H27" s="113" t="s">
        <v>346</v>
      </c>
      <c r="I27" s="113" t="s">
        <v>140</v>
      </c>
      <c r="J27" s="113" t="s">
        <v>254</v>
      </c>
      <c r="K27" s="113" t="s">
        <v>142</v>
      </c>
    </row>
    <row r="28" spans="1:11" ht="132">
      <c r="B28" s="114" t="s">
        <v>414</v>
      </c>
      <c r="C28" s="115" t="s">
        <v>415</v>
      </c>
      <c r="D28" s="151" t="s">
        <v>425</v>
      </c>
      <c r="E28" s="809" t="s">
        <v>417</v>
      </c>
      <c r="F28" s="809" t="s">
        <v>417</v>
      </c>
      <c r="G28" s="806" t="s">
        <v>1302</v>
      </c>
      <c r="H28" s="810" t="s">
        <v>1303</v>
      </c>
      <c r="I28" s="810" t="s">
        <v>1458</v>
      </c>
      <c r="J28" s="810" t="s">
        <v>1577</v>
      </c>
      <c r="K28" s="810" t="s">
        <v>1578</v>
      </c>
    </row>
    <row r="29" spans="1:11" ht="72">
      <c r="C29" s="116" t="s">
        <v>420</v>
      </c>
      <c r="D29" s="806" t="s">
        <v>1301</v>
      </c>
      <c r="E29" s="132"/>
      <c r="H29" s="806" t="s">
        <v>1236</v>
      </c>
      <c r="I29" s="924" t="s">
        <v>1459</v>
      </c>
    </row>
    <row r="30" spans="1:11" ht="72">
      <c r="C30" s="117" t="s">
        <v>421</v>
      </c>
      <c r="D30" s="810" t="s">
        <v>417</v>
      </c>
      <c r="H30" s="806" t="s">
        <v>1237</v>
      </c>
      <c r="I30" s="926" t="s">
        <v>1513</v>
      </c>
    </row>
    <row r="31" spans="1:11" ht="24">
      <c r="C31" s="118" t="s">
        <v>422</v>
      </c>
      <c r="H31" s="806" t="s">
        <v>1238</v>
      </c>
    </row>
    <row r="32" spans="1:11" ht="24">
      <c r="C32" s="119" t="s">
        <v>423</v>
      </c>
      <c r="H32" s="806" t="s">
        <v>1240</v>
      </c>
    </row>
    <row r="34" spans="1:9">
      <c r="A34" s="113" t="s">
        <v>300</v>
      </c>
      <c r="B34" s="113" t="s">
        <v>345</v>
      </c>
    </row>
    <row r="35" spans="1:9" ht="48">
      <c r="B35" s="120" t="s">
        <v>359</v>
      </c>
    </row>
    <row r="36" spans="1:9" ht="36">
      <c r="B36" s="151" t="s">
        <v>426</v>
      </c>
    </row>
    <row r="38" spans="1:9">
      <c r="A38" s="113" t="s">
        <v>278</v>
      </c>
      <c r="B38" s="113" t="s">
        <v>135</v>
      </c>
    </row>
    <row r="39" spans="1:9" ht="36">
      <c r="B39" s="121" t="s">
        <v>431</v>
      </c>
    </row>
    <row r="41" spans="1:9">
      <c r="A41" s="113" t="s">
        <v>279</v>
      </c>
      <c r="B41" s="113" t="s">
        <v>140</v>
      </c>
      <c r="C41" s="113" t="s">
        <v>137</v>
      </c>
      <c r="D41" s="113" t="s">
        <v>116</v>
      </c>
      <c r="E41" s="113" t="s">
        <v>265</v>
      </c>
      <c r="F41" s="113" t="s">
        <v>142</v>
      </c>
      <c r="G41" s="113" t="s">
        <v>226</v>
      </c>
    </row>
    <row r="42" spans="1:9" ht="48">
      <c r="B42" s="122" t="s">
        <v>363</v>
      </c>
      <c r="C42" s="117" t="s">
        <v>363</v>
      </c>
      <c r="D42" s="118" t="s">
        <v>363</v>
      </c>
      <c r="E42" s="112"/>
      <c r="F42" s="925" t="s">
        <v>1555</v>
      </c>
      <c r="G42" s="949" t="s">
        <v>363</v>
      </c>
    </row>
    <row r="44" spans="1:9">
      <c r="A44" s="113" t="s">
        <v>305</v>
      </c>
      <c r="B44" s="113" t="s">
        <v>128</v>
      </c>
    </row>
    <row r="45" spans="1:9" ht="56">
      <c r="B45" s="162" t="s">
        <v>1241</v>
      </c>
      <c r="C45" s="123"/>
      <c r="D45" s="123"/>
      <c r="E45" s="123"/>
      <c r="F45" s="123"/>
      <c r="G45" s="123"/>
      <c r="H45" s="123"/>
      <c r="I45" s="123"/>
    </row>
    <row r="46" spans="1:9" ht="56">
      <c r="B46" s="124" t="s">
        <v>1243</v>
      </c>
      <c r="C46" s="123"/>
      <c r="D46" s="123"/>
      <c r="E46" s="123"/>
      <c r="F46" s="123"/>
      <c r="G46" s="123"/>
      <c r="H46" s="123"/>
      <c r="I46" s="123"/>
    </row>
    <row r="47" spans="1:9" ht="37">
      <c r="B47" s="125" t="s">
        <v>1244</v>
      </c>
      <c r="C47" s="123"/>
      <c r="D47" s="123"/>
      <c r="E47" s="123"/>
      <c r="F47" s="123"/>
      <c r="G47" s="123"/>
      <c r="H47" s="123"/>
      <c r="I47" s="123"/>
    </row>
    <row r="48" spans="1:9" ht="49">
      <c r="B48" s="257" t="s">
        <v>1251</v>
      </c>
      <c r="C48" s="123"/>
      <c r="D48" s="123"/>
      <c r="E48" s="123"/>
      <c r="F48" s="123"/>
      <c r="G48" s="123"/>
      <c r="H48" s="123"/>
      <c r="I48" s="123"/>
    </row>
    <row r="50" spans="1:13">
      <c r="A50" s="113" t="s">
        <v>280</v>
      </c>
      <c r="B50" s="113" t="s">
        <v>134</v>
      </c>
      <c r="C50" s="113" t="s">
        <v>130</v>
      </c>
      <c r="D50" s="113" t="s">
        <v>120</v>
      </c>
    </row>
    <row r="51" spans="1:13" ht="56">
      <c r="B51" s="162" t="s">
        <v>557</v>
      </c>
      <c r="C51" s="126" t="s">
        <v>553</v>
      </c>
      <c r="D51" s="133" t="s">
        <v>1514</v>
      </c>
      <c r="E51" s="128"/>
      <c r="F51" s="128"/>
      <c r="G51" s="128"/>
      <c r="H51" s="128"/>
      <c r="I51" s="128"/>
      <c r="J51" s="128"/>
      <c r="K51" s="128"/>
      <c r="L51" s="128"/>
      <c r="M51" s="129"/>
    </row>
    <row r="52" spans="1:13" ht="42">
      <c r="C52" s="130" t="s">
        <v>556</v>
      </c>
      <c r="D52" s="133" t="s">
        <v>1258</v>
      </c>
      <c r="E52" s="128"/>
      <c r="F52" s="128"/>
      <c r="G52" s="128"/>
      <c r="H52" s="128"/>
      <c r="I52" s="128"/>
      <c r="J52" s="128"/>
      <c r="K52" s="128"/>
      <c r="L52" s="128"/>
      <c r="M52" s="129"/>
    </row>
    <row r="53" spans="1:13" ht="42">
      <c r="B53" s="132"/>
      <c r="C53" s="132"/>
      <c r="D53" s="133" t="s">
        <v>1263</v>
      </c>
      <c r="E53" s="128"/>
      <c r="F53" s="128"/>
      <c r="G53" s="128"/>
      <c r="H53" s="128"/>
      <c r="I53" s="128"/>
      <c r="J53" s="128"/>
      <c r="K53" s="128"/>
      <c r="L53" s="128"/>
      <c r="M53" s="129"/>
    </row>
    <row r="54" spans="1:13" ht="14">
      <c r="B54" s="132"/>
      <c r="C54" s="132"/>
      <c r="D54" s="133"/>
      <c r="E54" s="128"/>
      <c r="F54" s="128"/>
      <c r="G54" s="128"/>
      <c r="H54" s="128"/>
      <c r="I54" s="128"/>
      <c r="J54" s="128"/>
      <c r="K54" s="128"/>
      <c r="L54" s="128"/>
      <c r="M54" s="129"/>
    </row>
    <row r="55" spans="1:13" ht="14">
      <c r="B55" s="132"/>
      <c r="C55" s="132"/>
      <c r="D55" s="133"/>
      <c r="E55" s="128"/>
      <c r="F55" s="128"/>
      <c r="G55" s="128"/>
      <c r="H55" s="128"/>
      <c r="I55" s="128"/>
      <c r="J55" s="128"/>
      <c r="K55" s="128"/>
      <c r="L55" s="128"/>
      <c r="M55" s="129"/>
    </row>
    <row r="56" spans="1:13">
      <c r="B56" s="132"/>
      <c r="C56" s="132"/>
      <c r="D56" s="132"/>
    </row>
    <row r="57" spans="1:13">
      <c r="A57" s="113" t="s">
        <v>281</v>
      </c>
      <c r="B57" s="113" t="s">
        <v>256</v>
      </c>
    </row>
    <row r="58" spans="1:13" ht="37">
      <c r="B58" s="134" t="s">
        <v>365</v>
      </c>
      <c r="C58" s="123"/>
      <c r="D58" s="123"/>
      <c r="E58" s="123"/>
      <c r="F58" s="123"/>
      <c r="G58" s="123"/>
      <c r="H58" s="123"/>
    </row>
    <row r="60" spans="1:13">
      <c r="A60" s="113" t="s">
        <v>282</v>
      </c>
      <c r="B60" s="113" t="s">
        <v>128</v>
      </c>
    </row>
    <row r="61" spans="1:13" ht="49">
      <c r="B61" s="154" t="s">
        <v>1264</v>
      </c>
      <c r="C61" s="152"/>
      <c r="D61" s="152"/>
      <c r="E61" s="152"/>
      <c r="F61" s="152"/>
      <c r="G61" s="152"/>
      <c r="H61" s="152"/>
      <c r="I61" s="152"/>
    </row>
    <row r="62" spans="1:13" ht="70">
      <c r="B62" s="155" t="s">
        <v>1328</v>
      </c>
      <c r="C62" s="152"/>
      <c r="D62" s="152"/>
      <c r="E62" s="152"/>
      <c r="F62" s="152"/>
      <c r="G62" s="152"/>
      <c r="H62" s="152"/>
      <c r="I62" s="152"/>
    </row>
    <row r="63" spans="1:13" ht="90" customHeight="1">
      <c r="B63" s="811" t="s">
        <v>1329</v>
      </c>
      <c r="C63" s="153"/>
      <c r="D63" s="153"/>
      <c r="E63" s="153"/>
      <c r="F63" s="153"/>
      <c r="G63" s="153"/>
      <c r="H63" s="153"/>
      <c r="I63" s="153"/>
    </row>
    <row r="64" spans="1:13" ht="14">
      <c r="C64" s="135"/>
      <c r="D64" s="135"/>
      <c r="E64" s="135"/>
      <c r="F64" s="135"/>
      <c r="G64" s="135"/>
      <c r="H64" s="135"/>
      <c r="I64" s="135"/>
    </row>
    <row r="65" spans="1:9" ht="14">
      <c r="A65" s="113" t="s">
        <v>283</v>
      </c>
      <c r="B65" s="113" t="s">
        <v>128</v>
      </c>
      <c r="C65" s="135" t="s">
        <v>116</v>
      </c>
      <c r="D65" s="135" t="s">
        <v>254</v>
      </c>
      <c r="E65" s="135" t="s">
        <v>347</v>
      </c>
      <c r="F65" s="135" t="s">
        <v>267</v>
      </c>
      <c r="G65" s="135"/>
      <c r="H65" s="135"/>
      <c r="I65" s="135"/>
    </row>
    <row r="66" spans="1:9" ht="72">
      <c r="B66" s="149" t="s">
        <v>366</v>
      </c>
      <c r="C66" s="258" t="s">
        <v>367</v>
      </c>
      <c r="D66" s="800" t="s">
        <v>663</v>
      </c>
      <c r="E66" s="812" t="s">
        <v>1282</v>
      </c>
      <c r="F66" s="809" t="s">
        <v>1437</v>
      </c>
    </row>
    <row r="67" spans="1:9" ht="72">
      <c r="B67" s="156" t="s">
        <v>1331</v>
      </c>
      <c r="C67" s="813" t="s">
        <v>1282</v>
      </c>
      <c r="D67" s="801" t="s">
        <v>657</v>
      </c>
    </row>
    <row r="68" spans="1:9" ht="56">
      <c r="B68" s="150" t="s">
        <v>1332</v>
      </c>
      <c r="D68" s="259" t="s">
        <v>658</v>
      </c>
    </row>
    <row r="69" spans="1:9" ht="70">
      <c r="B69" s="260" t="s">
        <v>1276</v>
      </c>
      <c r="D69" s="261" t="s">
        <v>659</v>
      </c>
    </row>
    <row r="70" spans="1:9" ht="48">
      <c r="B70" s="812" t="s">
        <v>1277</v>
      </c>
      <c r="D70" s="116" t="s">
        <v>427</v>
      </c>
    </row>
    <row r="71" spans="1:9" ht="48">
      <c r="B71" s="812" t="s">
        <v>1278</v>
      </c>
    </row>
    <row r="72" spans="1:9" ht="84">
      <c r="B72" s="812" t="s">
        <v>1279</v>
      </c>
    </row>
    <row r="74" spans="1:9">
      <c r="A74" s="113" t="s">
        <v>1266</v>
      </c>
      <c r="B74" s="910" t="s">
        <v>959</v>
      </c>
    </row>
    <row r="75" spans="1:9" ht="24">
      <c r="B75" s="910" t="s">
        <v>1543</v>
      </c>
    </row>
    <row r="77" spans="1:9">
      <c r="A77" s="89" t="s">
        <v>1305</v>
      </c>
      <c r="B77" s="910" t="s">
        <v>249</v>
      </c>
      <c r="C77" s="955" t="s">
        <v>124</v>
      </c>
    </row>
    <row r="78" spans="1:9" ht="24">
      <c r="B78" s="910" t="s">
        <v>1544</v>
      </c>
      <c r="C78" s="959" t="s">
        <v>1580</v>
      </c>
    </row>
    <row r="79" spans="1:9">
      <c r="B79" s="910" t="s">
        <v>1545</v>
      </c>
    </row>
    <row r="80" spans="1:9">
      <c r="B80" s="910" t="s">
        <v>1546</v>
      </c>
    </row>
    <row r="81" spans="2:2">
      <c r="B81" s="910" t="s">
        <v>1509</v>
      </c>
    </row>
  </sheetData>
  <sheetProtection password="D69D" sheet="1"/>
  <phoneticPr fontId="180" type="noConversion"/>
  <pageMargins left="0.7" right="0.7" top="0.75" bottom="0.75" header="0.3" footer="0.3"/>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2" enableFormatConditionsCalculation="0"/>
  <dimension ref="A1:H91"/>
  <sheetViews>
    <sheetView topLeftCell="A77" workbookViewId="0">
      <selection activeCell="E86" sqref="E86"/>
    </sheetView>
  </sheetViews>
  <sheetFormatPr baseColWidth="10" defaultColWidth="8.83203125" defaultRowHeight="12"/>
  <cols>
    <col min="2" max="2" width="71.83203125" customWidth="1"/>
  </cols>
  <sheetData>
    <row r="1" spans="1:8" ht="10.5" customHeight="1">
      <c r="A1" t="s">
        <v>389</v>
      </c>
      <c r="B1" s="108" t="s">
        <v>408</v>
      </c>
      <c r="C1" s="35" t="s">
        <v>1274</v>
      </c>
      <c r="D1" s="35" t="s">
        <v>1275</v>
      </c>
    </row>
    <row r="2" spans="1:8" ht="10.5" customHeight="1">
      <c r="B2" s="108" t="s">
        <v>409</v>
      </c>
      <c r="C2" s="35" t="s">
        <v>515</v>
      </c>
    </row>
    <row r="3" spans="1:8" ht="24">
      <c r="A3" t="s">
        <v>271</v>
      </c>
      <c r="B3" s="145" t="s">
        <v>407</v>
      </c>
      <c r="C3" s="312" t="s">
        <v>532</v>
      </c>
    </row>
    <row r="4" spans="1:8" ht="24">
      <c r="B4" s="157" t="s">
        <v>391</v>
      </c>
      <c r="C4" s="35" t="s">
        <v>1225</v>
      </c>
      <c r="D4" s="35" t="s">
        <v>1226</v>
      </c>
      <c r="E4" s="312" t="s">
        <v>1227</v>
      </c>
      <c r="F4" s="312" t="s">
        <v>1290</v>
      </c>
      <c r="G4" s="312" t="s">
        <v>1274</v>
      </c>
      <c r="H4" s="312" t="s">
        <v>1275</v>
      </c>
    </row>
    <row r="5" spans="1:8" ht="24">
      <c r="B5" s="158" t="s">
        <v>368</v>
      </c>
      <c r="C5" s="35" t="s">
        <v>1225</v>
      </c>
      <c r="D5" s="35" t="s">
        <v>1226</v>
      </c>
      <c r="E5" s="312" t="s">
        <v>1227</v>
      </c>
      <c r="F5" s="312" t="s">
        <v>1290</v>
      </c>
      <c r="G5" s="312" t="s">
        <v>1274</v>
      </c>
      <c r="H5" s="312" t="s">
        <v>1275</v>
      </c>
    </row>
    <row r="6" spans="1:8" ht="24">
      <c r="B6" s="794" t="s">
        <v>390</v>
      </c>
      <c r="C6" s="35" t="s">
        <v>1225</v>
      </c>
      <c r="D6" s="35" t="s">
        <v>1226</v>
      </c>
      <c r="E6" s="312" t="s">
        <v>1227</v>
      </c>
      <c r="F6" s="312" t="s">
        <v>1290</v>
      </c>
      <c r="G6" s="312" t="s">
        <v>1274</v>
      </c>
      <c r="H6" s="312" t="s">
        <v>1275</v>
      </c>
    </row>
    <row r="7" spans="1:8" ht="24">
      <c r="B7" s="795" t="s">
        <v>461</v>
      </c>
      <c r="C7" s="35" t="s">
        <v>1225</v>
      </c>
      <c r="D7" s="35" t="s">
        <v>1226</v>
      </c>
      <c r="E7" s="312" t="s">
        <v>1227</v>
      </c>
      <c r="F7" s="312" t="s">
        <v>1290</v>
      </c>
      <c r="G7" s="312" t="s">
        <v>1274</v>
      </c>
      <c r="H7" s="312" t="s">
        <v>1275</v>
      </c>
    </row>
    <row r="8" spans="1:8" ht="24">
      <c r="B8" s="795" t="s">
        <v>463</v>
      </c>
      <c r="C8" s="35" t="s">
        <v>1225</v>
      </c>
      <c r="D8" s="35" t="s">
        <v>1226</v>
      </c>
      <c r="E8" s="312" t="s">
        <v>1227</v>
      </c>
      <c r="F8" s="312" t="s">
        <v>1290</v>
      </c>
      <c r="G8" s="312" t="s">
        <v>1274</v>
      </c>
      <c r="H8" s="312" t="s">
        <v>1275</v>
      </c>
    </row>
    <row r="9" spans="1:8" ht="24">
      <c r="B9" s="795" t="s">
        <v>1613</v>
      </c>
      <c r="C9" s="35" t="s">
        <v>1225</v>
      </c>
      <c r="D9" s="35" t="s">
        <v>1226</v>
      </c>
      <c r="E9" s="312" t="s">
        <v>1227</v>
      </c>
      <c r="F9" s="312" t="s">
        <v>1290</v>
      </c>
      <c r="G9" s="312" t="s">
        <v>1274</v>
      </c>
      <c r="H9" s="312" t="s">
        <v>1275</v>
      </c>
    </row>
    <row r="10" spans="1:8">
      <c r="A10" t="s">
        <v>272</v>
      </c>
      <c r="B10" s="159" t="s">
        <v>429</v>
      </c>
      <c r="C10" s="35" t="s">
        <v>1225</v>
      </c>
      <c r="D10" s="35" t="s">
        <v>1226</v>
      </c>
      <c r="E10" s="312" t="s">
        <v>1227</v>
      </c>
      <c r="F10" s="312" t="s">
        <v>1290</v>
      </c>
      <c r="G10" s="312" t="s">
        <v>1274</v>
      </c>
      <c r="H10" s="312" t="s">
        <v>1275</v>
      </c>
    </row>
    <row r="11" spans="1:8" ht="14">
      <c r="B11" s="110" t="s">
        <v>430</v>
      </c>
      <c r="C11" s="35" t="s">
        <v>1225</v>
      </c>
      <c r="D11" s="35" t="s">
        <v>1226</v>
      </c>
      <c r="E11" s="312" t="s">
        <v>1227</v>
      </c>
      <c r="F11" s="312" t="s">
        <v>1290</v>
      </c>
      <c r="G11" s="312" t="s">
        <v>1274</v>
      </c>
      <c r="H11" s="312" t="s">
        <v>1275</v>
      </c>
    </row>
    <row r="12" spans="1:8" ht="14">
      <c r="B12" s="110" t="s">
        <v>1460</v>
      </c>
      <c r="C12" s="35" t="s">
        <v>1225</v>
      </c>
      <c r="D12" s="35" t="s">
        <v>1226</v>
      </c>
      <c r="E12" s="312" t="s">
        <v>1227</v>
      </c>
      <c r="F12" s="312" t="s">
        <v>1290</v>
      </c>
      <c r="G12" s="312" t="s">
        <v>1274</v>
      </c>
      <c r="H12" s="312" t="s">
        <v>1275</v>
      </c>
    </row>
    <row r="13" spans="1:8" ht="28">
      <c r="B13" s="110" t="s">
        <v>1549</v>
      </c>
      <c r="C13" s="35" t="s">
        <v>1226</v>
      </c>
      <c r="D13" s="312" t="s">
        <v>1290</v>
      </c>
      <c r="E13" s="312"/>
      <c r="F13" s="312"/>
      <c r="G13" s="312"/>
      <c r="H13" s="312"/>
    </row>
    <row r="14" spans="1:8" ht="14">
      <c r="B14" s="110" t="s">
        <v>1550</v>
      </c>
      <c r="C14" s="35" t="s">
        <v>1554</v>
      </c>
      <c r="D14" s="35"/>
      <c r="E14" s="312"/>
      <c r="F14" s="312"/>
      <c r="G14" s="312"/>
      <c r="H14" s="312"/>
    </row>
    <row r="15" spans="1:8" ht="28">
      <c r="B15" s="110" t="s">
        <v>1551</v>
      </c>
      <c r="C15" s="35" t="s">
        <v>1225</v>
      </c>
      <c r="D15" s="35" t="s">
        <v>1226</v>
      </c>
      <c r="E15" s="312" t="s">
        <v>1227</v>
      </c>
      <c r="F15" s="312" t="s">
        <v>1290</v>
      </c>
      <c r="G15" s="312" t="s">
        <v>1274</v>
      </c>
      <c r="H15" s="312" t="s">
        <v>1275</v>
      </c>
    </row>
    <row r="16" spans="1:8" ht="14">
      <c r="B16" s="110" t="s">
        <v>1552</v>
      </c>
      <c r="C16" s="35" t="s">
        <v>1225</v>
      </c>
      <c r="D16" s="35" t="s">
        <v>1226</v>
      </c>
      <c r="E16" s="312" t="s">
        <v>1227</v>
      </c>
      <c r="F16" s="312" t="s">
        <v>1290</v>
      </c>
      <c r="G16" s="312" t="s">
        <v>1274</v>
      </c>
      <c r="H16" s="312" t="s">
        <v>1275</v>
      </c>
    </row>
    <row r="17" spans="1:8" ht="28">
      <c r="B17" s="110" t="s">
        <v>1553</v>
      </c>
      <c r="C17" s="35" t="s">
        <v>1225</v>
      </c>
      <c r="D17" s="35" t="s">
        <v>1226</v>
      </c>
      <c r="E17" s="312" t="s">
        <v>1227</v>
      </c>
      <c r="F17" s="312" t="s">
        <v>1290</v>
      </c>
      <c r="G17" s="312"/>
      <c r="H17" s="312"/>
    </row>
    <row r="18" spans="1:8" ht="14">
      <c r="B18" s="111" t="s">
        <v>424</v>
      </c>
      <c r="C18" s="35" t="s">
        <v>1225</v>
      </c>
      <c r="D18" s="35" t="s">
        <v>1226</v>
      </c>
      <c r="E18" s="312" t="s">
        <v>1227</v>
      </c>
      <c r="F18" s="312" t="s">
        <v>1290</v>
      </c>
      <c r="G18" s="312"/>
      <c r="H18" s="312"/>
    </row>
    <row r="19" spans="1:8" ht="14">
      <c r="B19" s="111" t="s">
        <v>527</v>
      </c>
      <c r="C19" s="35" t="s">
        <v>1225</v>
      </c>
      <c r="D19" s="35" t="s">
        <v>1226</v>
      </c>
      <c r="E19" s="312" t="s">
        <v>1227</v>
      </c>
      <c r="F19" s="312" t="s">
        <v>1290</v>
      </c>
      <c r="G19" s="312" t="s">
        <v>1274</v>
      </c>
      <c r="H19" s="312" t="s">
        <v>1275</v>
      </c>
    </row>
    <row r="20" spans="1:8" ht="14">
      <c r="B20" s="111" t="s">
        <v>1291</v>
      </c>
      <c r="C20" s="35" t="s">
        <v>1225</v>
      </c>
      <c r="D20" s="35" t="s">
        <v>1226</v>
      </c>
      <c r="E20" s="312" t="s">
        <v>1227</v>
      </c>
      <c r="F20" s="312" t="s">
        <v>1290</v>
      </c>
    </row>
    <row r="21" spans="1:8" ht="14">
      <c r="B21" s="111" t="s">
        <v>1292</v>
      </c>
      <c r="C21" s="35" t="s">
        <v>1293</v>
      </c>
    </row>
    <row r="22" spans="1:8" ht="28">
      <c r="B22" s="111" t="s">
        <v>1511</v>
      </c>
      <c r="C22" s="35" t="s">
        <v>1225</v>
      </c>
      <c r="D22" s="35" t="s">
        <v>1226</v>
      </c>
    </row>
    <row r="23" spans="1:8" ht="28">
      <c r="B23" s="111" t="s">
        <v>1512</v>
      </c>
      <c r="C23" s="35" t="s">
        <v>1225</v>
      </c>
      <c r="D23" s="35" t="s">
        <v>1226</v>
      </c>
    </row>
    <row r="24" spans="1:8" ht="14">
      <c r="A24" t="s">
        <v>273</v>
      </c>
      <c r="B24" s="160" t="s">
        <v>411</v>
      </c>
      <c r="C24" t="s">
        <v>533</v>
      </c>
    </row>
    <row r="25" spans="1:8" ht="14">
      <c r="B25" s="161" t="s">
        <v>410</v>
      </c>
      <c r="C25" t="s">
        <v>534</v>
      </c>
    </row>
    <row r="26" spans="1:8" ht="14">
      <c r="B26" s="161" t="s">
        <v>513</v>
      </c>
      <c r="C26" s="35" t="s">
        <v>1225</v>
      </c>
      <c r="D26" s="35" t="s">
        <v>1226</v>
      </c>
      <c r="E26" s="312" t="s">
        <v>1227</v>
      </c>
      <c r="F26" s="312" t="s">
        <v>1290</v>
      </c>
      <c r="G26" s="312" t="s">
        <v>1274</v>
      </c>
      <c r="H26" s="312" t="s">
        <v>1275</v>
      </c>
    </row>
    <row r="27" spans="1:8" ht="28">
      <c r="B27" s="161" t="s">
        <v>1586</v>
      </c>
      <c r="C27" s="35" t="s">
        <v>1225</v>
      </c>
      <c r="D27" s="35" t="s">
        <v>1226</v>
      </c>
      <c r="E27" s="312" t="s">
        <v>1227</v>
      </c>
      <c r="F27" s="312" t="s">
        <v>1290</v>
      </c>
      <c r="G27" s="312" t="s">
        <v>1274</v>
      </c>
      <c r="H27" s="312" t="s">
        <v>1275</v>
      </c>
    </row>
    <row r="28" spans="1:8" ht="28">
      <c r="B28" s="161" t="s">
        <v>1659</v>
      </c>
      <c r="C28" s="35" t="s">
        <v>1225</v>
      </c>
      <c r="D28" s="35" t="s">
        <v>1226</v>
      </c>
      <c r="E28" s="312" t="s">
        <v>1227</v>
      </c>
      <c r="F28" s="312" t="s">
        <v>1290</v>
      </c>
      <c r="G28" s="312" t="s">
        <v>1274</v>
      </c>
      <c r="H28" s="312" t="s">
        <v>1275</v>
      </c>
    </row>
    <row r="29" spans="1:8">
      <c r="A29" t="s">
        <v>299</v>
      </c>
      <c r="B29" s="796" t="s">
        <v>413</v>
      </c>
      <c r="C29" s="35" t="s">
        <v>1225</v>
      </c>
      <c r="D29" s="35" t="s">
        <v>1226</v>
      </c>
      <c r="E29" s="312" t="s">
        <v>1227</v>
      </c>
      <c r="F29" s="312" t="s">
        <v>1290</v>
      </c>
      <c r="G29" s="312" t="s">
        <v>1274</v>
      </c>
      <c r="H29" s="312" t="s">
        <v>1275</v>
      </c>
    </row>
    <row r="30" spans="1:8">
      <c r="B30" s="797" t="s">
        <v>1294</v>
      </c>
      <c r="C30" s="35" t="s">
        <v>1225</v>
      </c>
      <c r="D30" s="35" t="s">
        <v>1226</v>
      </c>
      <c r="E30" s="312" t="s">
        <v>1227</v>
      </c>
      <c r="F30" s="312" t="s">
        <v>1290</v>
      </c>
      <c r="G30" s="312" t="s">
        <v>1274</v>
      </c>
      <c r="H30" s="312" t="s">
        <v>1275</v>
      </c>
    </row>
    <row r="31" spans="1:8" ht="24">
      <c r="A31" t="s">
        <v>276</v>
      </c>
      <c r="B31" s="114" t="s">
        <v>414</v>
      </c>
      <c r="C31" t="s">
        <v>653</v>
      </c>
    </row>
    <row r="32" spans="1:8">
      <c r="B32" s="115" t="s">
        <v>415</v>
      </c>
      <c r="C32" t="s">
        <v>535</v>
      </c>
    </row>
    <row r="33" spans="2:8">
      <c r="B33" s="116" t="s">
        <v>420</v>
      </c>
      <c r="C33" s="35" t="s">
        <v>1225</v>
      </c>
      <c r="D33" s="35" t="s">
        <v>1226</v>
      </c>
      <c r="E33" s="312" t="s">
        <v>1227</v>
      </c>
      <c r="F33" s="312" t="s">
        <v>1290</v>
      </c>
      <c r="G33" s="312" t="s">
        <v>1274</v>
      </c>
      <c r="H33" s="312" t="s">
        <v>1275</v>
      </c>
    </row>
    <row r="34" spans="2:8" ht="24">
      <c r="B34" s="117" t="s">
        <v>421</v>
      </c>
      <c r="C34" s="35" t="s">
        <v>1295</v>
      </c>
      <c r="D34" s="35" t="s">
        <v>1296</v>
      </c>
      <c r="E34" s="312" t="s">
        <v>1297</v>
      </c>
      <c r="F34" s="312" t="s">
        <v>1298</v>
      </c>
      <c r="G34" s="312" t="s">
        <v>1299</v>
      </c>
      <c r="H34" s="312" t="s">
        <v>1300</v>
      </c>
    </row>
    <row r="35" spans="2:8">
      <c r="B35" s="118" t="s">
        <v>422</v>
      </c>
      <c r="C35" t="s">
        <v>536</v>
      </c>
    </row>
    <row r="36" spans="2:8">
      <c r="B36" s="119" t="s">
        <v>423</v>
      </c>
      <c r="C36" t="s">
        <v>537</v>
      </c>
    </row>
    <row r="37" spans="2:8">
      <c r="B37" s="151" t="s">
        <v>425</v>
      </c>
      <c r="C37" s="35" t="s">
        <v>1225</v>
      </c>
      <c r="D37" s="35" t="s">
        <v>1226</v>
      </c>
      <c r="E37" s="312" t="s">
        <v>1227</v>
      </c>
      <c r="F37" s="312" t="s">
        <v>1290</v>
      </c>
    </row>
    <row r="38" spans="2:8">
      <c r="B38" s="151" t="s">
        <v>1301</v>
      </c>
      <c r="C38" s="35" t="s">
        <v>1225</v>
      </c>
      <c r="D38" s="35" t="s">
        <v>1226</v>
      </c>
      <c r="E38" s="312" t="s">
        <v>1227</v>
      </c>
      <c r="F38" s="312" t="s">
        <v>1290</v>
      </c>
      <c r="G38" s="312"/>
      <c r="H38" s="312"/>
    </row>
    <row r="39" spans="2:8" ht="24">
      <c r="B39" s="151" t="s">
        <v>417</v>
      </c>
      <c r="C39" s="35" t="s">
        <v>1225</v>
      </c>
      <c r="D39" s="35" t="s">
        <v>1226</v>
      </c>
      <c r="E39" s="312" t="s">
        <v>1227</v>
      </c>
      <c r="F39" s="312" t="s">
        <v>1290</v>
      </c>
      <c r="G39" s="312" t="s">
        <v>1274</v>
      </c>
      <c r="H39" s="312" t="s">
        <v>1275</v>
      </c>
    </row>
    <row r="40" spans="2:8">
      <c r="B40" s="151" t="s">
        <v>1302</v>
      </c>
      <c r="C40" s="35" t="s">
        <v>1225</v>
      </c>
      <c r="D40" s="35" t="s">
        <v>1226</v>
      </c>
      <c r="E40" s="312" t="s">
        <v>1227</v>
      </c>
      <c r="F40" s="312" t="s">
        <v>1290</v>
      </c>
      <c r="G40" s="312" t="s">
        <v>1274</v>
      </c>
      <c r="H40" s="312" t="s">
        <v>1275</v>
      </c>
    </row>
    <row r="41" spans="2:8">
      <c r="B41" s="151" t="s">
        <v>1303</v>
      </c>
      <c r="C41" s="35" t="s">
        <v>1225</v>
      </c>
      <c r="D41" s="35" t="s">
        <v>1226</v>
      </c>
      <c r="E41" s="312" t="s">
        <v>1227</v>
      </c>
      <c r="F41" s="312" t="s">
        <v>1290</v>
      </c>
      <c r="G41" s="312" t="s">
        <v>1274</v>
      </c>
      <c r="H41" s="312" t="s">
        <v>1275</v>
      </c>
    </row>
    <row r="42" spans="2:8">
      <c r="B42" s="151" t="s">
        <v>1236</v>
      </c>
      <c r="C42" s="35" t="s">
        <v>1225</v>
      </c>
      <c r="D42" s="35" t="s">
        <v>1226</v>
      </c>
      <c r="E42" s="312" t="s">
        <v>1227</v>
      </c>
      <c r="F42" s="312" t="s">
        <v>1290</v>
      </c>
      <c r="G42" s="312" t="s">
        <v>1274</v>
      </c>
      <c r="H42" s="312" t="s">
        <v>1275</v>
      </c>
    </row>
    <row r="43" spans="2:8">
      <c r="B43" s="151" t="s">
        <v>1237</v>
      </c>
      <c r="C43" s="35" t="s">
        <v>1225</v>
      </c>
      <c r="D43" s="35" t="s">
        <v>1226</v>
      </c>
      <c r="E43" s="312" t="s">
        <v>1227</v>
      </c>
      <c r="F43" s="312" t="s">
        <v>1290</v>
      </c>
      <c r="G43" s="312" t="s">
        <v>1274</v>
      </c>
      <c r="H43" s="312" t="s">
        <v>1275</v>
      </c>
    </row>
    <row r="44" spans="2:8">
      <c r="B44" s="151" t="s">
        <v>1238</v>
      </c>
      <c r="C44" t="s">
        <v>1239</v>
      </c>
    </row>
    <row r="45" spans="2:8">
      <c r="B45" s="151" t="s">
        <v>1240</v>
      </c>
      <c r="C45" t="s">
        <v>522</v>
      </c>
    </row>
    <row r="46" spans="2:8">
      <c r="B46" s="812" t="s">
        <v>1458</v>
      </c>
      <c r="C46" s="35" t="s">
        <v>1579</v>
      </c>
      <c r="D46" s="35"/>
      <c r="E46" s="312"/>
      <c r="F46" s="312"/>
      <c r="G46" s="312"/>
      <c r="H46" s="312"/>
    </row>
    <row r="47" spans="2:8">
      <c r="B47" s="812" t="s">
        <v>1459</v>
      </c>
      <c r="C47" s="35" t="s">
        <v>1225</v>
      </c>
      <c r="D47" s="35" t="s">
        <v>1226</v>
      </c>
      <c r="E47" s="312" t="s">
        <v>1227</v>
      </c>
      <c r="F47" s="312" t="s">
        <v>1290</v>
      </c>
      <c r="G47" s="312"/>
      <c r="H47" s="312"/>
    </row>
    <row r="48" spans="2:8">
      <c r="B48" s="812" t="s">
        <v>1513</v>
      </c>
      <c r="C48" s="35" t="s">
        <v>1225</v>
      </c>
      <c r="D48" s="35" t="s">
        <v>1226</v>
      </c>
      <c r="E48" s="312" t="s">
        <v>1227</v>
      </c>
      <c r="F48" s="312" t="s">
        <v>1290</v>
      </c>
      <c r="G48" s="312" t="s">
        <v>1274</v>
      </c>
      <c r="H48" s="312" t="s">
        <v>1275</v>
      </c>
    </row>
    <row r="49" spans="1:8">
      <c r="B49" s="812" t="s">
        <v>1577</v>
      </c>
      <c r="C49" s="35" t="s">
        <v>1225</v>
      </c>
      <c r="D49" s="35" t="s">
        <v>1226</v>
      </c>
      <c r="E49" s="312" t="s">
        <v>1227</v>
      </c>
      <c r="F49" s="312" t="s">
        <v>1290</v>
      </c>
      <c r="G49" s="312"/>
      <c r="H49" s="312"/>
    </row>
    <row r="50" spans="1:8" ht="24">
      <c r="A50" t="s">
        <v>300</v>
      </c>
      <c r="B50" s="120" t="s">
        <v>359</v>
      </c>
      <c r="C50" s="35" t="s">
        <v>1225</v>
      </c>
      <c r="D50" s="35" t="s">
        <v>1226</v>
      </c>
      <c r="E50" s="312" t="s">
        <v>1227</v>
      </c>
      <c r="F50" s="312" t="s">
        <v>1290</v>
      </c>
    </row>
    <row r="51" spans="1:8" ht="24">
      <c r="B51" s="151" t="s">
        <v>426</v>
      </c>
      <c r="C51" s="35" t="s">
        <v>1225</v>
      </c>
      <c r="D51" s="35" t="s">
        <v>1226</v>
      </c>
      <c r="E51" s="312" t="s">
        <v>1227</v>
      </c>
      <c r="F51" s="312" t="s">
        <v>1290</v>
      </c>
    </row>
    <row r="52" spans="1:8">
      <c r="A52" t="s">
        <v>278</v>
      </c>
      <c r="B52" s="121" t="s">
        <v>431</v>
      </c>
      <c r="C52" t="s">
        <v>656</v>
      </c>
    </row>
    <row r="53" spans="1:8">
      <c r="A53" t="s">
        <v>279</v>
      </c>
      <c r="B53" s="122" t="s">
        <v>363</v>
      </c>
      <c r="C53" t="s">
        <v>655</v>
      </c>
    </row>
    <row r="54" spans="1:8">
      <c r="B54" s="122" t="s">
        <v>1555</v>
      </c>
      <c r="C54" t="s">
        <v>655</v>
      </c>
    </row>
    <row r="55" spans="1:8" ht="28">
      <c r="A55" t="s">
        <v>305</v>
      </c>
      <c r="B55" s="162" t="s">
        <v>1241</v>
      </c>
      <c r="C55" t="s">
        <v>543</v>
      </c>
      <c r="D55" t="s">
        <v>1242</v>
      </c>
    </row>
    <row r="56" spans="1:8" ht="28">
      <c r="B56" s="124" t="s">
        <v>1243</v>
      </c>
      <c r="C56" t="s">
        <v>541</v>
      </c>
      <c r="D56" t="s">
        <v>543</v>
      </c>
    </row>
    <row r="57" spans="1:8" ht="28">
      <c r="B57" s="313" t="s">
        <v>1244</v>
      </c>
      <c r="C57" t="s">
        <v>1245</v>
      </c>
      <c r="D57" t="s">
        <v>1246</v>
      </c>
      <c r="E57" t="s">
        <v>1247</v>
      </c>
      <c r="F57" t="s">
        <v>1248</v>
      </c>
      <c r="G57" t="s">
        <v>1249</v>
      </c>
      <c r="H57" t="s">
        <v>1250</v>
      </c>
    </row>
    <row r="58" spans="1:8" ht="28">
      <c r="B58" s="314" t="s">
        <v>1251</v>
      </c>
      <c r="C58" t="s">
        <v>1252</v>
      </c>
      <c r="D58" t="s">
        <v>1253</v>
      </c>
      <c r="E58" t="s">
        <v>1254</v>
      </c>
      <c r="F58" t="s">
        <v>1255</v>
      </c>
      <c r="G58" t="s">
        <v>1256</v>
      </c>
      <c r="H58" t="s">
        <v>1257</v>
      </c>
    </row>
    <row r="59" spans="1:8" ht="28">
      <c r="A59" t="s">
        <v>280</v>
      </c>
      <c r="B59" s="162" t="s">
        <v>557</v>
      </c>
      <c r="C59" t="s">
        <v>653</v>
      </c>
    </row>
    <row r="60" spans="1:8" ht="14">
      <c r="B60" s="126" t="s">
        <v>553</v>
      </c>
      <c r="C60" s="35" t="s">
        <v>1225</v>
      </c>
      <c r="D60" s="35" t="s">
        <v>1226</v>
      </c>
      <c r="E60" s="312" t="s">
        <v>1227</v>
      </c>
      <c r="F60" s="312" t="s">
        <v>1290</v>
      </c>
      <c r="G60" s="312" t="s">
        <v>1274</v>
      </c>
      <c r="H60" s="312" t="s">
        <v>1275</v>
      </c>
    </row>
    <row r="61" spans="1:8" ht="14">
      <c r="B61" s="130" t="s">
        <v>556</v>
      </c>
      <c r="C61" s="35" t="s">
        <v>1225</v>
      </c>
      <c r="D61" s="35" t="s">
        <v>1226</v>
      </c>
      <c r="E61" s="312" t="s">
        <v>1227</v>
      </c>
      <c r="F61" s="312" t="s">
        <v>1290</v>
      </c>
      <c r="G61" s="312" t="s">
        <v>1274</v>
      </c>
      <c r="H61" s="312" t="s">
        <v>1275</v>
      </c>
    </row>
    <row r="62" spans="1:8" ht="28">
      <c r="B62" s="127" t="s">
        <v>555</v>
      </c>
      <c r="C62" s="35" t="s">
        <v>1225</v>
      </c>
      <c r="D62" s="35" t="s">
        <v>1226</v>
      </c>
      <c r="E62" s="312" t="s">
        <v>1227</v>
      </c>
      <c r="F62" s="312" t="s">
        <v>1290</v>
      </c>
    </row>
    <row r="63" spans="1:8" ht="14">
      <c r="B63" s="131" t="s">
        <v>554</v>
      </c>
      <c r="C63" s="35" t="s">
        <v>1225</v>
      </c>
      <c r="D63" s="35" t="s">
        <v>1226</v>
      </c>
      <c r="E63" s="312" t="s">
        <v>1227</v>
      </c>
      <c r="F63" s="312" t="s">
        <v>1290</v>
      </c>
    </row>
    <row r="64" spans="1:8" ht="14">
      <c r="B64" s="133" t="s">
        <v>364</v>
      </c>
      <c r="C64" t="s">
        <v>540</v>
      </c>
    </row>
    <row r="65" spans="1:8" ht="14">
      <c r="B65" s="133" t="s">
        <v>1514</v>
      </c>
      <c r="C65" s="35" t="s">
        <v>1225</v>
      </c>
      <c r="D65" s="35" t="s">
        <v>1226</v>
      </c>
      <c r="E65" s="312" t="s">
        <v>1227</v>
      </c>
      <c r="F65" s="312" t="s">
        <v>1290</v>
      </c>
      <c r="G65" s="312" t="s">
        <v>1274</v>
      </c>
      <c r="H65" s="312" t="s">
        <v>1275</v>
      </c>
    </row>
    <row r="66" spans="1:8" ht="14">
      <c r="B66" s="133" t="s">
        <v>1258</v>
      </c>
      <c r="C66" t="s">
        <v>1259</v>
      </c>
      <c r="D66" t="s">
        <v>1260</v>
      </c>
      <c r="E66" t="s">
        <v>1261</v>
      </c>
      <c r="F66" t="s">
        <v>1262</v>
      </c>
    </row>
    <row r="67" spans="1:8" ht="14">
      <c r="B67" s="133" t="s">
        <v>1263</v>
      </c>
      <c r="C67" t="s">
        <v>1259</v>
      </c>
      <c r="D67" t="s">
        <v>1260</v>
      </c>
      <c r="E67" t="s">
        <v>1261</v>
      </c>
      <c r="F67" t="s">
        <v>1262</v>
      </c>
    </row>
    <row r="68" spans="1:8" ht="28">
      <c r="A68" t="s">
        <v>281</v>
      </c>
      <c r="B68" s="162" t="s">
        <v>365</v>
      </c>
      <c r="C68" t="s">
        <v>656</v>
      </c>
    </row>
    <row r="69" spans="1:8" ht="28">
      <c r="A69" t="s">
        <v>282</v>
      </c>
      <c r="B69" s="146" t="s">
        <v>1264</v>
      </c>
      <c r="C69" t="s">
        <v>447</v>
      </c>
    </row>
    <row r="70" spans="1:8" ht="28">
      <c r="B70" s="155" t="s">
        <v>1328</v>
      </c>
      <c r="C70" t="s">
        <v>1252</v>
      </c>
      <c r="D70" t="s">
        <v>1253</v>
      </c>
      <c r="E70" t="s">
        <v>1254</v>
      </c>
      <c r="F70" t="s">
        <v>1255</v>
      </c>
      <c r="G70" t="s">
        <v>1256</v>
      </c>
      <c r="H70" t="s">
        <v>1257</v>
      </c>
    </row>
    <row r="71" spans="1:8" ht="28">
      <c r="B71" s="798" t="s">
        <v>1329</v>
      </c>
      <c r="C71" t="s">
        <v>1245</v>
      </c>
      <c r="D71" t="s">
        <v>1246</v>
      </c>
      <c r="E71" t="s">
        <v>1247</v>
      </c>
      <c r="F71" t="s">
        <v>1248</v>
      </c>
      <c r="G71" t="s">
        <v>1249</v>
      </c>
      <c r="H71" t="s">
        <v>1250</v>
      </c>
    </row>
    <row r="72" spans="1:8" ht="36">
      <c r="A72" t="s">
        <v>283</v>
      </c>
      <c r="B72" s="149" t="s">
        <v>366</v>
      </c>
      <c r="C72" s="35" t="s">
        <v>1330</v>
      </c>
    </row>
    <row r="73" spans="1:8">
      <c r="B73" s="156" t="s">
        <v>1331</v>
      </c>
      <c r="C73" t="s">
        <v>1245</v>
      </c>
      <c r="D73" t="s">
        <v>1246</v>
      </c>
      <c r="E73" t="s">
        <v>1247</v>
      </c>
      <c r="F73" t="s">
        <v>1248</v>
      </c>
      <c r="G73" t="s">
        <v>1249</v>
      </c>
      <c r="H73" t="s">
        <v>1250</v>
      </c>
    </row>
    <row r="74" spans="1:8" ht="24">
      <c r="B74" s="150" t="s">
        <v>1332</v>
      </c>
      <c r="C74" s="35" t="s">
        <v>1333</v>
      </c>
    </row>
    <row r="75" spans="1:8" ht="24">
      <c r="B75" s="799" t="s">
        <v>1276</v>
      </c>
      <c r="C75" s="35" t="s">
        <v>653</v>
      </c>
    </row>
    <row r="76" spans="1:8" ht="24">
      <c r="B76" s="315" t="s">
        <v>1277</v>
      </c>
      <c r="C76" s="312" t="s">
        <v>1438</v>
      </c>
      <c r="D76" s="312" t="s">
        <v>1439</v>
      </c>
      <c r="E76" s="312" t="s">
        <v>1440</v>
      </c>
      <c r="F76" s="312" t="s">
        <v>1441</v>
      </c>
      <c r="G76" s="312"/>
      <c r="H76" s="312"/>
    </row>
    <row r="77" spans="1:8" ht="24">
      <c r="B77" s="800" t="s">
        <v>1278</v>
      </c>
      <c r="C77" t="s">
        <v>1252</v>
      </c>
      <c r="D77" t="s">
        <v>1253</v>
      </c>
      <c r="E77" t="s">
        <v>1254</v>
      </c>
      <c r="F77" t="s">
        <v>1255</v>
      </c>
      <c r="G77" t="s">
        <v>1256</v>
      </c>
      <c r="H77" t="s">
        <v>1257</v>
      </c>
    </row>
    <row r="78" spans="1:8" ht="36">
      <c r="B78" s="801" t="s">
        <v>1279</v>
      </c>
      <c r="C78" s="35" t="s">
        <v>541</v>
      </c>
      <c r="D78" s="35" t="s">
        <v>1280</v>
      </c>
      <c r="E78" s="312" t="s">
        <v>1271</v>
      </c>
      <c r="F78" s="312" t="s">
        <v>542</v>
      </c>
      <c r="G78" s="312" t="s">
        <v>543</v>
      </c>
    </row>
    <row r="79" spans="1:8" ht="24">
      <c r="B79" s="802" t="s">
        <v>367</v>
      </c>
      <c r="C79" s="35" t="s">
        <v>1225</v>
      </c>
      <c r="D79" s="35" t="s">
        <v>1226</v>
      </c>
      <c r="E79" s="312" t="s">
        <v>1227</v>
      </c>
      <c r="F79" s="312" t="s">
        <v>1290</v>
      </c>
      <c r="G79" s="312" t="s">
        <v>1274</v>
      </c>
      <c r="H79" s="312" t="s">
        <v>1275</v>
      </c>
    </row>
    <row r="80" spans="1:8" ht="28">
      <c r="B80" s="261" t="s">
        <v>663</v>
      </c>
      <c r="C80" s="312" t="s">
        <v>544</v>
      </c>
    </row>
    <row r="81" spans="1:8" ht="24">
      <c r="B81" s="116" t="s">
        <v>657</v>
      </c>
      <c r="C81" s="35" t="s">
        <v>1225</v>
      </c>
      <c r="D81" s="35" t="s">
        <v>1226</v>
      </c>
      <c r="E81" s="312" t="s">
        <v>1227</v>
      </c>
      <c r="F81" s="312" t="s">
        <v>1290</v>
      </c>
      <c r="G81" s="312" t="s">
        <v>1274</v>
      </c>
      <c r="H81" s="312" t="s">
        <v>1275</v>
      </c>
    </row>
    <row r="82" spans="1:8" ht="24">
      <c r="B82" s="803" t="s">
        <v>658</v>
      </c>
      <c r="C82" s="35" t="s">
        <v>1281</v>
      </c>
    </row>
    <row r="83" spans="1:8" ht="24">
      <c r="B83" s="803" t="s">
        <v>659</v>
      </c>
      <c r="C83" s="35" t="s">
        <v>1226</v>
      </c>
      <c r="D83" s="312" t="s">
        <v>1290</v>
      </c>
      <c r="E83" s="312" t="s">
        <v>1275</v>
      </c>
    </row>
    <row r="84" spans="1:8" ht="24">
      <c r="B84" s="803" t="s">
        <v>427</v>
      </c>
      <c r="C84" s="312" t="s">
        <v>515</v>
      </c>
    </row>
    <row r="85" spans="1:8" ht="24">
      <c r="B85" s="316" t="s">
        <v>1282</v>
      </c>
      <c r="C85" s="35" t="s">
        <v>1225</v>
      </c>
      <c r="D85" s="35" t="s">
        <v>1226</v>
      </c>
      <c r="E85" s="312" t="s">
        <v>1227</v>
      </c>
      <c r="F85" s="312" t="s">
        <v>1290</v>
      </c>
      <c r="G85" s="312" t="s">
        <v>1274</v>
      </c>
      <c r="H85" s="312" t="s">
        <v>1275</v>
      </c>
    </row>
    <row r="86" spans="1:8" ht="36">
      <c r="A86" t="s">
        <v>1266</v>
      </c>
      <c r="B86" t="s">
        <v>1543</v>
      </c>
      <c r="C86" s="792" t="s">
        <v>1269</v>
      </c>
      <c r="D86" s="41" t="s">
        <v>1158</v>
      </c>
      <c r="E86" s="41" t="s">
        <v>515</v>
      </c>
      <c r="F86" s="41"/>
      <c r="G86" s="41"/>
      <c r="H86" s="781"/>
    </row>
    <row r="87" spans="1:8">
      <c r="A87" t="s">
        <v>1305</v>
      </c>
      <c r="B87" s="910" t="s">
        <v>1544</v>
      </c>
      <c r="C87" s="35" t="s">
        <v>1226</v>
      </c>
      <c r="D87" s="312" t="s">
        <v>1290</v>
      </c>
      <c r="E87" s="312"/>
    </row>
    <row r="88" spans="1:8">
      <c r="B88" s="910" t="s">
        <v>1545</v>
      </c>
      <c r="C88" s="35" t="s">
        <v>1225</v>
      </c>
      <c r="D88" s="312" t="s">
        <v>1227</v>
      </c>
      <c r="F88" s="312"/>
    </row>
    <row r="89" spans="1:8">
      <c r="B89" s="910" t="s">
        <v>1546</v>
      </c>
      <c r="C89" s="312" t="s">
        <v>1274</v>
      </c>
      <c r="D89" s="312" t="s">
        <v>1275</v>
      </c>
    </row>
    <row r="90" spans="1:8">
      <c r="B90" s="910" t="s">
        <v>1509</v>
      </c>
      <c r="C90" t="s">
        <v>1510</v>
      </c>
    </row>
    <row r="91" spans="1:8">
      <c r="B91" s="956" t="s">
        <v>1580</v>
      </c>
      <c r="C91" t="s">
        <v>1579</v>
      </c>
      <c r="D91" t="s">
        <v>1581</v>
      </c>
      <c r="E91" t="s">
        <v>1582</v>
      </c>
      <c r="F91" t="s">
        <v>1583</v>
      </c>
      <c r="G91" t="s">
        <v>1584</v>
      </c>
      <c r="H91" t="s">
        <v>1585</v>
      </c>
    </row>
  </sheetData>
  <sheetProtection password="D69D" sheet="1"/>
  <phoneticPr fontId="180" type="noConversion"/>
  <pageMargins left="0.7" right="0.7" top="0.75" bottom="0.75" header="0.3" footer="0.3"/>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C1:Y40"/>
  <sheetViews>
    <sheetView showGridLines="0" workbookViewId="0">
      <selection activeCell="E10" sqref="E10:E11"/>
    </sheetView>
  </sheetViews>
  <sheetFormatPr baseColWidth="10" defaultColWidth="9.1640625" defaultRowHeight="12"/>
  <cols>
    <col min="1" max="1" width="2.83203125" style="93" customWidth="1"/>
    <col min="2" max="2" width="27.83203125" style="93" customWidth="1"/>
    <col min="3" max="3" width="8.1640625" style="93" customWidth="1"/>
    <col min="4" max="4" width="21.5" style="93" customWidth="1"/>
    <col min="5" max="5" width="7.5" style="93" customWidth="1"/>
    <col min="6" max="6" width="7.83203125" style="93" customWidth="1"/>
    <col min="7" max="7" width="8.5" style="93" customWidth="1"/>
    <col min="8" max="8" width="7.5" style="93" customWidth="1"/>
    <col min="9" max="9" width="8.5" style="93" customWidth="1"/>
    <col min="10" max="11" width="8.1640625" style="93" customWidth="1"/>
    <col min="12" max="12" width="8.33203125" style="93" customWidth="1"/>
    <col min="13" max="14" width="8.5" style="93" customWidth="1"/>
    <col min="15" max="16" width="10.5" style="93" customWidth="1"/>
    <col min="17" max="17" width="7.5" style="93" customWidth="1"/>
    <col min="18" max="16384" width="9.1640625" style="93"/>
  </cols>
  <sheetData>
    <row r="1" spans="3:25" ht="13" thickBot="1">
      <c r="S1" s="104"/>
      <c r="T1" s="104"/>
    </row>
    <row r="2" spans="3:25" ht="18.75" customHeight="1" thickBot="1">
      <c r="C2" s="1950" t="s">
        <v>1539</v>
      </c>
      <c r="D2" s="1951"/>
      <c r="E2" s="1951"/>
      <c r="F2" s="1951"/>
      <c r="G2" s="1951"/>
      <c r="H2" s="1951"/>
      <c r="I2" s="1951"/>
      <c r="J2" s="1951"/>
      <c r="K2" s="1951"/>
      <c r="L2" s="1951"/>
      <c r="M2" s="1951"/>
      <c r="N2" s="1951"/>
      <c r="O2" s="1951"/>
      <c r="P2" s="1951"/>
      <c r="Q2" s="1951"/>
      <c r="R2" s="1951"/>
      <c r="S2" s="1952"/>
    </row>
    <row r="3" spans="3:25" ht="18" customHeight="1" thickBot="1">
      <c r="C3" s="1953"/>
      <c r="D3" s="1954"/>
      <c r="E3" s="1954"/>
      <c r="F3" s="1954"/>
      <c r="G3" s="1954"/>
      <c r="H3" s="1954"/>
      <c r="I3" s="1954"/>
      <c r="J3" s="1954"/>
      <c r="K3" s="1954"/>
      <c r="L3" s="1954"/>
      <c r="M3" s="1954"/>
      <c r="N3" s="1954"/>
      <c r="O3" s="1954"/>
      <c r="P3" s="1954"/>
      <c r="Q3" s="1954"/>
      <c r="R3" s="1954"/>
      <c r="S3" s="1955"/>
    </row>
    <row r="4" spans="3:25" ht="18" thickBot="1">
      <c r="C4" s="638"/>
      <c r="D4" s="639"/>
      <c r="E4" s="639"/>
      <c r="F4" s="640"/>
      <c r="G4" s="640"/>
      <c r="H4" s="640"/>
      <c r="I4" s="640"/>
      <c r="J4" s="640"/>
      <c r="K4" s="640"/>
      <c r="L4" s="640"/>
      <c r="M4" s="640"/>
      <c r="N4" s="640"/>
      <c r="O4" s="640"/>
      <c r="P4" s="640"/>
      <c r="Q4" s="640"/>
      <c r="R4" s="640"/>
      <c r="S4" s="641"/>
    </row>
    <row r="5" spans="3:25" ht="21" customHeight="1" thickBot="1">
      <c r="C5" s="346"/>
      <c r="D5" s="1956" t="s">
        <v>175</v>
      </c>
      <c r="E5" s="1957"/>
      <c r="F5" s="1957"/>
      <c r="G5" s="1957"/>
      <c r="H5" s="1957"/>
      <c r="I5" s="1957"/>
      <c r="J5" s="1957"/>
      <c r="K5" s="1957"/>
      <c r="L5" s="1957"/>
      <c r="M5" s="1957"/>
      <c r="N5" s="1957"/>
      <c r="O5" s="1957"/>
      <c r="P5" s="1957"/>
      <c r="Q5" s="1957"/>
      <c r="R5" s="1957"/>
      <c r="S5" s="96"/>
    </row>
    <row r="6" spans="3:25" ht="9.75" customHeight="1">
      <c r="C6" s="346"/>
      <c r="D6" s="105"/>
      <c r="E6" s="105"/>
      <c r="F6" s="90"/>
      <c r="G6" s="90"/>
      <c r="H6" s="90"/>
      <c r="I6" s="90"/>
      <c r="J6" s="90"/>
      <c r="K6" s="90"/>
      <c r="L6" s="90"/>
      <c r="M6" s="90"/>
      <c r="N6" s="90"/>
      <c r="O6" s="90"/>
      <c r="P6" s="90"/>
      <c r="Q6" s="90"/>
      <c r="R6" s="90"/>
      <c r="S6" s="96"/>
    </row>
    <row r="7" spans="3:25" ht="13.5" customHeight="1" thickBot="1">
      <c r="C7" s="346"/>
      <c r="D7" s="1711" t="s">
        <v>1660</v>
      </c>
      <c r="E7" s="1711"/>
      <c r="F7" s="1711"/>
      <c r="G7" s="958"/>
      <c r="H7" s="958"/>
      <c r="I7" s="349"/>
      <c r="J7" s="349"/>
      <c r="K7" s="349"/>
      <c r="L7" s="349"/>
      <c r="M7" s="349"/>
      <c r="N7" s="349"/>
      <c r="O7" s="349"/>
      <c r="P7" s="349"/>
      <c r="Q7" s="349"/>
      <c r="R7" s="349"/>
      <c r="S7" s="556"/>
      <c r="T7" s="106"/>
    </row>
    <row r="8" spans="3:25" ht="30.75" customHeight="1" thickBot="1">
      <c r="C8" s="346"/>
      <c r="D8" s="966"/>
      <c r="E8" s="1972" t="s">
        <v>289</v>
      </c>
      <c r="F8" s="1973"/>
      <c r="G8" s="1973"/>
      <c r="H8" s="1973"/>
      <c r="I8" s="1973"/>
      <c r="J8" s="1984" t="s">
        <v>290</v>
      </c>
      <c r="K8" s="1985"/>
      <c r="L8" s="1985"/>
      <c r="M8" s="1985"/>
      <c r="N8" s="1986"/>
      <c r="O8" s="593"/>
      <c r="P8" s="593"/>
      <c r="Q8" s="593"/>
      <c r="R8" s="593"/>
      <c r="S8" s="556"/>
      <c r="T8" s="106"/>
      <c r="X8" s="174"/>
      <c r="Y8" s="174"/>
    </row>
    <row r="9" spans="3:25" ht="30.75" customHeight="1" thickBot="1">
      <c r="C9" s="346"/>
      <c r="D9" s="967" t="s">
        <v>1596</v>
      </c>
      <c r="E9" s="965" t="s">
        <v>1597</v>
      </c>
      <c r="F9" s="968" t="s">
        <v>1601</v>
      </c>
      <c r="G9" s="965" t="s">
        <v>1598</v>
      </c>
      <c r="H9" s="965" t="s">
        <v>1599</v>
      </c>
      <c r="I9" s="965" t="s">
        <v>1600</v>
      </c>
      <c r="J9" s="965" t="s">
        <v>1597</v>
      </c>
      <c r="K9" s="968" t="s">
        <v>1601</v>
      </c>
      <c r="L9" s="965" t="s">
        <v>1598</v>
      </c>
      <c r="M9" s="965" t="s">
        <v>1599</v>
      </c>
      <c r="N9" s="965" t="s">
        <v>1600</v>
      </c>
      <c r="O9" s="590"/>
      <c r="P9" s="590"/>
      <c r="Q9" s="590"/>
      <c r="R9" s="590"/>
      <c r="S9" s="556"/>
      <c r="T9" s="106"/>
      <c r="X9" s="174"/>
      <c r="Y9" s="205"/>
    </row>
    <row r="10" spans="3:25" ht="30.75" customHeight="1">
      <c r="C10" s="346"/>
      <c r="D10" s="1983" t="s">
        <v>1661</v>
      </c>
      <c r="E10" s="1988"/>
      <c r="F10" s="1958"/>
      <c r="G10" s="1958"/>
      <c r="H10" s="1958"/>
      <c r="I10" s="1976"/>
      <c r="J10" s="1992"/>
      <c r="K10" s="1958"/>
      <c r="L10" s="1958"/>
      <c r="M10" s="1958"/>
      <c r="N10" s="1976"/>
      <c r="O10" s="964"/>
      <c r="P10" s="964"/>
      <c r="Q10" s="964"/>
      <c r="R10" s="591"/>
      <c r="S10" s="556"/>
      <c r="T10" s="106"/>
      <c r="X10" s="174"/>
      <c r="Y10" s="205"/>
    </row>
    <row r="11" spans="3:25" ht="37.5" customHeight="1" thickBot="1">
      <c r="C11" s="346"/>
      <c r="D11" s="1983"/>
      <c r="E11" s="1989"/>
      <c r="F11" s="1959"/>
      <c r="G11" s="1959"/>
      <c r="H11" s="1959"/>
      <c r="I11" s="1977"/>
      <c r="J11" s="1993"/>
      <c r="K11" s="1959"/>
      <c r="L11" s="1959"/>
      <c r="M11" s="1959"/>
      <c r="N11" s="1977"/>
      <c r="O11" s="590"/>
      <c r="P11" s="590"/>
      <c r="Q11" s="590"/>
      <c r="R11" s="591"/>
      <c r="S11" s="556"/>
      <c r="T11" s="106"/>
      <c r="X11" s="174"/>
      <c r="Y11" s="205"/>
    </row>
    <row r="12" spans="3:25" ht="30.75" customHeight="1">
      <c r="C12" s="346"/>
      <c r="D12" s="1964" t="s">
        <v>1621</v>
      </c>
      <c r="E12" s="1978"/>
      <c r="F12" s="1974"/>
      <c r="G12" s="1974"/>
      <c r="H12" s="1974"/>
      <c r="I12" s="1974"/>
      <c r="J12" s="1974"/>
      <c r="K12" s="1974"/>
      <c r="L12" s="1974"/>
      <c r="M12" s="1974"/>
      <c r="N12" s="1974"/>
      <c r="O12" s="593"/>
      <c r="P12" s="593"/>
      <c r="Q12" s="593"/>
      <c r="R12" s="593"/>
      <c r="S12" s="556"/>
      <c r="T12" s="106"/>
      <c r="X12" s="174"/>
      <c r="Y12" s="205"/>
    </row>
    <row r="13" spans="3:25" ht="43.5" customHeight="1" thickBot="1">
      <c r="C13" s="346"/>
      <c r="D13" s="1987"/>
      <c r="E13" s="1979"/>
      <c r="F13" s="1975"/>
      <c r="G13" s="1975"/>
      <c r="H13" s="1975"/>
      <c r="I13" s="1975"/>
      <c r="J13" s="1975"/>
      <c r="K13" s="1975"/>
      <c r="L13" s="1975"/>
      <c r="M13" s="1975"/>
      <c r="N13" s="1975"/>
      <c r="O13" s="590"/>
      <c r="P13" s="590"/>
      <c r="Q13" s="590"/>
      <c r="R13" s="590"/>
      <c r="S13" s="556"/>
      <c r="T13" s="106"/>
      <c r="X13" s="174"/>
      <c r="Y13" s="205"/>
    </row>
    <row r="14" spans="3:25" ht="17.25" customHeight="1">
      <c r="C14" s="346"/>
      <c r="D14" s="350"/>
      <c r="E14" s="350"/>
      <c r="F14" s="351"/>
      <c r="G14" s="351"/>
      <c r="H14" s="351"/>
      <c r="I14" s="351"/>
      <c r="J14" s="351"/>
      <c r="K14" s="351"/>
      <c r="L14" s="351"/>
      <c r="M14" s="351"/>
      <c r="N14" s="351"/>
      <c r="O14" s="351"/>
      <c r="P14" s="351"/>
      <c r="Q14" s="351"/>
      <c r="R14" s="351"/>
      <c r="S14" s="556"/>
      <c r="T14" s="106"/>
    </row>
    <row r="15" spans="3:25" ht="25.5" customHeight="1" thickBot="1">
      <c r="C15" s="346"/>
      <c r="D15" s="1970" t="s">
        <v>599</v>
      </c>
      <c r="E15" s="1971"/>
      <c r="F15" s="1971"/>
      <c r="G15" s="1971"/>
      <c r="H15" s="1971"/>
      <c r="I15" s="1971"/>
      <c r="J15" s="957"/>
      <c r="K15" s="957"/>
      <c r="L15" s="957"/>
      <c r="M15" s="957"/>
      <c r="N15" s="352"/>
      <c r="O15" s="352"/>
      <c r="P15" s="352"/>
      <c r="Q15" s="352"/>
      <c r="R15" s="352"/>
      <c r="S15" s="556"/>
      <c r="T15" s="106"/>
    </row>
    <row r="16" spans="3:25" ht="30" customHeight="1" thickBot="1">
      <c r="C16" s="346"/>
      <c r="D16" s="1964" t="s">
        <v>1622</v>
      </c>
      <c r="E16" s="1980" t="s">
        <v>600</v>
      </c>
      <c r="F16" s="1982"/>
      <c r="G16" s="1982"/>
      <c r="H16" s="1981"/>
      <c r="I16" s="1980" t="s">
        <v>601</v>
      </c>
      <c r="J16" s="1982"/>
      <c r="K16" s="1982"/>
      <c r="L16" s="1981"/>
      <c r="M16" s="1980" t="s">
        <v>602</v>
      </c>
      <c r="N16" s="1981"/>
      <c r="O16" s="1980" t="s">
        <v>603</v>
      </c>
      <c r="P16" s="1982"/>
      <c r="Q16" s="1982"/>
      <c r="R16" s="1981"/>
      <c r="S16" s="556"/>
      <c r="T16" s="106"/>
    </row>
    <row r="17" spans="3:20" ht="18.75" customHeight="1" thickBot="1">
      <c r="C17" s="346"/>
      <c r="D17" s="1965"/>
      <c r="E17" s="1962" t="s">
        <v>668</v>
      </c>
      <c r="F17" s="1963"/>
      <c r="G17" s="1962" t="s">
        <v>669</v>
      </c>
      <c r="H17" s="1963"/>
      <c r="I17" s="1962" t="s">
        <v>668</v>
      </c>
      <c r="J17" s="1963"/>
      <c r="K17" s="1962" t="s">
        <v>669</v>
      </c>
      <c r="L17" s="1963"/>
      <c r="M17" s="1962" t="s">
        <v>668</v>
      </c>
      <c r="N17" s="1963"/>
      <c r="O17" s="1962" t="s">
        <v>668</v>
      </c>
      <c r="P17" s="1963"/>
      <c r="Q17" s="1962" t="s">
        <v>669</v>
      </c>
      <c r="R17" s="1963"/>
      <c r="S17" s="556"/>
      <c r="T17" s="106"/>
    </row>
    <row r="18" spans="3:20" ht="30.75" customHeight="1" thickBot="1">
      <c r="C18" s="346"/>
      <c r="D18" s="1965"/>
      <c r="E18" s="353" t="s">
        <v>476</v>
      </c>
      <c r="F18" s="353" t="s">
        <v>475</v>
      </c>
      <c r="G18" s="353" t="s">
        <v>476</v>
      </c>
      <c r="H18" s="353" t="s">
        <v>475</v>
      </c>
      <c r="I18" s="353" t="s">
        <v>476</v>
      </c>
      <c r="J18" s="353" t="s">
        <v>475</v>
      </c>
      <c r="K18" s="353" t="s">
        <v>476</v>
      </c>
      <c r="L18" s="353" t="s">
        <v>475</v>
      </c>
      <c r="M18" s="353" t="s">
        <v>476</v>
      </c>
      <c r="N18" s="353" t="s">
        <v>475</v>
      </c>
      <c r="O18" s="353" t="s">
        <v>476</v>
      </c>
      <c r="P18" s="353" t="s">
        <v>475</v>
      </c>
      <c r="Q18" s="353" t="s">
        <v>476</v>
      </c>
      <c r="R18" s="353" t="s">
        <v>475</v>
      </c>
      <c r="S18" s="556"/>
      <c r="T18" s="106"/>
    </row>
    <row r="19" spans="3:20" ht="39.75" customHeight="1" thickBot="1">
      <c r="C19" s="346"/>
      <c r="D19" s="1966"/>
      <c r="E19" s="1051"/>
      <c r="F19" s="1052"/>
      <c r="G19" s="1052"/>
      <c r="H19" s="1052"/>
      <c r="I19" s="1052"/>
      <c r="J19" s="1052"/>
      <c r="K19" s="1052"/>
      <c r="L19" s="1052"/>
      <c r="M19" s="1052"/>
      <c r="N19" s="1052"/>
      <c r="O19" s="1052"/>
      <c r="P19" s="1052"/>
      <c r="Q19" s="1052"/>
      <c r="R19" s="1052"/>
      <c r="S19" s="556"/>
      <c r="T19" s="106"/>
    </row>
    <row r="20" spans="3:20" ht="12" customHeight="1">
      <c r="C20" s="346"/>
      <c r="D20" s="350"/>
      <c r="E20" s="350"/>
      <c r="F20" s="351"/>
      <c r="G20" s="351"/>
      <c r="H20" s="351"/>
      <c r="I20" s="351"/>
      <c r="J20" s="351"/>
      <c r="K20" s="351"/>
      <c r="L20" s="351"/>
      <c r="M20" s="351"/>
      <c r="N20" s="351"/>
      <c r="O20" s="351"/>
      <c r="P20" s="351"/>
      <c r="Q20" s="351"/>
      <c r="R20" s="351"/>
      <c r="S20" s="556"/>
      <c r="T20" s="106"/>
    </row>
    <row r="21" spans="3:20" ht="46.5" customHeight="1" thickBot="1">
      <c r="C21" s="346"/>
      <c r="D21" s="1711" t="s">
        <v>474</v>
      </c>
      <c r="E21" s="1711"/>
      <c r="F21" s="1711"/>
      <c r="G21" s="958"/>
      <c r="H21" s="349"/>
      <c r="I21" s="349"/>
      <c r="J21" s="349"/>
      <c r="K21" s="349"/>
      <c r="L21" s="349"/>
      <c r="M21" s="349"/>
      <c r="N21" s="349"/>
      <c r="O21" s="349"/>
      <c r="P21" s="349"/>
      <c r="Q21" s="349"/>
      <c r="R21" s="679"/>
      <c r="S21" s="557"/>
    </row>
    <row r="22" spans="3:20" ht="26.25" customHeight="1" thickBot="1">
      <c r="C22" s="346"/>
      <c r="D22" s="1964" t="s">
        <v>1623</v>
      </c>
      <c r="E22" s="1967" t="s">
        <v>1595</v>
      </c>
      <c r="F22" s="1968"/>
      <c r="G22" s="1962" t="s">
        <v>669</v>
      </c>
      <c r="H22" s="1963"/>
      <c r="I22" s="593"/>
      <c r="J22" s="593"/>
      <c r="K22" s="679"/>
      <c r="L22" s="679"/>
      <c r="M22" s="680"/>
      <c r="N22" s="680"/>
      <c r="O22" s="680"/>
      <c r="P22" s="680"/>
      <c r="Q22" s="90"/>
      <c r="R22" s="90"/>
      <c r="S22" s="96"/>
    </row>
    <row r="23" spans="3:20" ht="15" thickBot="1">
      <c r="C23" s="346"/>
      <c r="D23" s="1965"/>
      <c r="E23" s="353" t="s">
        <v>476</v>
      </c>
      <c r="F23" s="353" t="s">
        <v>475</v>
      </c>
      <c r="G23" s="353" t="s">
        <v>476</v>
      </c>
      <c r="H23" s="353" t="s">
        <v>475</v>
      </c>
      <c r="I23" s="593"/>
      <c r="J23" s="593"/>
      <c r="K23" s="679"/>
      <c r="L23" s="679"/>
      <c r="M23" s="680"/>
      <c r="N23" s="680"/>
      <c r="O23" s="680"/>
      <c r="P23" s="680"/>
      <c r="Q23" s="90"/>
      <c r="R23" s="90"/>
      <c r="S23" s="96"/>
    </row>
    <row r="24" spans="3:20" ht="56.25" customHeight="1" thickBot="1">
      <c r="C24" s="346"/>
      <c r="D24" s="1966"/>
      <c r="E24" s="1053"/>
      <c r="F24" s="592"/>
      <c r="G24" s="592"/>
      <c r="H24" s="962"/>
      <c r="I24" s="963"/>
      <c r="J24" s="963"/>
      <c r="K24" s="679"/>
      <c r="L24" s="679"/>
      <c r="M24" s="680"/>
      <c r="N24" s="680"/>
      <c r="O24" s="680"/>
      <c r="P24" s="680"/>
      <c r="Q24" s="90"/>
      <c r="R24" s="90"/>
      <c r="S24" s="96"/>
    </row>
    <row r="25" spans="3:20" ht="14.25" customHeight="1">
      <c r="C25" s="346"/>
      <c r="D25" s="355"/>
      <c r="E25" s="355"/>
      <c r="F25" s="355"/>
      <c r="G25" s="355"/>
      <c r="H25" s="355"/>
      <c r="I25" s="355"/>
      <c r="J25" s="355"/>
      <c r="K25" s="355"/>
      <c r="L25" s="355"/>
      <c r="M25" s="355"/>
      <c r="N25" s="355"/>
      <c r="O25" s="355"/>
      <c r="P25" s="355"/>
      <c r="Q25" s="355"/>
      <c r="R25" s="355"/>
      <c r="S25" s="557"/>
      <c r="T25" s="106"/>
    </row>
    <row r="26" spans="3:20" ht="20.25" customHeight="1" thickBot="1">
      <c r="C26" s="346"/>
      <c r="D26" s="1711" t="s">
        <v>1625</v>
      </c>
      <c r="E26" s="1711"/>
      <c r="F26" s="1711"/>
      <c r="G26" s="1711"/>
      <c r="H26" s="1711"/>
      <c r="I26" s="1711"/>
      <c r="J26" s="958"/>
      <c r="K26" s="958"/>
      <c r="L26" s="958"/>
      <c r="M26" s="958"/>
      <c r="N26" s="349"/>
      <c r="O26" s="349"/>
      <c r="P26" s="349"/>
      <c r="Q26" s="349"/>
      <c r="R26" s="349"/>
      <c r="S26" s="556"/>
      <c r="T26" s="106"/>
    </row>
    <row r="27" spans="3:20" ht="38.25" customHeight="1" thickBot="1">
      <c r="C27" s="346"/>
      <c r="D27" s="1964" t="s">
        <v>1624</v>
      </c>
      <c r="E27" s="1962" t="s">
        <v>668</v>
      </c>
      <c r="F27" s="1963"/>
      <c r="G27" s="1962" t="s">
        <v>1629</v>
      </c>
      <c r="H27" s="1963"/>
      <c r="I27" s="1962" t="s">
        <v>1594</v>
      </c>
      <c r="J27" s="1963"/>
      <c r="K27" s="665"/>
      <c r="L27" s="593"/>
      <c r="M27" s="593"/>
      <c r="N27" s="593"/>
      <c r="O27" s="593"/>
      <c r="P27" s="679"/>
      <c r="Q27" s="680"/>
      <c r="R27" s="90"/>
      <c r="S27" s="96"/>
    </row>
    <row r="28" spans="3:20" ht="15" thickBot="1">
      <c r="C28" s="346"/>
      <c r="D28" s="1965"/>
      <c r="E28" s="353" t="s">
        <v>476</v>
      </c>
      <c r="F28" s="353" t="s">
        <v>475</v>
      </c>
      <c r="G28" s="353" t="s">
        <v>476</v>
      </c>
      <c r="H28" s="353" t="s">
        <v>475</v>
      </c>
      <c r="I28" s="961" t="s">
        <v>476</v>
      </c>
      <c r="J28" s="353" t="s">
        <v>475</v>
      </c>
      <c r="K28" s="593"/>
      <c r="L28" s="593"/>
      <c r="M28" s="593"/>
      <c r="N28" s="593"/>
      <c r="O28" s="679"/>
      <c r="P28" s="680"/>
      <c r="Q28" s="90"/>
      <c r="R28" s="90"/>
      <c r="S28" s="96"/>
    </row>
    <row r="29" spans="3:20" ht="56.25" customHeight="1" thickBot="1">
      <c r="C29" s="346"/>
      <c r="D29" s="1966"/>
      <c r="E29" s="1054"/>
      <c r="F29" s="592"/>
      <c r="G29" s="592"/>
      <c r="H29" s="592"/>
      <c r="I29" s="962"/>
      <c r="J29" s="592"/>
      <c r="K29" s="590"/>
      <c r="L29" s="590"/>
      <c r="M29" s="590"/>
      <c r="N29" s="590"/>
      <c r="O29" s="679"/>
      <c r="P29" s="680"/>
      <c r="Q29" s="90"/>
      <c r="R29" s="90"/>
      <c r="S29" s="96"/>
    </row>
    <row r="30" spans="3:20" ht="9" customHeight="1">
      <c r="C30" s="346"/>
      <c r="D30" s="350"/>
      <c r="E30" s="350"/>
      <c r="F30" s="351"/>
      <c r="G30" s="351"/>
      <c r="H30" s="351"/>
      <c r="I30" s="351"/>
      <c r="J30" s="351"/>
      <c r="K30" s="351"/>
      <c r="L30" s="351"/>
      <c r="M30" s="351"/>
      <c r="N30" s="351"/>
      <c r="O30" s="351"/>
      <c r="P30" s="351"/>
      <c r="Q30" s="351"/>
      <c r="R30" s="351"/>
      <c r="S30" s="556"/>
      <c r="T30" s="106"/>
    </row>
    <row r="31" spans="3:20" ht="18" customHeight="1" thickBot="1">
      <c r="C31" s="346"/>
      <c r="D31" s="1711" t="s">
        <v>1626</v>
      </c>
      <c r="E31" s="1969"/>
      <c r="F31" s="1969"/>
      <c r="G31" s="958"/>
      <c r="H31" s="958"/>
      <c r="I31" s="349"/>
      <c r="J31" s="349"/>
      <c r="K31" s="349"/>
      <c r="L31" s="349"/>
      <c r="M31" s="349"/>
      <c r="N31" s="349"/>
      <c r="O31" s="349"/>
      <c r="P31" s="349"/>
      <c r="Q31" s="349"/>
      <c r="R31" s="349"/>
      <c r="S31" s="556"/>
      <c r="T31" s="106"/>
    </row>
    <row r="32" spans="3:20" ht="15" thickBot="1">
      <c r="C32" s="346"/>
      <c r="D32" s="1990" t="s">
        <v>1627</v>
      </c>
      <c r="E32" s="1980" t="s">
        <v>289</v>
      </c>
      <c r="F32" s="1981"/>
      <c r="G32" s="356" t="s">
        <v>290</v>
      </c>
      <c r="H32" s="593"/>
      <c r="I32" s="593"/>
      <c r="J32" s="593"/>
      <c r="K32" s="593"/>
      <c r="L32" s="593"/>
      <c r="M32" s="593"/>
      <c r="N32" s="593"/>
      <c r="O32" s="593"/>
      <c r="P32" s="593"/>
      <c r="Q32" s="679"/>
      <c r="R32" s="680"/>
      <c r="S32" s="96"/>
    </row>
    <row r="33" spans="3:20" ht="66" customHeight="1" thickBot="1">
      <c r="C33" s="346"/>
      <c r="D33" s="1991"/>
      <c r="E33" s="1960"/>
      <c r="F33" s="1961"/>
      <c r="G33" s="849"/>
      <c r="H33" s="590"/>
      <c r="I33" s="590"/>
      <c r="J33" s="590"/>
      <c r="K33" s="590"/>
      <c r="L33" s="590"/>
      <c r="M33" s="590"/>
      <c r="N33" s="590"/>
      <c r="O33" s="590"/>
      <c r="P33" s="679"/>
      <c r="Q33" s="680"/>
      <c r="R33" s="90"/>
      <c r="S33" s="96"/>
    </row>
    <row r="34" spans="3:20" ht="69" customHeight="1" thickBot="1">
      <c r="C34" s="346"/>
      <c r="D34" s="354" t="s">
        <v>1628</v>
      </c>
      <c r="E34" s="1960"/>
      <c r="F34" s="1961"/>
      <c r="G34" s="849"/>
      <c r="H34" s="590"/>
      <c r="I34" s="590"/>
      <c r="J34" s="590"/>
      <c r="K34" s="590"/>
      <c r="L34" s="590"/>
      <c r="M34" s="590"/>
      <c r="N34" s="590"/>
      <c r="O34" s="590"/>
      <c r="P34" s="590"/>
      <c r="Q34" s="679"/>
      <c r="R34" s="680"/>
      <c r="S34" s="96"/>
    </row>
    <row r="35" spans="3:20" ht="14">
      <c r="C35" s="346"/>
      <c r="D35" s="350"/>
      <c r="E35" s="350"/>
      <c r="F35" s="351"/>
      <c r="G35" s="351"/>
      <c r="H35" s="351"/>
      <c r="I35" s="351"/>
      <c r="J35" s="351"/>
      <c r="K35" s="351"/>
      <c r="L35" s="351"/>
      <c r="M35" s="351"/>
      <c r="N35" s="351"/>
      <c r="O35" s="351"/>
      <c r="P35" s="351"/>
      <c r="Q35" s="351"/>
      <c r="R35" s="351"/>
      <c r="S35" s="556"/>
      <c r="T35" s="106"/>
    </row>
    <row r="36" spans="3:20" ht="19" thickBot="1">
      <c r="C36" s="345"/>
      <c r="D36" s="642"/>
      <c r="E36" s="642"/>
      <c r="F36" s="642"/>
      <c r="G36" s="642"/>
      <c r="H36" s="642"/>
      <c r="I36" s="642"/>
      <c r="J36" s="642"/>
      <c r="K36" s="642"/>
      <c r="L36" s="642"/>
      <c r="M36" s="642"/>
      <c r="N36" s="642"/>
      <c r="O36" s="642"/>
      <c r="P36" s="642"/>
      <c r="Q36" s="642"/>
      <c r="R36" s="642"/>
      <c r="S36" s="643"/>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mergeCells count="55">
    <mergeCell ref="E33:F33"/>
    <mergeCell ref="D10:D11"/>
    <mergeCell ref="J8:N8"/>
    <mergeCell ref="D12:D13"/>
    <mergeCell ref="F10:F11"/>
    <mergeCell ref="G10:G11"/>
    <mergeCell ref="H10:H11"/>
    <mergeCell ref="I10:I11"/>
    <mergeCell ref="E10:E11"/>
    <mergeCell ref="E27:F27"/>
    <mergeCell ref="D32:D33"/>
    <mergeCell ref="E32:F32"/>
    <mergeCell ref="I27:J27"/>
    <mergeCell ref="D21:F21"/>
    <mergeCell ref="J10:J11"/>
    <mergeCell ref="D27:D29"/>
    <mergeCell ref="O17:P17"/>
    <mergeCell ref="E16:H16"/>
    <mergeCell ref="M12:M13"/>
    <mergeCell ref="J12:J13"/>
    <mergeCell ref="K12:K13"/>
    <mergeCell ref="L12:L13"/>
    <mergeCell ref="I16:L16"/>
    <mergeCell ref="Q17:R17"/>
    <mergeCell ref="E8:I8"/>
    <mergeCell ref="F12:F13"/>
    <mergeCell ref="G12:G13"/>
    <mergeCell ref="H12:H13"/>
    <mergeCell ref="I12:I13"/>
    <mergeCell ref="N12:N13"/>
    <mergeCell ref="N10:N11"/>
    <mergeCell ref="E12:E13"/>
    <mergeCell ref="M17:N17"/>
    <mergeCell ref="M16:N16"/>
    <mergeCell ref="O16:R16"/>
    <mergeCell ref="E17:F17"/>
    <mergeCell ref="G17:H17"/>
    <mergeCell ref="I17:J17"/>
    <mergeCell ref="K17:L17"/>
    <mergeCell ref="C2:S2"/>
    <mergeCell ref="C3:S3"/>
    <mergeCell ref="D5:R5"/>
    <mergeCell ref="M10:M11"/>
    <mergeCell ref="E34:F34"/>
    <mergeCell ref="G27:H27"/>
    <mergeCell ref="D22:D24"/>
    <mergeCell ref="E22:F22"/>
    <mergeCell ref="G22:H22"/>
    <mergeCell ref="K10:K11"/>
    <mergeCell ref="D7:F7"/>
    <mergeCell ref="D31:F31"/>
    <mergeCell ref="D15:I15"/>
    <mergeCell ref="D26:I26"/>
    <mergeCell ref="L10:L11"/>
    <mergeCell ref="D16:D19"/>
  </mergeCells>
  <phoneticPr fontId="180" type="noConversion"/>
  <pageMargins left="0.32" right="0.28000000000000003" top="0.75" bottom="0.75" header="0.3" footer="0.3"/>
  <rowBreaks count="1" manualBreakCount="1">
    <brk id="25" min="2" max="8" man="1"/>
  </rowBreaks>
  <drawing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B1:V79"/>
  <sheetViews>
    <sheetView showGridLines="0" zoomScaleSheetLayoutView="70" workbookViewId="0">
      <selection activeCell="D19" sqref="D19"/>
    </sheetView>
  </sheetViews>
  <sheetFormatPr baseColWidth="10" defaultColWidth="9.1640625" defaultRowHeight="12"/>
  <cols>
    <col min="1" max="1" width="2.83203125" style="93" customWidth="1"/>
    <col min="2" max="2" width="26.1640625" style="93" customWidth="1"/>
    <col min="3" max="3" width="4.1640625" style="93" customWidth="1"/>
    <col min="4" max="4" width="11.1640625" style="93" customWidth="1"/>
    <col min="5" max="5" width="8.5" style="93" customWidth="1"/>
    <col min="6" max="11" width="9.1640625" style="93"/>
    <col min="12" max="12" width="22.6640625" style="93" customWidth="1"/>
    <col min="13" max="17" width="9.1640625" style="93"/>
    <col min="18" max="18" width="4.5" style="93" customWidth="1"/>
    <col min="19" max="19" width="9.1640625" style="93"/>
    <col min="20" max="20" width="3.33203125" style="93" customWidth="1"/>
    <col min="21" max="16384" width="9.1640625" style="93"/>
  </cols>
  <sheetData>
    <row r="1" spans="2:21" ht="13"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10" t="s">
        <v>1539</v>
      </c>
      <c r="D2" s="2011"/>
      <c r="E2" s="2011"/>
      <c r="F2" s="2011"/>
      <c r="G2" s="2011"/>
      <c r="H2" s="2011"/>
      <c r="I2" s="2011"/>
      <c r="J2" s="2011"/>
      <c r="K2" s="2011"/>
      <c r="L2" s="2011"/>
      <c r="M2" s="2011"/>
      <c r="N2" s="2011"/>
      <c r="O2" s="2011"/>
      <c r="P2" s="2011"/>
      <c r="Q2" s="2011"/>
      <c r="R2" s="2011"/>
      <c r="S2" s="2011"/>
      <c r="T2" s="2012"/>
      <c r="U2" s="62"/>
    </row>
    <row r="3" spans="2:21" ht="18" thickBot="1">
      <c r="B3" s="77"/>
      <c r="C3" s="2013" t="s">
        <v>1951</v>
      </c>
      <c r="D3" s="2014"/>
      <c r="E3" s="2014"/>
      <c r="F3" s="2014"/>
      <c r="G3" s="2014"/>
      <c r="H3" s="2014"/>
      <c r="I3" s="2014"/>
      <c r="J3" s="2014"/>
      <c r="K3" s="2014"/>
      <c r="L3" s="2014"/>
      <c r="M3" s="2014"/>
      <c r="N3" s="2014"/>
      <c r="O3" s="2014"/>
      <c r="P3" s="2014"/>
      <c r="Q3" s="2014"/>
      <c r="R3" s="2014"/>
      <c r="S3" s="2014"/>
      <c r="T3" s="2015"/>
      <c r="U3" s="62"/>
    </row>
    <row r="4" spans="2:21" ht="18" thickBot="1">
      <c r="B4" s="77"/>
      <c r="C4" s="276"/>
      <c r="D4" s="277"/>
      <c r="E4" s="277"/>
      <c r="F4" s="277"/>
      <c r="G4" s="277"/>
      <c r="H4" s="277"/>
      <c r="I4" s="277"/>
      <c r="J4" s="277"/>
      <c r="K4" s="277"/>
      <c r="L4" s="277"/>
      <c r="M4" s="277"/>
      <c r="N4" s="277"/>
      <c r="O4" s="277"/>
      <c r="P4" s="277"/>
      <c r="Q4" s="277"/>
      <c r="R4" s="277"/>
      <c r="S4" s="277"/>
      <c r="T4" s="278"/>
      <c r="U4" s="62"/>
    </row>
    <row r="5" spans="2:21" ht="14" thickBot="1">
      <c r="B5" s="77"/>
      <c r="C5" s="279"/>
      <c r="D5" s="275"/>
      <c r="E5" s="268"/>
      <c r="F5" s="772"/>
      <c r="G5" s="772"/>
      <c r="H5" s="772"/>
      <c r="I5" s="772"/>
      <c r="J5" s="772"/>
      <c r="K5" s="772"/>
      <c r="L5" s="770"/>
      <c r="M5" s="268"/>
      <c r="N5" s="268"/>
      <c r="O5" s="268"/>
      <c r="P5" s="268"/>
      <c r="Q5" s="269"/>
      <c r="R5" s="269"/>
      <c r="S5" s="270"/>
      <c r="T5" s="96"/>
      <c r="U5" s="62"/>
    </row>
    <row r="6" spans="2:21" ht="14" thickBot="1">
      <c r="B6" s="77"/>
      <c r="C6" s="346"/>
      <c r="D6" s="307"/>
      <c r="E6" s="44"/>
      <c r="F6" s="755" t="s">
        <v>531</v>
      </c>
      <c r="G6" s="773"/>
      <c r="H6" s="773"/>
      <c r="I6" s="773"/>
      <c r="J6" s="773"/>
      <c r="K6" s="773"/>
      <c r="L6" s="59"/>
      <c r="M6" s="44"/>
      <c r="N6" s="44"/>
      <c r="O6" s="44"/>
      <c r="P6" s="44"/>
      <c r="Q6" s="63"/>
      <c r="R6" s="63"/>
      <c r="S6" s="95"/>
      <c r="T6" s="280"/>
      <c r="U6" s="62"/>
    </row>
    <row r="7" spans="2:21" ht="14" thickBot="1">
      <c r="B7" s="62"/>
      <c r="C7" s="346"/>
      <c r="D7" s="304"/>
      <c r="E7" s="136"/>
      <c r="F7" s="755" t="s">
        <v>384</v>
      </c>
      <c r="G7" s="771"/>
      <c r="H7" s="771"/>
      <c r="I7" s="771"/>
      <c r="J7" s="771"/>
      <c r="K7" s="771"/>
      <c r="L7" s="771"/>
      <c r="M7" s="136"/>
      <c r="N7" s="136"/>
      <c r="O7" s="136"/>
      <c r="P7" s="136"/>
      <c r="Q7" s="136"/>
      <c r="R7" s="90"/>
      <c r="S7" s="271"/>
      <c r="T7" s="281"/>
      <c r="U7" s="137"/>
    </row>
    <row r="8" spans="2:21" ht="13" thickBot="1">
      <c r="B8" s="62"/>
      <c r="C8" s="282"/>
      <c r="D8" s="272"/>
      <c r="E8" s="273"/>
      <c r="F8" s="273"/>
      <c r="G8" s="273"/>
      <c r="H8" s="273"/>
      <c r="I8" s="273"/>
      <c r="J8" s="273"/>
      <c r="K8" s="273"/>
      <c r="L8" s="273"/>
      <c r="M8" s="273"/>
      <c r="N8" s="273"/>
      <c r="O8" s="273"/>
      <c r="P8" s="273"/>
      <c r="Q8" s="273"/>
      <c r="R8" s="273"/>
      <c r="S8" s="274"/>
      <c r="T8" s="283"/>
      <c r="U8" s="137"/>
    </row>
    <row r="9" spans="2:21" ht="13" thickBot="1">
      <c r="B9" s="137"/>
      <c r="C9" s="284"/>
      <c r="D9" s="207"/>
      <c r="E9" s="2016"/>
      <c r="F9" s="2016"/>
      <c r="G9" s="2016"/>
      <c r="H9" s="2016"/>
      <c r="I9" s="2016"/>
      <c r="J9" s="2016"/>
      <c r="K9" s="2016"/>
      <c r="L9" s="2016"/>
      <c r="M9" s="2016"/>
      <c r="N9" s="2016"/>
      <c r="O9" s="2016"/>
      <c r="P9" s="2016"/>
      <c r="Q9" s="2016"/>
      <c r="R9" s="2016"/>
      <c r="S9" s="2016"/>
      <c r="T9" s="2017"/>
      <c r="U9" s="137"/>
    </row>
    <row r="10" spans="2:21" ht="16" thickBot="1">
      <c r="B10" s="137"/>
      <c r="C10" s="346"/>
      <c r="D10" s="2018" t="s">
        <v>217</v>
      </c>
      <c r="E10" s="2019"/>
      <c r="F10" s="2019"/>
      <c r="G10" s="2019"/>
      <c r="H10" s="2019"/>
      <c r="I10" s="2019"/>
      <c r="J10" s="2019"/>
      <c r="K10" s="2019"/>
      <c r="L10" s="2019"/>
      <c r="M10" s="2019"/>
      <c r="N10" s="2019"/>
      <c r="O10" s="2019"/>
      <c r="P10" s="2019"/>
      <c r="Q10" s="2019"/>
      <c r="R10" s="2019"/>
      <c r="S10" s="2020"/>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 thickBot="1">
      <c r="B12" s="137"/>
      <c r="C12" s="287"/>
      <c r="D12" s="78" t="s">
        <v>218</v>
      </c>
      <c r="E12" s="138"/>
      <c r="F12" s="138"/>
      <c r="G12" s="138"/>
      <c r="H12" s="138"/>
      <c r="I12" s="138"/>
      <c r="J12" s="138"/>
      <c r="K12" s="138"/>
      <c r="L12" s="138"/>
      <c r="M12" s="138"/>
      <c r="N12" s="138"/>
      <c r="O12" s="138"/>
      <c r="P12" s="138"/>
      <c r="Q12" s="138"/>
      <c r="R12" s="138"/>
      <c r="S12" s="138"/>
      <c r="T12" s="288"/>
    </row>
    <row r="13" spans="2:21">
      <c r="B13" s="137"/>
      <c r="C13" s="287"/>
      <c r="D13" s="2007"/>
      <c r="E13" s="2009" t="s">
        <v>1116</v>
      </c>
      <c r="F13" s="2009"/>
      <c r="G13" s="2009"/>
      <c r="H13" s="2009"/>
      <c r="I13" s="2009"/>
      <c r="J13" s="2009"/>
      <c r="K13" s="2009"/>
      <c r="L13" s="2009"/>
      <c r="M13" s="2009"/>
      <c r="N13" s="2009"/>
      <c r="O13" s="2009"/>
      <c r="P13" s="2009"/>
      <c r="Q13" s="138"/>
      <c r="R13" s="138"/>
      <c r="S13" s="138"/>
      <c r="T13" s="288"/>
    </row>
    <row r="14" spans="2:21" ht="13" thickBot="1">
      <c r="B14" s="137"/>
      <c r="C14" s="287"/>
      <c r="D14" s="2008"/>
      <c r="E14" s="2009"/>
      <c r="F14" s="2009"/>
      <c r="G14" s="2009"/>
      <c r="H14" s="2009"/>
      <c r="I14" s="2009"/>
      <c r="J14" s="2009"/>
      <c r="K14" s="2009"/>
      <c r="L14" s="2009"/>
      <c r="M14" s="2009"/>
      <c r="N14" s="2009"/>
      <c r="O14" s="2009"/>
      <c r="P14" s="2009"/>
      <c r="Q14" s="138"/>
      <c r="R14" s="138"/>
      <c r="S14" s="138"/>
      <c r="T14" s="288"/>
    </row>
    <row r="15" spans="2:21" ht="14" thickBot="1">
      <c r="B15" s="137"/>
      <c r="C15" s="287"/>
      <c r="D15" s="138"/>
      <c r="E15" s="981"/>
      <c r="F15" s="981"/>
      <c r="G15" s="981"/>
      <c r="H15" s="981"/>
      <c r="I15" s="981"/>
      <c r="J15" s="981"/>
      <c r="K15" s="981"/>
      <c r="L15" s="981"/>
      <c r="M15" s="981"/>
      <c r="N15" s="981"/>
      <c r="O15" s="981"/>
      <c r="P15" s="981"/>
      <c r="Q15" s="138"/>
      <c r="R15" s="138"/>
      <c r="S15" s="138"/>
      <c r="T15" s="288"/>
    </row>
    <row r="16" spans="2:21" ht="14" thickBot="1">
      <c r="B16" s="137"/>
      <c r="C16" s="287"/>
      <c r="D16" s="847"/>
      <c r="E16" s="1999" t="s">
        <v>1117</v>
      </c>
      <c r="F16" s="1999"/>
      <c r="G16" s="1999"/>
      <c r="H16" s="1999"/>
      <c r="I16" s="1999"/>
      <c r="J16" s="1999"/>
      <c r="K16" s="1999"/>
      <c r="L16" s="1999"/>
      <c r="M16" s="1999"/>
      <c r="N16" s="1999"/>
      <c r="O16" s="1999"/>
      <c r="P16" s="1999"/>
      <c r="Q16" s="138"/>
      <c r="R16" s="138"/>
      <c r="S16" s="138"/>
      <c r="T16" s="288"/>
    </row>
    <row r="17" spans="2:22" ht="13">
      <c r="B17" s="137"/>
      <c r="C17" s="287"/>
      <c r="D17" s="138"/>
      <c r="E17" s="757"/>
      <c r="F17" s="757"/>
      <c r="G17" s="757"/>
      <c r="H17" s="757"/>
      <c r="I17" s="757"/>
      <c r="J17" s="757"/>
      <c r="K17" s="757"/>
      <c r="L17" s="757"/>
      <c r="M17" s="757"/>
      <c r="N17" s="757"/>
      <c r="O17" s="757"/>
      <c r="P17" s="757"/>
      <c r="Q17" s="138"/>
      <c r="R17" s="138"/>
      <c r="S17" s="138"/>
      <c r="T17" s="288"/>
    </row>
    <row r="18" spans="2:22" ht="14" thickBot="1">
      <c r="B18" s="137"/>
      <c r="C18" s="287"/>
      <c r="D18" s="78" t="s">
        <v>219</v>
      </c>
      <c r="E18" s="757"/>
      <c r="F18" s="757"/>
      <c r="G18" s="757"/>
      <c r="H18" s="757"/>
      <c r="I18" s="757"/>
      <c r="J18" s="757"/>
      <c r="K18" s="757"/>
      <c r="L18" s="757"/>
      <c r="M18" s="757"/>
      <c r="N18" s="757"/>
      <c r="O18" s="757"/>
      <c r="P18" s="757"/>
      <c r="Q18" s="138"/>
      <c r="R18" s="138"/>
      <c r="S18" s="138"/>
      <c r="T18" s="288"/>
    </row>
    <row r="19" spans="2:22" ht="29.25" customHeight="1" thickBot="1">
      <c r="B19" s="137"/>
      <c r="C19" s="287"/>
      <c r="D19" s="848"/>
      <c r="E19" s="1999" t="s">
        <v>1118</v>
      </c>
      <c r="F19" s="1999"/>
      <c r="G19" s="1999"/>
      <c r="H19" s="1999"/>
      <c r="I19" s="1999"/>
      <c r="J19" s="1999"/>
      <c r="K19" s="1999"/>
      <c r="L19" s="1999"/>
      <c r="M19" s="1999"/>
      <c r="N19" s="1999"/>
      <c r="O19" s="1999"/>
      <c r="P19" s="1999"/>
      <c r="Q19" s="138"/>
      <c r="R19" s="138"/>
      <c r="S19" s="138"/>
      <c r="T19" s="288"/>
    </row>
    <row r="20" spans="2:22" ht="14" thickBot="1">
      <c r="B20" s="137"/>
      <c r="C20" s="287"/>
      <c r="D20" s="138"/>
      <c r="E20" s="757"/>
      <c r="F20" s="757"/>
      <c r="G20" s="757"/>
      <c r="H20" s="757"/>
      <c r="I20" s="757"/>
      <c r="J20" s="757"/>
      <c r="K20" s="757"/>
      <c r="L20" s="757"/>
      <c r="M20" s="757"/>
      <c r="N20" s="757"/>
      <c r="O20" s="757"/>
      <c r="P20" s="757"/>
      <c r="Q20" s="138"/>
      <c r="R20" s="138"/>
      <c r="S20" s="138"/>
      <c r="T20" s="288"/>
    </row>
    <row r="21" spans="2:22" ht="14" thickBot="1">
      <c r="B21" s="137"/>
      <c r="C21" s="287"/>
      <c r="D21" s="848"/>
      <c r="E21" s="1999" t="s">
        <v>1119</v>
      </c>
      <c r="F21" s="1999"/>
      <c r="G21" s="1999"/>
      <c r="H21" s="1999"/>
      <c r="I21" s="1999"/>
      <c r="J21" s="1999"/>
      <c r="K21" s="1999"/>
      <c r="L21" s="1999"/>
      <c r="M21" s="1999"/>
      <c r="N21" s="1999"/>
      <c r="O21" s="1999"/>
      <c r="P21" s="1999"/>
      <c r="Q21" s="138"/>
      <c r="R21" s="138"/>
      <c r="S21" s="138"/>
      <c r="T21" s="288"/>
    </row>
    <row r="22" spans="2:22" ht="13" thickBot="1">
      <c r="B22" s="137"/>
      <c r="C22" s="287"/>
      <c r="D22" s="208"/>
      <c r="E22" s="138"/>
      <c r="F22" s="138"/>
      <c r="G22" s="138"/>
      <c r="H22" s="138"/>
      <c r="I22" s="138"/>
      <c r="J22" s="138"/>
      <c r="K22" s="138"/>
      <c r="L22" s="138"/>
      <c r="M22" s="138"/>
      <c r="N22" s="138"/>
      <c r="O22" s="138"/>
      <c r="P22" s="138"/>
      <c r="Q22" s="138"/>
      <c r="R22" s="138"/>
      <c r="S22" s="138"/>
      <c r="T22" s="285"/>
      <c r="U22" s="137"/>
    </row>
    <row r="23" spans="2:22" ht="16" thickBot="1">
      <c r="B23" s="137"/>
      <c r="C23" s="346"/>
      <c r="D23" s="2018" t="s">
        <v>220</v>
      </c>
      <c r="E23" s="2019"/>
      <c r="F23" s="2019"/>
      <c r="G23" s="2019"/>
      <c r="H23" s="2019"/>
      <c r="I23" s="2019"/>
      <c r="J23" s="2019"/>
      <c r="K23" s="2019"/>
      <c r="L23" s="2019"/>
      <c r="M23" s="2019"/>
      <c r="N23" s="2019"/>
      <c r="O23" s="2019"/>
      <c r="P23" s="2019"/>
      <c r="Q23" s="2019"/>
      <c r="R23" s="2019"/>
      <c r="S23" s="2020"/>
      <c r="T23" s="286"/>
      <c r="U23" s="137"/>
    </row>
    <row r="24" spans="2:22" ht="19.5" customHeight="1">
      <c r="B24" s="137"/>
      <c r="C24" s="289"/>
      <c r="D24" s="2022" t="s">
        <v>221</v>
      </c>
      <c r="E24" s="2022"/>
      <c r="F24" s="2022"/>
      <c r="G24" s="2022"/>
      <c r="H24" s="2022"/>
      <c r="I24" s="2022"/>
      <c r="J24" s="2022"/>
      <c r="K24" s="2022"/>
      <c r="L24" s="2022"/>
      <c r="M24" s="2022"/>
      <c r="N24" s="2022"/>
      <c r="O24" s="2022"/>
      <c r="P24" s="2022"/>
      <c r="Q24" s="2022"/>
      <c r="R24" s="2022"/>
      <c r="S24" s="2022"/>
      <c r="T24" s="290"/>
      <c r="U24" s="137"/>
    </row>
    <row r="25" spans="2:22" ht="20.25" customHeight="1">
      <c r="B25" s="137"/>
      <c r="C25" s="291"/>
      <c r="D25" s="1796"/>
      <c r="E25" s="1796"/>
      <c r="F25" s="1796"/>
      <c r="G25" s="1796"/>
      <c r="H25" s="1796"/>
      <c r="I25" s="1796"/>
      <c r="J25" s="1796"/>
      <c r="K25" s="1796"/>
      <c r="L25" s="1796"/>
      <c r="M25" s="1796"/>
      <c r="N25" s="1796"/>
      <c r="O25" s="1796"/>
      <c r="P25" s="1796"/>
      <c r="Q25" s="1796"/>
      <c r="R25" s="1796"/>
      <c r="S25" s="1796"/>
      <c r="T25" s="285"/>
      <c r="U25" s="137"/>
      <c r="V25" s="565"/>
    </row>
    <row r="26" spans="2:22" ht="14" thickBot="1">
      <c r="B26" s="137"/>
      <c r="C26" s="287"/>
      <c r="D26" s="755" t="s">
        <v>218</v>
      </c>
      <c r="E26" s="59"/>
      <c r="F26" s="756"/>
      <c r="G26" s="756"/>
      <c r="H26" s="756"/>
      <c r="I26" s="756"/>
      <c r="J26" s="756"/>
      <c r="K26" s="756"/>
      <c r="L26" s="756"/>
      <c r="M26" s="756"/>
      <c r="N26" s="756"/>
      <c r="O26" s="756"/>
      <c r="P26" s="756"/>
      <c r="Q26" s="756"/>
      <c r="R26" s="756"/>
      <c r="S26" s="756"/>
      <c r="T26" s="285"/>
      <c r="U26" s="137"/>
    </row>
    <row r="27" spans="2:22" ht="19.5" customHeight="1" thickBot="1">
      <c r="B27" s="137"/>
      <c r="C27" s="287"/>
      <c r="D27" s="849"/>
      <c r="E27" s="2021" t="s">
        <v>1111</v>
      </c>
      <c r="F27" s="2021"/>
      <c r="G27" s="2021"/>
      <c r="H27" s="2021"/>
      <c r="I27" s="2021"/>
      <c r="J27" s="2021"/>
      <c r="K27" s="2021"/>
      <c r="L27" s="2021"/>
      <c r="M27" s="2021"/>
      <c r="N27" s="2021"/>
      <c r="O27" s="2021"/>
      <c r="P27" s="2021"/>
      <c r="Q27" s="756"/>
      <c r="R27" s="756"/>
      <c r="S27" s="756"/>
      <c r="T27" s="288"/>
    </row>
    <row r="28" spans="2:22" ht="14" thickBot="1">
      <c r="B28" s="137"/>
      <c r="C28" s="287"/>
      <c r="D28" s="756"/>
      <c r="E28" s="2021"/>
      <c r="F28" s="2021"/>
      <c r="G28" s="2021"/>
      <c r="H28" s="2021"/>
      <c r="I28" s="2021"/>
      <c r="J28" s="2021"/>
      <c r="K28" s="2021"/>
      <c r="L28" s="2021"/>
      <c r="M28" s="2021"/>
      <c r="N28" s="2021"/>
      <c r="O28" s="2021"/>
      <c r="P28" s="2021"/>
      <c r="Q28" s="756"/>
      <c r="R28" s="756"/>
      <c r="S28" s="756"/>
      <c r="T28" s="288"/>
    </row>
    <row r="29" spans="2:22" ht="14" thickBot="1">
      <c r="B29" s="137"/>
      <c r="C29" s="287"/>
      <c r="D29" s="849"/>
      <c r="E29" s="1999" t="s">
        <v>1112</v>
      </c>
      <c r="F29" s="1999"/>
      <c r="G29" s="1999"/>
      <c r="H29" s="1999"/>
      <c r="I29" s="1999"/>
      <c r="J29" s="1999"/>
      <c r="K29" s="1999"/>
      <c r="L29" s="1999"/>
      <c r="M29" s="1999"/>
      <c r="N29" s="1999"/>
      <c r="O29" s="1999"/>
      <c r="P29" s="1999"/>
      <c r="Q29" s="756"/>
      <c r="R29" s="756"/>
      <c r="S29" s="756"/>
      <c r="T29" s="288"/>
    </row>
    <row r="30" spans="2:22" ht="14" thickBot="1">
      <c r="B30" s="137"/>
      <c r="C30" s="287"/>
      <c r="D30" s="756"/>
      <c r="E30" s="757"/>
      <c r="F30" s="757"/>
      <c r="G30" s="757"/>
      <c r="H30" s="757"/>
      <c r="I30" s="757"/>
      <c r="J30" s="757"/>
      <c r="K30" s="757"/>
      <c r="L30" s="757"/>
      <c r="M30" s="757"/>
      <c r="N30" s="757"/>
      <c r="O30" s="757"/>
      <c r="P30" s="757"/>
      <c r="Q30" s="756"/>
      <c r="R30" s="756"/>
      <c r="S30" s="756"/>
      <c r="T30" s="288"/>
    </row>
    <row r="31" spans="2:22" ht="14" thickBot="1">
      <c r="B31" s="137"/>
      <c r="C31" s="287"/>
      <c r="D31" s="849"/>
      <c r="E31" s="1999" t="s">
        <v>1113</v>
      </c>
      <c r="F31" s="1999"/>
      <c r="G31" s="1999"/>
      <c r="H31" s="1999"/>
      <c r="I31" s="1999"/>
      <c r="J31" s="1999"/>
      <c r="K31" s="1999"/>
      <c r="L31" s="1999"/>
      <c r="M31" s="1999"/>
      <c r="N31" s="1999"/>
      <c r="O31" s="1999"/>
      <c r="P31" s="1999"/>
      <c r="Q31" s="756"/>
      <c r="R31" s="756"/>
      <c r="S31" s="756"/>
      <c r="T31" s="288"/>
    </row>
    <row r="32" spans="2:22" ht="13">
      <c r="B32" s="137"/>
      <c r="C32" s="287"/>
      <c r="D32" s="756"/>
      <c r="E32" s="757"/>
      <c r="F32" s="757"/>
      <c r="G32" s="757"/>
      <c r="H32" s="757"/>
      <c r="I32" s="757"/>
      <c r="J32" s="757"/>
      <c r="K32" s="757"/>
      <c r="L32" s="757"/>
      <c r="M32" s="757"/>
      <c r="N32" s="757"/>
      <c r="O32" s="757"/>
      <c r="P32" s="757"/>
      <c r="Q32" s="756"/>
      <c r="R32" s="756"/>
      <c r="S32" s="756"/>
      <c r="T32" s="288"/>
    </row>
    <row r="33" spans="2:21" ht="14" thickBot="1">
      <c r="B33" s="137"/>
      <c r="C33" s="287"/>
      <c r="D33" s="755" t="s">
        <v>219</v>
      </c>
      <c r="E33" s="757"/>
      <c r="F33" s="757"/>
      <c r="G33" s="757"/>
      <c r="H33" s="757"/>
      <c r="I33" s="757"/>
      <c r="J33" s="757"/>
      <c r="K33" s="757"/>
      <c r="L33" s="757"/>
      <c r="M33" s="757"/>
      <c r="N33" s="757"/>
      <c r="O33" s="757"/>
      <c r="P33" s="757"/>
      <c r="Q33" s="756"/>
      <c r="R33" s="756"/>
      <c r="S33" s="756"/>
      <c r="T33" s="288"/>
    </row>
    <row r="34" spans="2:21" ht="14" thickBot="1">
      <c r="B34" s="137"/>
      <c r="C34" s="287"/>
      <c r="D34" s="850"/>
      <c r="E34" s="1999" t="s">
        <v>1155</v>
      </c>
      <c r="F34" s="1999"/>
      <c r="G34" s="1999"/>
      <c r="H34" s="1999"/>
      <c r="I34" s="1999"/>
      <c r="J34" s="1999"/>
      <c r="K34" s="1999"/>
      <c r="L34" s="1999"/>
      <c r="M34" s="1999"/>
      <c r="N34" s="1999"/>
      <c r="O34" s="1999"/>
      <c r="P34" s="1999"/>
      <c r="Q34" s="756"/>
      <c r="R34" s="756"/>
      <c r="S34" s="756"/>
      <c r="T34" s="288"/>
    </row>
    <row r="35" spans="2:21" ht="14" thickBot="1">
      <c r="B35" s="137"/>
      <c r="C35" s="287"/>
      <c r="D35" s="756"/>
      <c r="E35" s="757"/>
      <c r="F35" s="757"/>
      <c r="G35" s="757"/>
      <c r="H35" s="757"/>
      <c r="I35" s="757"/>
      <c r="J35" s="757"/>
      <c r="K35" s="757"/>
      <c r="L35" s="757"/>
      <c r="M35" s="757"/>
      <c r="N35" s="757"/>
      <c r="O35" s="757"/>
      <c r="P35" s="757"/>
      <c r="Q35" s="756"/>
      <c r="R35" s="756"/>
      <c r="S35" s="756"/>
      <c r="T35" s="288"/>
    </row>
    <row r="36" spans="2:21" ht="30" customHeight="1" thickBot="1">
      <c r="B36" s="137"/>
      <c r="C36" s="287"/>
      <c r="D36" s="850"/>
      <c r="E36" s="1999" t="s">
        <v>1156</v>
      </c>
      <c r="F36" s="1999"/>
      <c r="G36" s="1999"/>
      <c r="H36" s="1999"/>
      <c r="I36" s="1999"/>
      <c r="J36" s="1999"/>
      <c r="K36" s="1999"/>
      <c r="L36" s="1999"/>
      <c r="M36" s="1999"/>
      <c r="N36" s="1999"/>
      <c r="O36" s="1999"/>
      <c r="P36" s="1999"/>
      <c r="Q36" s="756"/>
      <c r="R36" s="756"/>
      <c r="S36" s="756"/>
      <c r="T36" s="288"/>
    </row>
    <row r="37" spans="2:21" ht="14" thickBot="1">
      <c r="B37" s="137"/>
      <c r="C37" s="287"/>
      <c r="D37" s="756"/>
      <c r="E37" s="757"/>
      <c r="F37" s="757"/>
      <c r="G37" s="757"/>
      <c r="H37" s="757"/>
      <c r="I37" s="757"/>
      <c r="J37" s="757"/>
      <c r="K37" s="757"/>
      <c r="L37" s="757"/>
      <c r="M37" s="757"/>
      <c r="N37" s="757"/>
      <c r="O37" s="757"/>
      <c r="P37" s="757"/>
      <c r="Q37" s="756"/>
      <c r="R37" s="756"/>
      <c r="S37" s="756"/>
      <c r="T37" s="288"/>
    </row>
    <row r="38" spans="2:21" ht="36.75" customHeight="1" thickBot="1">
      <c r="B38" s="137"/>
      <c r="C38" s="287"/>
      <c r="D38" s="850"/>
      <c r="E38" s="1999" t="s">
        <v>1114</v>
      </c>
      <c r="F38" s="1999"/>
      <c r="G38" s="1999"/>
      <c r="H38" s="1999"/>
      <c r="I38" s="1999"/>
      <c r="J38" s="1999"/>
      <c r="K38" s="1999"/>
      <c r="L38" s="1999"/>
      <c r="M38" s="1999"/>
      <c r="N38" s="1999"/>
      <c r="O38" s="1999"/>
      <c r="P38" s="1999"/>
      <c r="Q38" s="756"/>
      <c r="R38" s="756"/>
      <c r="S38" s="756"/>
      <c r="T38" s="288"/>
    </row>
    <row r="39" spans="2:21" ht="14" thickBot="1">
      <c r="B39" s="137"/>
      <c r="C39" s="287"/>
      <c r="D39" s="756"/>
      <c r="E39" s="757"/>
      <c r="F39" s="757"/>
      <c r="G39" s="757"/>
      <c r="H39" s="757"/>
      <c r="I39" s="757"/>
      <c r="J39" s="757"/>
      <c r="K39" s="757"/>
      <c r="L39" s="757"/>
      <c r="M39" s="757"/>
      <c r="N39" s="757"/>
      <c r="O39" s="757"/>
      <c r="P39" s="757"/>
      <c r="Q39" s="756"/>
      <c r="R39" s="756"/>
      <c r="S39" s="756"/>
      <c r="T39" s="288"/>
    </row>
    <row r="40" spans="2:21" ht="14" thickBot="1">
      <c r="B40" s="137"/>
      <c r="C40" s="287"/>
      <c r="D40" s="850"/>
      <c r="E40" s="1999" t="s">
        <v>1115</v>
      </c>
      <c r="F40" s="1999"/>
      <c r="G40" s="1999"/>
      <c r="H40" s="1999"/>
      <c r="I40" s="1999"/>
      <c r="J40" s="1999"/>
      <c r="K40" s="1999"/>
      <c r="L40" s="1999"/>
      <c r="M40" s="1999"/>
      <c r="N40" s="1999"/>
      <c r="O40" s="1999"/>
      <c r="P40" s="1999"/>
      <c r="Q40" s="756"/>
      <c r="R40" s="756"/>
      <c r="S40" s="756"/>
      <c r="T40" s="288"/>
    </row>
    <row r="41" spans="2:21" ht="13" thickBot="1">
      <c r="B41" s="137"/>
      <c r="C41" s="284"/>
      <c r="D41" s="207"/>
      <c r="E41" s="138"/>
      <c r="F41" s="138"/>
      <c r="G41" s="138"/>
      <c r="H41" s="138"/>
      <c r="I41" s="138"/>
      <c r="J41" s="138"/>
      <c r="K41" s="138"/>
      <c r="L41" s="138"/>
      <c r="M41" s="138"/>
      <c r="N41" s="138"/>
      <c r="O41" s="138"/>
      <c r="P41" s="138"/>
      <c r="Q41" s="138"/>
      <c r="R41" s="138"/>
      <c r="S41" s="138"/>
      <c r="T41" s="285"/>
      <c r="U41" s="137"/>
    </row>
    <row r="42" spans="2:21" ht="16" thickBot="1">
      <c r="B42" s="137"/>
      <c r="C42" s="292"/>
      <c r="D42" s="2000" t="s">
        <v>432</v>
      </c>
      <c r="E42" s="2001"/>
      <c r="F42" s="2001"/>
      <c r="G42" s="2001"/>
      <c r="H42" s="2001"/>
      <c r="I42" s="2001"/>
      <c r="J42" s="2001"/>
      <c r="K42" s="2001"/>
      <c r="L42" s="2001"/>
      <c r="M42" s="2001"/>
      <c r="N42" s="2001"/>
      <c r="O42" s="2001"/>
      <c r="P42" s="2001"/>
      <c r="Q42" s="2001"/>
      <c r="R42" s="2001"/>
      <c r="S42" s="2002"/>
      <c r="T42" s="293"/>
      <c r="U42" s="137"/>
    </row>
    <row r="43" spans="2:21" ht="33" customHeight="1">
      <c r="B43" s="137"/>
      <c r="C43" s="294"/>
      <c r="D43" s="2003" t="s">
        <v>1105</v>
      </c>
      <c r="E43" s="2003"/>
      <c r="F43" s="2003"/>
      <c r="G43" s="2003"/>
      <c r="H43" s="2003"/>
      <c r="I43" s="2003"/>
      <c r="J43" s="2003"/>
      <c r="K43" s="2003"/>
      <c r="L43" s="2003"/>
      <c r="M43" s="2003"/>
      <c r="N43" s="2003"/>
      <c r="O43" s="2003"/>
      <c r="P43" s="2003"/>
      <c r="Q43" s="2003"/>
      <c r="R43" s="2003"/>
      <c r="S43" s="2003"/>
      <c r="T43" s="295"/>
      <c r="U43" s="137"/>
    </row>
    <row r="44" spans="2:21" ht="14" thickBot="1">
      <c r="B44" s="137"/>
      <c r="C44" s="287"/>
      <c r="D44" s="755" t="s">
        <v>218</v>
      </c>
      <c r="E44" s="59"/>
      <c r="F44" s="757"/>
      <c r="G44" s="757"/>
      <c r="H44" s="757"/>
      <c r="I44" s="757"/>
      <c r="J44" s="757"/>
      <c r="K44" s="757"/>
      <c r="L44" s="757"/>
      <c r="M44" s="757"/>
      <c r="N44" s="757"/>
      <c r="O44" s="757"/>
      <c r="P44" s="757"/>
      <c r="Q44" s="757"/>
      <c r="R44" s="757"/>
      <c r="S44" s="757"/>
      <c r="T44" s="296"/>
      <c r="U44" s="137"/>
    </row>
    <row r="45" spans="2:21" ht="12.75" customHeight="1">
      <c r="B45" s="137"/>
      <c r="C45" s="346"/>
      <c r="D45" s="2005"/>
      <c r="E45" s="1999" t="s">
        <v>1110</v>
      </c>
      <c r="F45" s="1999"/>
      <c r="G45" s="1999"/>
      <c r="H45" s="1999"/>
      <c r="I45" s="1999"/>
      <c r="J45" s="1999"/>
      <c r="K45" s="1999"/>
      <c r="L45" s="1999"/>
      <c r="M45" s="1999"/>
      <c r="N45" s="1999"/>
      <c r="O45" s="1999"/>
      <c r="P45" s="1999"/>
      <c r="Q45" s="1999"/>
      <c r="R45" s="1999"/>
      <c r="S45" s="1999"/>
      <c r="T45" s="296"/>
      <c r="U45" s="137"/>
    </row>
    <row r="46" spans="2:21" ht="13" thickBot="1">
      <c r="B46" s="137"/>
      <c r="C46" s="139"/>
      <c r="D46" s="2006"/>
      <c r="E46" s="1999"/>
      <c r="F46" s="1999"/>
      <c r="G46" s="1999"/>
      <c r="H46" s="1999"/>
      <c r="I46" s="1999"/>
      <c r="J46" s="1999"/>
      <c r="K46" s="1999"/>
      <c r="L46" s="1999"/>
      <c r="M46" s="1999"/>
      <c r="N46" s="1999"/>
      <c r="O46" s="1999"/>
      <c r="P46" s="1999"/>
      <c r="Q46" s="1999"/>
      <c r="R46" s="1999"/>
      <c r="S46" s="1999"/>
      <c r="T46" s="296"/>
      <c r="U46" s="137"/>
    </row>
    <row r="47" spans="2:21" ht="13">
      <c r="B47" s="137"/>
      <c r="C47" s="139"/>
      <c r="D47" s="758"/>
      <c r="E47" s="1999"/>
      <c r="F47" s="1999"/>
      <c r="G47" s="1999"/>
      <c r="H47" s="1999"/>
      <c r="I47" s="1999"/>
      <c r="J47" s="1999"/>
      <c r="K47" s="1999"/>
      <c r="L47" s="1999"/>
      <c r="M47" s="1999"/>
      <c r="N47" s="1999"/>
      <c r="O47" s="1999"/>
      <c r="P47" s="1999"/>
      <c r="Q47" s="1999"/>
      <c r="R47" s="1999"/>
      <c r="S47" s="1999"/>
      <c r="T47" s="296"/>
      <c r="U47" s="137"/>
    </row>
    <row r="48" spans="2:21" ht="13">
      <c r="B48" s="137"/>
      <c r="C48" s="287"/>
      <c r="D48" s="755" t="s">
        <v>219</v>
      </c>
      <c r="E48" s="1999"/>
      <c r="F48" s="1999"/>
      <c r="G48" s="1999"/>
      <c r="H48" s="1999"/>
      <c r="I48" s="1999"/>
      <c r="J48" s="1999"/>
      <c r="K48" s="1999"/>
      <c r="L48" s="1999"/>
      <c r="M48" s="1999"/>
      <c r="N48" s="1999"/>
      <c r="O48" s="1999"/>
      <c r="P48" s="1999"/>
      <c r="Q48" s="1999"/>
      <c r="R48" s="1999"/>
      <c r="S48" s="1999"/>
      <c r="T48" s="288"/>
    </row>
    <row r="49" spans="2:20" ht="13">
      <c r="B49" s="137"/>
      <c r="C49" s="287"/>
      <c r="D49" s="759" t="s">
        <v>1107</v>
      </c>
      <c r="E49" s="355"/>
      <c r="F49" s="355"/>
      <c r="G49" s="355"/>
      <c r="H49" s="355"/>
      <c r="I49" s="355"/>
      <c r="J49" s="355"/>
      <c r="K49" s="355"/>
      <c r="L49" s="355"/>
      <c r="M49" s="355"/>
      <c r="N49" s="355"/>
      <c r="O49" s="355"/>
      <c r="P49" s="355"/>
      <c r="Q49" s="355"/>
      <c r="R49" s="355"/>
      <c r="S49" s="355"/>
      <c r="T49" s="288"/>
    </row>
    <row r="50" spans="2:20" ht="40" thickBot="1">
      <c r="B50" s="137"/>
      <c r="C50" s="287"/>
      <c r="D50" s="757" t="s">
        <v>433</v>
      </c>
      <c r="E50" s="355" t="s">
        <v>434</v>
      </c>
      <c r="F50" s="355" t="s">
        <v>435</v>
      </c>
      <c r="G50" s="355"/>
      <c r="H50" s="355"/>
      <c r="I50" s="355"/>
      <c r="J50" s="355"/>
      <c r="K50" s="355"/>
      <c r="L50" s="355"/>
      <c r="M50" s="355"/>
      <c r="N50" s="355"/>
      <c r="O50" s="355"/>
      <c r="P50" s="355"/>
      <c r="Q50" s="355"/>
      <c r="R50" s="355"/>
      <c r="S50" s="355"/>
      <c r="T50" s="288"/>
    </row>
    <row r="51" spans="2:20" ht="14" thickBot="1">
      <c r="B51" s="137"/>
      <c r="C51" s="287"/>
      <c r="D51" s="849"/>
      <c r="E51" s="849"/>
      <c r="F51" s="849"/>
      <c r="G51" s="760" t="s">
        <v>436</v>
      </c>
      <c r="H51" s="355"/>
      <c r="I51" s="355"/>
      <c r="J51" s="355"/>
      <c r="K51" s="355"/>
      <c r="L51" s="355"/>
      <c r="M51" s="355"/>
      <c r="N51" s="355"/>
      <c r="O51" s="355"/>
      <c r="P51" s="355"/>
      <c r="Q51" s="757"/>
      <c r="R51" s="757"/>
      <c r="S51" s="757"/>
      <c r="T51" s="288"/>
    </row>
    <row r="52" spans="2:20" ht="14" thickBot="1">
      <c r="B52" s="137"/>
      <c r="C52" s="287"/>
      <c r="D52" s="849"/>
      <c r="E52" s="849"/>
      <c r="F52" s="849"/>
      <c r="G52" s="761" t="s">
        <v>437</v>
      </c>
      <c r="H52" s="355"/>
      <c r="I52" s="355"/>
      <c r="J52" s="355"/>
      <c r="K52" s="355"/>
      <c r="L52" s="355"/>
      <c r="M52" s="355"/>
      <c r="N52" s="355"/>
      <c r="O52" s="355"/>
      <c r="P52" s="355"/>
      <c r="Q52" s="757"/>
      <c r="R52" s="757"/>
      <c r="S52" s="757"/>
      <c r="T52" s="288"/>
    </row>
    <row r="53" spans="2:20" ht="14" thickBot="1">
      <c r="B53" s="137"/>
      <c r="C53" s="287"/>
      <c r="D53" s="849"/>
      <c r="E53" s="849"/>
      <c r="F53" s="849"/>
      <c r="G53" s="761" t="s">
        <v>438</v>
      </c>
      <c r="H53" s="355"/>
      <c r="I53" s="355"/>
      <c r="J53" s="355"/>
      <c r="K53" s="355"/>
      <c r="L53" s="355"/>
      <c r="M53" s="355"/>
      <c r="N53" s="355"/>
      <c r="O53" s="355"/>
      <c r="P53" s="355"/>
      <c r="Q53" s="757"/>
      <c r="R53" s="757"/>
      <c r="S53" s="757"/>
      <c r="T53" s="288"/>
    </row>
    <row r="54" spans="2:20" ht="13">
      <c r="B54" s="137"/>
      <c r="C54" s="297"/>
      <c r="D54" s="756"/>
      <c r="E54" s="756"/>
      <c r="F54" s="756"/>
      <c r="G54" s="757"/>
      <c r="H54" s="762"/>
      <c r="I54" s="762"/>
      <c r="J54" s="762"/>
      <c r="K54" s="762"/>
      <c r="L54" s="762"/>
      <c r="M54" s="762"/>
      <c r="N54" s="762"/>
      <c r="O54" s="762"/>
      <c r="P54" s="762"/>
      <c r="Q54" s="757"/>
      <c r="R54" s="757"/>
      <c r="S54" s="756"/>
      <c r="T54" s="288"/>
    </row>
    <row r="55" spans="2:20" ht="23.25" customHeight="1">
      <c r="B55" s="137"/>
      <c r="C55" s="297"/>
      <c r="D55" s="759" t="s">
        <v>1106</v>
      </c>
      <c r="E55" s="756"/>
      <c r="F55" s="756"/>
      <c r="G55" s="757"/>
      <c r="H55" s="757"/>
      <c r="I55" s="757"/>
      <c r="J55" s="757"/>
      <c r="K55" s="757"/>
      <c r="L55" s="757"/>
      <c r="M55" s="757"/>
      <c r="N55" s="757"/>
      <c r="O55" s="757"/>
      <c r="P55" s="757"/>
      <c r="Q55" s="757"/>
      <c r="R55" s="757"/>
      <c r="S55" s="756"/>
      <c r="T55" s="288"/>
    </row>
    <row r="56" spans="2:20" ht="83.25" customHeight="1" thickBot="1">
      <c r="B56" s="137"/>
      <c r="C56" s="297"/>
      <c r="D56" s="2004" t="s">
        <v>1104</v>
      </c>
      <c r="E56" s="2004"/>
      <c r="F56" s="2004"/>
      <c r="G56" s="2004"/>
      <c r="H56" s="1997" t="s">
        <v>1103</v>
      </c>
      <c r="I56" s="1997"/>
      <c r="J56" s="1997"/>
      <c r="K56" s="1997"/>
      <c r="L56" s="769"/>
      <c r="M56" s="757"/>
      <c r="O56" s="757"/>
      <c r="P56" s="757"/>
      <c r="Q56" s="757"/>
      <c r="R56" s="757"/>
      <c r="S56" s="756"/>
      <c r="T56" s="288"/>
    </row>
    <row r="57" spans="2:20" ht="21" customHeight="1" thickBot="1">
      <c r="B57" s="62"/>
      <c r="C57" s="298"/>
      <c r="D57" s="1960"/>
      <c r="E57" s="1996"/>
      <c r="F57" s="1996"/>
      <c r="G57" s="1961"/>
      <c r="H57" s="1960"/>
      <c r="I57" s="1996"/>
      <c r="J57" s="1996"/>
      <c r="K57" s="1961"/>
      <c r="L57" s="760" t="s">
        <v>436</v>
      </c>
      <c r="M57" s="757"/>
      <c r="O57" s="59"/>
      <c r="P57" s="59"/>
      <c r="Q57" s="757"/>
      <c r="R57" s="757"/>
      <c r="S57" s="757"/>
      <c r="T57" s="296"/>
    </row>
    <row r="58" spans="2:20" ht="14" thickBot="1">
      <c r="B58" s="62"/>
      <c r="C58" s="298"/>
      <c r="D58" s="1960"/>
      <c r="E58" s="1996"/>
      <c r="F58" s="1996"/>
      <c r="G58" s="1961"/>
      <c r="H58" s="1960"/>
      <c r="I58" s="1996"/>
      <c r="J58" s="1996"/>
      <c r="K58" s="1961"/>
      <c r="L58" s="761" t="s">
        <v>437</v>
      </c>
      <c r="M58" s="757"/>
      <c r="O58" s="59"/>
      <c r="P58" s="59"/>
      <c r="Q58" s="757"/>
      <c r="R58" s="757"/>
      <c r="S58" s="757"/>
      <c r="T58" s="296"/>
    </row>
    <row r="59" spans="2:20" ht="19.5" customHeight="1" thickBot="1">
      <c r="B59" s="62"/>
      <c r="C59" s="298"/>
      <c r="D59" s="1960"/>
      <c r="E59" s="1996"/>
      <c r="F59" s="1996"/>
      <c r="G59" s="1961"/>
      <c r="H59" s="1960"/>
      <c r="I59" s="1996"/>
      <c r="J59" s="1996"/>
      <c r="K59" s="1961"/>
      <c r="L59" s="1998" t="s">
        <v>438</v>
      </c>
      <c r="M59" s="1999"/>
      <c r="O59" s="59"/>
      <c r="P59" s="59"/>
      <c r="Q59" s="763"/>
      <c r="R59" s="763"/>
      <c r="S59" s="757"/>
      <c r="T59" s="296"/>
    </row>
    <row r="60" spans="2:20" ht="14" thickBot="1">
      <c r="B60" s="62"/>
      <c r="C60" s="298"/>
      <c r="D60" s="766"/>
      <c r="E60" s="766"/>
      <c r="F60" s="828"/>
      <c r="G60" s="828"/>
      <c r="H60" s="828"/>
      <c r="I60" s="766"/>
      <c r="J60" s="828"/>
      <c r="K60" s="828"/>
      <c r="L60" s="828"/>
      <c r="M60" s="757"/>
      <c r="N60" s="763"/>
      <c r="O60" s="59"/>
      <c r="P60" s="59"/>
      <c r="Q60" s="763"/>
      <c r="R60" s="763"/>
      <c r="S60" s="757"/>
      <c r="T60" s="296"/>
    </row>
    <row r="61" spans="2:20" ht="18" customHeight="1" thickBot="1">
      <c r="B61" s="62"/>
      <c r="C61" s="298"/>
      <c r="D61" s="1055"/>
      <c r="E61" s="1999" t="s">
        <v>1384</v>
      </c>
      <c r="F61" s="1999"/>
      <c r="G61" s="1999"/>
      <c r="H61" s="1999"/>
      <c r="I61" s="1999"/>
      <c r="J61" s="1999"/>
      <c r="K61" s="1999"/>
      <c r="L61" s="1999"/>
      <c r="M61" s="757"/>
      <c r="N61" s="763"/>
      <c r="O61" s="59"/>
      <c r="P61" s="59"/>
      <c r="Q61" s="763"/>
      <c r="R61" s="763"/>
      <c r="S61" s="757"/>
      <c r="T61" s="296"/>
    </row>
    <row r="62" spans="2:20" ht="13">
      <c r="B62" s="62"/>
      <c r="C62" s="298"/>
      <c r="D62" s="766"/>
      <c r="E62" s="766"/>
      <c r="F62" s="828"/>
      <c r="G62" s="828"/>
      <c r="H62" s="828"/>
      <c r="I62" s="766"/>
      <c r="J62" s="828"/>
      <c r="K62" s="828"/>
      <c r="L62" s="828"/>
      <c r="M62" s="757"/>
      <c r="N62" s="763"/>
      <c r="O62" s="59"/>
      <c r="P62" s="59"/>
      <c r="Q62" s="763"/>
      <c r="R62" s="763"/>
      <c r="S62" s="757"/>
      <c r="T62" s="296"/>
    </row>
    <row r="63" spans="2:20" ht="14" thickBot="1">
      <c r="B63" s="62"/>
      <c r="C63" s="298"/>
      <c r="D63" s="757"/>
      <c r="E63" s="757"/>
      <c r="F63" s="757"/>
      <c r="G63" s="757"/>
      <c r="H63" s="757"/>
      <c r="I63" s="757"/>
      <c r="J63" s="757"/>
      <c r="K63" s="757"/>
      <c r="L63" s="757"/>
      <c r="M63" s="757"/>
      <c r="N63" s="757"/>
      <c r="O63" s="757"/>
      <c r="P63" s="757"/>
      <c r="Q63" s="757"/>
      <c r="R63" s="757"/>
      <c r="S63" s="757"/>
      <c r="T63" s="288"/>
    </row>
    <row r="64" spans="2:20" ht="14" thickBot="1">
      <c r="B64" s="62"/>
      <c r="C64" s="298"/>
      <c r="D64" s="764" t="s">
        <v>1109</v>
      </c>
      <c r="E64" s="757"/>
      <c r="F64" s="757"/>
      <c r="G64" s="59"/>
      <c r="H64" s="850"/>
      <c r="I64" s="760" t="s">
        <v>439</v>
      </c>
      <c r="J64" s="757"/>
      <c r="K64" s="757"/>
      <c r="L64" s="757"/>
      <c r="M64" s="757"/>
      <c r="N64" s="757"/>
      <c r="O64" s="757"/>
      <c r="P64" s="757"/>
      <c r="Q64" s="757"/>
      <c r="R64" s="757"/>
      <c r="S64" s="757"/>
      <c r="T64" s="288"/>
    </row>
    <row r="65" spans="2:21" ht="14" thickBot="1">
      <c r="B65" s="62"/>
      <c r="C65" s="298"/>
      <c r="D65" s="764" t="s">
        <v>440</v>
      </c>
      <c r="E65" s="757"/>
      <c r="F65" s="757"/>
      <c r="G65" s="59"/>
      <c r="H65" s="765" t="s">
        <v>441</v>
      </c>
      <c r="I65" s="765" t="s">
        <v>442</v>
      </c>
      <c r="J65" s="757" t="s">
        <v>443</v>
      </c>
      <c r="K65" s="757" t="s">
        <v>444</v>
      </c>
      <c r="L65" s="757"/>
      <c r="M65" s="757"/>
      <c r="N65" s="757"/>
      <c r="O65" s="757"/>
      <c r="P65" s="757"/>
      <c r="Q65" s="757"/>
      <c r="R65" s="757"/>
      <c r="S65" s="757"/>
      <c r="T65" s="288"/>
    </row>
    <row r="66" spans="2:21" ht="14" thickBot="1">
      <c r="B66" s="62"/>
      <c r="C66" s="298"/>
      <c r="D66" s="764" t="s">
        <v>445</v>
      </c>
      <c r="E66" s="757"/>
      <c r="F66" s="757"/>
      <c r="G66" s="757"/>
      <c r="H66" s="850"/>
      <c r="I66" s="850"/>
      <c r="J66" s="850"/>
      <c r="K66" s="850"/>
      <c r="L66" s="764" t="s">
        <v>446</v>
      </c>
      <c r="M66" s="757"/>
      <c r="N66" s="757"/>
      <c r="O66" s="757"/>
      <c r="P66" s="757"/>
      <c r="Q66" s="757"/>
      <c r="R66" s="757"/>
      <c r="S66" s="757"/>
      <c r="T66" s="288"/>
    </row>
    <row r="67" spans="2:21" ht="13">
      <c r="B67" s="62"/>
      <c r="C67" s="298"/>
      <c r="D67" s="757"/>
      <c r="E67" s="757"/>
      <c r="F67" s="757"/>
      <c r="G67" s="757"/>
      <c r="H67" s="757"/>
      <c r="I67" s="757"/>
      <c r="J67" s="757"/>
      <c r="K67" s="757"/>
      <c r="L67" s="757"/>
      <c r="M67" s="757"/>
      <c r="N67" s="757"/>
      <c r="O67" s="757"/>
      <c r="P67" s="757"/>
      <c r="Q67" s="757"/>
      <c r="R67" s="757"/>
      <c r="S67" s="757"/>
      <c r="T67" s="288"/>
    </row>
    <row r="68" spans="2:21" ht="13">
      <c r="B68" s="62"/>
      <c r="C68" s="298"/>
      <c r="D68" s="759" t="s">
        <v>1108</v>
      </c>
      <c r="E68" s="757"/>
      <c r="F68" s="757"/>
      <c r="G68" s="757"/>
      <c r="H68" s="757"/>
      <c r="I68" s="757"/>
      <c r="J68" s="757"/>
      <c r="K68" s="757"/>
      <c r="L68" s="757"/>
      <c r="M68" s="757"/>
      <c r="N68" s="757"/>
      <c r="O68" s="757"/>
      <c r="P68" s="757"/>
      <c r="Q68" s="757"/>
      <c r="R68" s="757"/>
      <c r="S68" s="757"/>
      <c r="T68" s="288"/>
    </row>
    <row r="69" spans="2:21" ht="14" thickBot="1">
      <c r="B69" s="62"/>
      <c r="C69" s="299"/>
      <c r="D69" s="757" t="s">
        <v>447</v>
      </c>
      <c r="E69" s="757"/>
      <c r="F69" s="757"/>
      <c r="G69" s="757"/>
      <c r="H69" s="757"/>
      <c r="I69" s="757"/>
      <c r="J69" s="757"/>
      <c r="K69" s="757"/>
      <c r="L69" s="757"/>
      <c r="M69" s="757"/>
      <c r="N69" s="757"/>
      <c r="O69" s="757"/>
      <c r="P69" s="767"/>
      <c r="Q69" s="59"/>
      <c r="R69" s="59"/>
      <c r="S69" s="59"/>
      <c r="T69" s="96"/>
    </row>
    <row r="70" spans="2:21" ht="13.5" customHeight="1" thickBot="1">
      <c r="B70" s="62"/>
      <c r="C70" s="346"/>
      <c r="D70" s="768" t="s">
        <v>448</v>
      </c>
      <c r="E70" s="851"/>
      <c r="F70" s="1999" t="s">
        <v>449</v>
      </c>
      <c r="G70" s="1999"/>
      <c r="H70" s="1999"/>
      <c r="I70" s="1999"/>
      <c r="J70" s="1999"/>
      <c r="K70" s="1999"/>
      <c r="L70" s="1999"/>
      <c r="M70" s="1999"/>
      <c r="N70" s="1999"/>
      <c r="O70" s="1999"/>
      <c r="P70" s="1999"/>
      <c r="Q70" s="757"/>
      <c r="R70" s="757"/>
      <c r="S70" s="767"/>
      <c r="T70" s="96"/>
    </row>
    <row r="71" spans="2:21" ht="13.5" customHeight="1" thickBot="1">
      <c r="B71" s="62"/>
      <c r="C71" s="346"/>
      <c r="D71" s="768" t="s">
        <v>450</v>
      </c>
      <c r="E71" s="852"/>
      <c r="F71" s="1999"/>
      <c r="G71" s="1999"/>
      <c r="H71" s="1999"/>
      <c r="I71" s="1999"/>
      <c r="J71" s="1999"/>
      <c r="K71" s="1999"/>
      <c r="L71" s="1999"/>
      <c r="M71" s="1999"/>
      <c r="N71" s="1999"/>
      <c r="O71" s="1999"/>
      <c r="P71" s="1999"/>
      <c r="Q71" s="757"/>
      <c r="R71" s="757"/>
      <c r="S71" s="767"/>
      <c r="T71" s="96"/>
    </row>
    <row r="72" spans="2:21" ht="54.75" customHeight="1">
      <c r="B72" s="62"/>
      <c r="C72" s="346"/>
      <c r="D72" s="768" t="s">
        <v>451</v>
      </c>
      <c r="E72" s="1994"/>
      <c r="F72" s="757"/>
      <c r="G72" s="757"/>
      <c r="H72" s="757"/>
      <c r="I72" s="757"/>
      <c r="J72" s="757"/>
      <c r="K72" s="757"/>
      <c r="L72" s="757"/>
      <c r="M72" s="757"/>
      <c r="N72" s="757"/>
      <c r="O72" s="757"/>
      <c r="P72" s="757"/>
      <c r="Q72" s="757"/>
      <c r="R72" s="757"/>
      <c r="S72" s="767"/>
      <c r="T72" s="96"/>
    </row>
    <row r="73" spans="2:21" ht="9.75" customHeight="1" thickBot="1">
      <c r="B73" s="62"/>
      <c r="C73" s="300"/>
      <c r="D73" s="768"/>
      <c r="E73" s="1995"/>
      <c r="F73" s="757"/>
      <c r="G73" s="757"/>
      <c r="H73" s="757"/>
      <c r="I73" s="757"/>
      <c r="J73" s="757"/>
      <c r="K73" s="757"/>
      <c r="L73" s="757"/>
      <c r="M73" s="757"/>
      <c r="N73" s="757"/>
      <c r="O73" s="757"/>
      <c r="P73" s="757"/>
      <c r="Q73" s="757"/>
      <c r="R73" s="757"/>
      <c r="S73" s="767"/>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 thickBot="1">
      <c r="B75" s="140"/>
      <c r="C75" s="646"/>
      <c r="D75" s="647"/>
      <c r="E75" s="647"/>
      <c r="F75" s="647"/>
      <c r="G75" s="648"/>
      <c r="H75" s="302"/>
      <c r="I75" s="302"/>
      <c r="J75" s="302"/>
      <c r="K75" s="302"/>
      <c r="L75" s="302"/>
      <c r="M75" s="302"/>
      <c r="N75" s="302"/>
      <c r="O75" s="302"/>
      <c r="P75" s="302"/>
      <c r="Q75" s="302"/>
      <c r="R75" s="302"/>
      <c r="S75" s="302"/>
      <c r="T75" s="303"/>
      <c r="U75" s="141"/>
    </row>
    <row r="76" spans="2:21" s="645" customFormat="1">
      <c r="B76" s="140"/>
      <c r="C76" s="644"/>
      <c r="D76" s="644"/>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CalcPr fullCalcOnLoad="1"/>
  <sheetProtection password="D69D" sheet="1"/>
  <mergeCells count="34">
    <mergeCell ref="D23:S23"/>
    <mergeCell ref="E40:P40"/>
    <mergeCell ref="E36:P36"/>
    <mergeCell ref="E21:P21"/>
    <mergeCell ref="E27:P28"/>
    <mergeCell ref="E31:P31"/>
    <mergeCell ref="E29:P29"/>
    <mergeCell ref="E34:P34"/>
    <mergeCell ref="D24:S25"/>
    <mergeCell ref="E38:P38"/>
    <mergeCell ref="D13:D14"/>
    <mergeCell ref="E13:P14"/>
    <mergeCell ref="E16:P16"/>
    <mergeCell ref="E19:P19"/>
    <mergeCell ref="C2:T2"/>
    <mergeCell ref="C3:T3"/>
    <mergeCell ref="E9:T9"/>
    <mergeCell ref="D10:S10"/>
    <mergeCell ref="D42:S42"/>
    <mergeCell ref="D43:S43"/>
    <mergeCell ref="E45:S48"/>
    <mergeCell ref="H57:K57"/>
    <mergeCell ref="D58:G58"/>
    <mergeCell ref="H58:K58"/>
    <mergeCell ref="D56:G56"/>
    <mergeCell ref="D57:G57"/>
    <mergeCell ref="D45:D46"/>
    <mergeCell ref="E72:E73"/>
    <mergeCell ref="D59:G59"/>
    <mergeCell ref="H56:K56"/>
    <mergeCell ref="H59:K59"/>
    <mergeCell ref="L59:M59"/>
    <mergeCell ref="F70:P71"/>
    <mergeCell ref="E61:L61"/>
  </mergeCells>
  <phoneticPr fontId="180" type="noConversion"/>
  <pageMargins left="0.24" right="0.22" top="0.46" bottom="0.41" header="0.3" footer="0.3"/>
  <rowBreaks count="1" manualBreakCount="1">
    <brk id="41" min="2" max="19" man="1"/>
  </rowBreaks>
  <drawing r:id="rId1"/>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7" enableFormatConditionsCalculation="0"/>
  <dimension ref="A1:P47"/>
  <sheetViews>
    <sheetView workbookViewId="0">
      <selection activeCell="E8" sqref="E8"/>
    </sheetView>
  </sheetViews>
  <sheetFormatPr baseColWidth="10" defaultColWidth="9.1640625" defaultRowHeight="12"/>
  <cols>
    <col min="1" max="1" width="2.83203125" style="93" customWidth="1"/>
    <col min="2" max="2" width="27.5"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9.1640625" style="93"/>
  </cols>
  <sheetData>
    <row r="1" spans="1:16" ht="45" customHeight="1" thickBot="1">
      <c r="A1" s="560"/>
      <c r="J1" s="104"/>
      <c r="K1" s="104"/>
    </row>
    <row r="2" spans="1:16" ht="18.75" customHeight="1" thickBot="1">
      <c r="C2" s="2023" t="s">
        <v>1539</v>
      </c>
      <c r="D2" s="2024"/>
      <c r="E2" s="2024"/>
      <c r="F2" s="2024"/>
      <c r="G2" s="2024"/>
      <c r="H2" s="2024"/>
      <c r="I2" s="2024"/>
      <c r="J2" s="2025"/>
    </row>
    <row r="3" spans="1:16" ht="18" customHeight="1" thickBot="1">
      <c r="C3" s="2026" t="s">
        <v>1603</v>
      </c>
      <c r="D3" s="2027"/>
      <c r="E3" s="2027"/>
      <c r="F3" s="2027"/>
      <c r="G3" s="2027"/>
      <c r="H3" s="2027"/>
      <c r="I3" s="2027"/>
      <c r="J3" s="2028"/>
    </row>
    <row r="4" spans="1:16" ht="12" customHeight="1" thickBot="1">
      <c r="C4" s="638"/>
      <c r="D4" s="639"/>
      <c r="E4" s="640"/>
      <c r="F4" s="640"/>
      <c r="G4" s="640"/>
      <c r="H4" s="640"/>
      <c r="I4" s="640"/>
      <c r="J4" s="641"/>
    </row>
    <row r="5" spans="1:16" ht="48.75" customHeight="1" thickBot="1">
      <c r="C5" s="346"/>
      <c r="D5" s="684" t="s">
        <v>454</v>
      </c>
      <c r="E5" s="1719" t="s">
        <v>1602</v>
      </c>
      <c r="F5" s="1720"/>
      <c r="G5" s="1720"/>
      <c r="H5" s="1720"/>
      <c r="I5" s="1721"/>
      <c r="J5" s="96"/>
    </row>
    <row r="6" spans="1:16" ht="6" customHeight="1">
      <c r="C6" s="346"/>
      <c r="D6" s="1711"/>
      <c r="E6" s="1711"/>
      <c r="F6" s="349"/>
      <c r="G6" s="349"/>
      <c r="H6" s="349"/>
      <c r="I6" s="349"/>
      <c r="J6" s="556"/>
      <c r="K6" s="106"/>
    </row>
    <row r="7" spans="1:16" ht="3.75" customHeight="1">
      <c r="C7" s="346"/>
      <c r="D7" s="665"/>
      <c r="E7" s="593"/>
      <c r="F7" s="593"/>
      <c r="G7" s="593"/>
      <c r="H7" s="593"/>
      <c r="I7" s="593"/>
      <c r="J7" s="556"/>
      <c r="K7" s="106"/>
    </row>
    <row r="8" spans="1:16" ht="75.75" customHeight="1">
      <c r="C8" s="346"/>
      <c r="D8" s="666"/>
      <c r="E8" s="590"/>
      <c r="F8" s="590"/>
      <c r="G8" s="590"/>
      <c r="H8" s="590"/>
      <c r="I8" s="590"/>
      <c r="J8" s="556"/>
      <c r="K8" s="106"/>
      <c r="P8" s="667"/>
    </row>
    <row r="9" spans="1:16" ht="77.25" customHeight="1">
      <c r="C9" s="346"/>
      <c r="D9" s="666"/>
      <c r="E9" s="674"/>
      <c r="F9" s="674"/>
      <c r="G9" s="590"/>
      <c r="H9" s="590"/>
      <c r="I9" s="590"/>
      <c r="J9" s="556"/>
      <c r="K9" s="106"/>
      <c r="P9" s="667"/>
    </row>
    <row r="10" spans="1:16" ht="14">
      <c r="C10" s="346"/>
      <c r="D10" s="350"/>
      <c r="E10" s="351"/>
      <c r="F10" s="351"/>
      <c r="G10" s="351"/>
      <c r="H10" s="351"/>
      <c r="I10" s="351"/>
      <c r="J10" s="556"/>
      <c r="K10" s="106"/>
    </row>
    <row r="11" spans="1:16" ht="24.75" customHeight="1">
      <c r="C11" s="346"/>
      <c r="D11" s="2029"/>
      <c r="E11" s="2029"/>
      <c r="F11" s="2029"/>
      <c r="G11" s="349"/>
      <c r="H11" s="349"/>
      <c r="I11" s="349"/>
      <c r="J11" s="556"/>
      <c r="K11" s="106"/>
    </row>
    <row r="12" spans="1:16" ht="14">
      <c r="C12" s="346"/>
      <c r="D12" s="665"/>
      <c r="E12" s="593"/>
      <c r="F12" s="593"/>
      <c r="G12" s="593"/>
      <c r="H12" s="593"/>
      <c r="I12" s="593"/>
      <c r="J12" s="556"/>
      <c r="K12" s="106"/>
    </row>
    <row r="13" spans="1:16" ht="96" customHeight="1">
      <c r="C13" s="346"/>
      <c r="D13" s="666"/>
      <c r="E13" s="590"/>
      <c r="F13" s="590"/>
      <c r="G13" s="590"/>
      <c r="H13" s="590"/>
      <c r="I13" s="590"/>
      <c r="J13" s="556"/>
      <c r="K13" s="106"/>
    </row>
    <row r="14" spans="1:16" ht="17.25" customHeight="1">
      <c r="C14" s="346"/>
      <c r="D14" s="350"/>
      <c r="E14" s="351"/>
      <c r="F14" s="351"/>
      <c r="G14" s="351"/>
      <c r="H14" s="351"/>
      <c r="I14" s="351"/>
      <c r="J14" s="556"/>
      <c r="K14" s="106"/>
    </row>
    <row r="15" spans="1:16" ht="51" customHeight="1">
      <c r="C15" s="346"/>
      <c r="D15" s="1711"/>
      <c r="E15" s="1711"/>
      <c r="F15" s="349"/>
      <c r="G15" s="349"/>
      <c r="H15" s="349"/>
      <c r="I15" s="349"/>
      <c r="J15" s="556"/>
      <c r="K15" s="106"/>
    </row>
    <row r="16" spans="1:16" ht="14">
      <c r="C16" s="346"/>
      <c r="D16" s="665"/>
      <c r="E16" s="593"/>
      <c r="F16" s="593"/>
      <c r="G16" s="593"/>
      <c r="H16" s="593"/>
      <c r="I16" s="593"/>
      <c r="J16" s="556"/>
      <c r="K16" s="680"/>
    </row>
    <row r="17" spans="3:11" ht="78.75" customHeight="1" thickBot="1">
      <c r="C17" s="345"/>
      <c r="D17" s="974"/>
      <c r="E17" s="975"/>
      <c r="F17" s="975"/>
      <c r="G17" s="975"/>
      <c r="H17" s="975"/>
      <c r="I17" s="975"/>
      <c r="J17" s="685"/>
      <c r="K17" s="680"/>
    </row>
    <row r="18" spans="3:11" ht="14">
      <c r="C18" s="90"/>
      <c r="D18" s="355"/>
      <c r="E18" s="355"/>
      <c r="F18" s="355"/>
      <c r="G18" s="355"/>
      <c r="H18" s="355"/>
      <c r="I18" s="355"/>
      <c r="J18" s="680"/>
      <c r="K18" s="680"/>
    </row>
    <row r="19" spans="3:11" ht="39.75" customHeight="1">
      <c r="C19" s="90"/>
      <c r="D19" s="1711"/>
      <c r="E19" s="1711"/>
      <c r="F19" s="1711"/>
      <c r="G19" s="349"/>
      <c r="H19" s="349"/>
      <c r="I19" s="349"/>
      <c r="J19" s="679"/>
      <c r="K19" s="680"/>
    </row>
    <row r="20" spans="3:11" ht="14">
      <c r="C20" s="90"/>
      <c r="D20" s="665"/>
      <c r="E20" s="593"/>
      <c r="F20" s="593"/>
      <c r="G20" s="593"/>
      <c r="H20" s="593"/>
      <c r="I20" s="593"/>
      <c r="J20" s="679"/>
      <c r="K20" s="680"/>
    </row>
    <row r="21" spans="3:11" ht="73.5" customHeight="1">
      <c r="C21" s="90"/>
      <c r="D21" s="666"/>
      <c r="E21" s="590"/>
      <c r="F21" s="590"/>
      <c r="G21" s="590"/>
      <c r="H21" s="590"/>
      <c r="I21" s="590"/>
      <c r="J21" s="679"/>
      <c r="K21" s="680"/>
    </row>
    <row r="22" spans="3:11" ht="14">
      <c r="C22" s="90"/>
      <c r="D22" s="350"/>
      <c r="E22" s="351"/>
      <c r="F22" s="351"/>
      <c r="G22" s="351"/>
      <c r="H22" s="351"/>
      <c r="I22" s="351"/>
      <c r="J22" s="679"/>
      <c r="K22" s="680"/>
    </row>
    <row r="23" spans="3:11" ht="28.5" customHeight="1">
      <c r="C23" s="90"/>
      <c r="D23" s="1711"/>
      <c r="E23" s="1711"/>
      <c r="F23" s="349"/>
      <c r="G23" s="349"/>
      <c r="H23" s="349"/>
      <c r="I23" s="349"/>
      <c r="J23" s="679"/>
      <c r="K23" s="680"/>
    </row>
    <row r="24" spans="3:11" ht="14">
      <c r="C24" s="90"/>
      <c r="D24" s="665"/>
      <c r="E24" s="593"/>
      <c r="F24" s="593"/>
      <c r="G24" s="593"/>
      <c r="H24" s="593"/>
      <c r="I24" s="593"/>
      <c r="J24" s="679"/>
      <c r="K24" s="680"/>
    </row>
    <row r="25" spans="3:11" ht="74.25" customHeight="1">
      <c r="C25" s="90"/>
      <c r="D25" s="666"/>
      <c r="E25" s="590"/>
      <c r="F25" s="590"/>
      <c r="G25" s="590"/>
      <c r="H25" s="590"/>
      <c r="I25" s="590"/>
      <c r="J25" s="679"/>
      <c r="K25" s="680"/>
    </row>
    <row r="26" spans="3:11" ht="14">
      <c r="C26" s="90"/>
      <c r="D26" s="355"/>
      <c r="E26" s="355"/>
      <c r="F26" s="355"/>
      <c r="G26" s="355"/>
      <c r="H26" s="355"/>
      <c r="I26" s="355"/>
      <c r="J26" s="680"/>
      <c r="K26" s="680"/>
    </row>
    <row r="27" spans="3:11" ht="33" customHeight="1">
      <c r="C27" s="90"/>
      <c r="D27" s="1711"/>
      <c r="E27" s="1711"/>
      <c r="F27" s="349"/>
      <c r="G27" s="349"/>
      <c r="H27" s="349"/>
      <c r="I27" s="349"/>
      <c r="J27" s="679"/>
      <c r="K27" s="680"/>
    </row>
    <row r="28" spans="3:11" ht="14">
      <c r="C28" s="90"/>
      <c r="D28" s="665"/>
      <c r="E28" s="593"/>
      <c r="F28" s="593"/>
      <c r="G28" s="593"/>
      <c r="H28" s="593"/>
      <c r="I28" s="593"/>
      <c r="J28" s="679"/>
      <c r="K28" s="680"/>
    </row>
    <row r="29" spans="3:11" ht="96" customHeight="1">
      <c r="C29" s="90"/>
      <c r="D29" s="666"/>
      <c r="E29" s="590"/>
      <c r="F29" s="590"/>
      <c r="G29" s="590"/>
      <c r="H29" s="590"/>
      <c r="I29" s="590"/>
      <c r="J29" s="679"/>
      <c r="K29" s="680"/>
    </row>
    <row r="30" spans="3:11" ht="14">
      <c r="C30" s="90"/>
      <c r="D30" s="350"/>
      <c r="E30" s="351"/>
      <c r="F30" s="351"/>
      <c r="G30" s="351"/>
      <c r="H30" s="351"/>
      <c r="I30" s="351"/>
      <c r="J30" s="679"/>
      <c r="K30" s="680"/>
    </row>
    <row r="31" spans="3:11" ht="18">
      <c r="C31" s="90"/>
      <c r="D31" s="668"/>
      <c r="E31" s="668"/>
      <c r="F31" s="668"/>
      <c r="G31" s="668"/>
      <c r="H31" s="668"/>
      <c r="I31" s="668"/>
      <c r="J31" s="681"/>
      <c r="K31" s="681"/>
    </row>
    <row r="32" spans="3:11" ht="14">
      <c r="C32" s="90"/>
      <c r="D32" s="665"/>
      <c r="E32" s="593"/>
      <c r="F32" s="593"/>
      <c r="G32" s="593"/>
      <c r="H32" s="593"/>
      <c r="I32" s="593"/>
      <c r="J32" s="679"/>
      <c r="K32" s="680"/>
    </row>
    <row r="33" spans="3:15" ht="88.5" customHeight="1">
      <c r="C33" s="90"/>
      <c r="D33" s="669"/>
      <c r="E33" s="670"/>
      <c r="F33" s="670"/>
      <c r="G33" s="670"/>
      <c r="H33" s="670"/>
      <c r="I33" s="670"/>
      <c r="J33" s="679"/>
      <c r="K33" s="680"/>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3">
      <c r="C39" s="90"/>
      <c r="D39" s="1712"/>
      <c r="E39" s="1712"/>
      <c r="F39" s="1712"/>
      <c r="G39" s="1712"/>
      <c r="H39" s="1712"/>
      <c r="I39" s="548"/>
      <c r="J39" s="682"/>
      <c r="K39" s="90"/>
      <c r="L39" s="90"/>
      <c r="M39" s="90"/>
      <c r="N39" s="90"/>
      <c r="O39" s="90"/>
    </row>
    <row r="40" spans="3:15" ht="13">
      <c r="C40" s="90"/>
      <c r="D40" s="548"/>
      <c r="E40" s="548"/>
      <c r="F40" s="548"/>
      <c r="G40" s="548"/>
      <c r="H40" s="548"/>
      <c r="I40" s="548"/>
      <c r="J40" s="682"/>
      <c r="K40" s="90"/>
      <c r="L40" s="90"/>
      <c r="M40" s="90"/>
      <c r="N40" s="90"/>
      <c r="O40" s="90"/>
    </row>
    <row r="41" spans="3:15" ht="16.5" customHeight="1">
      <c r="C41" s="90"/>
      <c r="D41" s="671"/>
      <c r="E41" s="671"/>
      <c r="F41" s="671"/>
      <c r="G41" s="671"/>
      <c r="H41" s="671"/>
      <c r="I41" s="675"/>
      <c r="J41" s="671"/>
      <c r="K41" s="671"/>
      <c r="L41" s="671"/>
      <c r="M41" s="671"/>
      <c r="N41" s="671"/>
      <c r="O41" s="671"/>
    </row>
    <row r="42" spans="3:15" ht="64.5" customHeight="1">
      <c r="C42" s="671"/>
      <c r="D42" s="671"/>
      <c r="E42" s="671"/>
      <c r="F42" s="671"/>
      <c r="G42" s="671"/>
      <c r="H42" s="671"/>
      <c r="I42" s="675"/>
      <c r="J42" s="671"/>
      <c r="K42" s="671"/>
      <c r="L42" s="671"/>
      <c r="M42" s="671"/>
      <c r="N42" s="671"/>
      <c r="O42" s="671"/>
    </row>
    <row r="43" spans="3:15" ht="15.75">
      <c r="C43" s="672"/>
      <c r="D43" s="672"/>
      <c r="E43" s="672"/>
      <c r="F43" s="672"/>
      <c r="G43" s="672"/>
      <c r="H43" s="672"/>
      <c r="I43" s="672"/>
      <c r="J43" s="672"/>
      <c r="K43" s="672"/>
      <c r="L43" s="672"/>
      <c r="M43" s="672"/>
      <c r="N43" s="672"/>
      <c r="O43" s="672"/>
    </row>
    <row r="44" spans="3:15" ht="243" customHeight="1">
      <c r="C44" s="90"/>
      <c r="D44" s="673"/>
      <c r="E44" s="677"/>
      <c r="F44" s="678"/>
      <c r="G44" s="678"/>
      <c r="H44" s="678"/>
      <c r="I44" s="676"/>
      <c r="J44" s="683"/>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CalcPr fullCalcOnLoad="1"/>
  <sheetProtection password="D69D" sheet="1"/>
  <mergeCells count="10">
    <mergeCell ref="D23:E23"/>
    <mergeCell ref="D27:E27"/>
    <mergeCell ref="D39:H39"/>
    <mergeCell ref="D19:F19"/>
    <mergeCell ref="C2:J2"/>
    <mergeCell ref="C3:J3"/>
    <mergeCell ref="D6:E6"/>
    <mergeCell ref="D11:F11"/>
    <mergeCell ref="D15:E15"/>
    <mergeCell ref="E5:I5"/>
  </mergeCells>
  <phoneticPr fontId="180" type="noConversion"/>
  <conditionalFormatting sqref="E8:I9 E13:I13 E21:I21 E17:I17 E25:I25 E29:I29 E33:I33 E44:I44">
    <cfRule type="expression" dxfId="4" priority="0" stopIfTrue="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drawing r:id="rId1"/>
  <extLst>
    <ext xmlns:mx="http://schemas.microsoft.com/office/mac/excel/2008/main" uri="http://schemas.microsoft.com/office/mac/excel/2008/main">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1:J145"/>
  <sheetViews>
    <sheetView workbookViewId="0">
      <selection activeCell="G14" sqref="G14"/>
    </sheetView>
  </sheetViews>
  <sheetFormatPr baseColWidth="10" defaultColWidth="9.1640625" defaultRowHeight="12"/>
  <cols>
    <col min="1" max="1" width="27.83203125" style="20" customWidth="1"/>
    <col min="2" max="2" width="2.5" style="20" customWidth="1"/>
    <col min="3" max="3" width="12" style="20" customWidth="1"/>
    <col min="4" max="4" width="26" style="20" customWidth="1"/>
    <col min="5" max="5" width="9.6640625" style="20" customWidth="1"/>
    <col min="6" max="6" width="74.1640625" style="20" customWidth="1"/>
    <col min="7" max="7" width="9" style="20" customWidth="1"/>
    <col min="8" max="8" width="2.1640625" style="20" customWidth="1"/>
    <col min="9" max="16384" width="9.1640625" style="20"/>
  </cols>
  <sheetData>
    <row r="1" spans="2:10" ht="54.75" customHeight="1" thickBot="1"/>
    <row r="2" spans="2:10" ht="13" thickBot="1">
      <c r="B2" s="662"/>
      <c r="C2" s="322"/>
      <c r="D2" s="322"/>
      <c r="E2" s="322"/>
      <c r="F2" s="322"/>
      <c r="G2" s="322"/>
      <c r="H2" s="323"/>
    </row>
    <row r="3" spans="2:10" ht="20" thickBot="1">
      <c r="B3" s="324"/>
      <c r="C3" s="2079" t="s">
        <v>1539</v>
      </c>
      <c r="D3" s="2080"/>
      <c r="E3" s="2080"/>
      <c r="F3" s="2081"/>
      <c r="G3" s="700"/>
      <c r="H3" s="971"/>
      <c r="I3" s="700"/>
      <c r="J3" s="700"/>
    </row>
    <row r="4" spans="2:10" ht="18" thickBot="1">
      <c r="B4" s="324"/>
      <c r="C4" s="2082" t="s">
        <v>1603</v>
      </c>
      <c r="D4" s="2083"/>
      <c r="E4" s="2083"/>
      <c r="F4" s="2084"/>
      <c r="G4" s="701"/>
      <c r="H4" s="972"/>
      <c r="I4" s="701"/>
      <c r="J4" s="701"/>
    </row>
    <row r="5" spans="2:10" ht="18" thickBot="1">
      <c r="B5" s="324"/>
      <c r="C5" s="705"/>
      <c r="D5" s="699"/>
      <c r="E5" s="699"/>
      <c r="F5" s="699"/>
      <c r="G5" s="699"/>
      <c r="H5" s="706"/>
      <c r="I5" s="699"/>
      <c r="J5" s="699"/>
    </row>
    <row r="6" spans="2:10" ht="14" thickBot="1">
      <c r="B6" s="324"/>
      <c r="C6" s="983" t="s">
        <v>1604</v>
      </c>
      <c r="D6" s="2077" t="s">
        <v>1605</v>
      </c>
      <c r="E6" s="2077"/>
      <c r="F6" s="2077"/>
      <c r="G6" s="547"/>
      <c r="H6" s="29"/>
    </row>
    <row r="7" spans="2:10" ht="16.5" customHeight="1" thickBot="1">
      <c r="B7" s="324"/>
      <c r="C7" s="984" t="s">
        <v>1606</v>
      </c>
      <c r="D7" s="2077" t="s">
        <v>1607</v>
      </c>
      <c r="E7" s="2077"/>
      <c r="F7" s="2077"/>
      <c r="G7" s="547"/>
      <c r="H7" s="29"/>
    </row>
    <row r="8" spans="2:10" ht="95.25" customHeight="1" thickBot="1">
      <c r="B8" s="324"/>
      <c r="C8" s="984" t="s">
        <v>1608</v>
      </c>
      <c r="D8" s="2077" t="s">
        <v>1638</v>
      </c>
      <c r="E8" s="2077"/>
      <c r="F8" s="2077"/>
      <c r="G8" s="547"/>
      <c r="H8" s="29"/>
    </row>
    <row r="9" spans="2:10" ht="14" thickBot="1">
      <c r="B9" s="324"/>
      <c r="C9" s="984" t="s">
        <v>1639</v>
      </c>
      <c r="D9" s="2078"/>
      <c r="E9" s="2078"/>
      <c r="F9" s="2078"/>
      <c r="G9" s="547"/>
      <c r="H9" s="29"/>
    </row>
    <row r="10" spans="2:10" ht="14" thickBot="1">
      <c r="B10" s="324"/>
      <c r="C10" s="547"/>
      <c r="D10" s="547"/>
      <c r="E10" s="547"/>
      <c r="F10" s="547"/>
      <c r="G10" s="547"/>
      <c r="H10" s="29"/>
    </row>
    <row r="11" spans="2:10" ht="14" thickBot="1">
      <c r="B11" s="324"/>
      <c r="C11" s="1056" t="s">
        <v>1640</v>
      </c>
      <c r="D11" s="2030" t="s">
        <v>1641</v>
      </c>
      <c r="E11" s="2031"/>
      <c r="F11" s="2032"/>
      <c r="G11" s="688"/>
      <c r="H11" s="29"/>
    </row>
    <row r="12" spans="2:10" ht="39.75" customHeight="1" thickBot="1">
      <c r="B12" s="324"/>
      <c r="C12" s="2033"/>
      <c r="D12" s="2036" t="s">
        <v>1642</v>
      </c>
      <c r="E12" s="2037"/>
      <c r="F12" s="2038"/>
      <c r="G12" s="688"/>
      <c r="H12" s="29"/>
    </row>
    <row r="13" spans="2:10" ht="14" thickBot="1">
      <c r="B13" s="324"/>
      <c r="C13" s="2034"/>
      <c r="D13" s="1057" t="s">
        <v>1643</v>
      </c>
      <c r="E13" s="2036" t="s">
        <v>1644</v>
      </c>
      <c r="F13" s="2038"/>
      <c r="G13" s="688"/>
      <c r="H13" s="29"/>
    </row>
    <row r="14" spans="2:10" ht="14" thickBot="1">
      <c r="B14" s="324"/>
      <c r="C14" s="2034"/>
      <c r="D14" s="2033"/>
      <c r="E14" s="2039" t="s">
        <v>1645</v>
      </c>
      <c r="F14" s="2040"/>
      <c r="G14" s="873"/>
      <c r="H14" s="29"/>
    </row>
    <row r="15" spans="2:10" ht="27" thickBot="1">
      <c r="B15" s="324"/>
      <c r="C15" s="2034"/>
      <c r="D15" s="2034"/>
      <c r="E15" s="1058" t="s">
        <v>1646</v>
      </c>
      <c r="F15" s="1059" t="s">
        <v>1614</v>
      </c>
      <c r="G15" s="873"/>
      <c r="H15" s="29"/>
    </row>
    <row r="16" spans="2:10" ht="27" thickBot="1">
      <c r="B16" s="324"/>
      <c r="C16" s="2034"/>
      <c r="D16" s="2034"/>
      <c r="E16" s="1058" t="s">
        <v>1615</v>
      </c>
      <c r="F16" s="1059" t="s">
        <v>1616</v>
      </c>
      <c r="G16" s="873"/>
      <c r="H16" s="29"/>
    </row>
    <row r="17" spans="2:8" ht="27" thickBot="1">
      <c r="B17" s="324"/>
      <c r="C17" s="2034"/>
      <c r="D17" s="2034"/>
      <c r="E17" s="1058" t="s">
        <v>1617</v>
      </c>
      <c r="F17" s="1059" t="s">
        <v>1618</v>
      </c>
      <c r="G17" s="873"/>
      <c r="H17" s="29"/>
    </row>
    <row r="18" spans="2:8" ht="27" thickBot="1">
      <c r="B18" s="324"/>
      <c r="C18" s="2034"/>
      <c r="D18" s="2035"/>
      <c r="E18" s="1058" t="s">
        <v>1619</v>
      </c>
      <c r="F18" s="1059" t="s">
        <v>1654</v>
      </c>
      <c r="G18" s="873"/>
      <c r="H18" s="29"/>
    </row>
    <row r="19" spans="2:8" ht="14" thickBot="1">
      <c r="B19" s="324"/>
      <c r="C19" s="2034"/>
      <c r="D19" s="1057" t="s">
        <v>1655</v>
      </c>
      <c r="E19" s="2036" t="s">
        <v>1656</v>
      </c>
      <c r="F19" s="2038"/>
      <c r="G19" s="870"/>
      <c r="H19" s="29"/>
    </row>
    <row r="20" spans="2:8" ht="14" thickBot="1">
      <c r="B20" s="324"/>
      <c r="C20" s="2034"/>
      <c r="D20" s="2033"/>
      <c r="E20" s="2039" t="s">
        <v>1657</v>
      </c>
      <c r="F20" s="2040"/>
      <c r="G20" s="873"/>
      <c r="H20" s="29"/>
    </row>
    <row r="21" spans="2:8" ht="40" thickBot="1">
      <c r="B21" s="324"/>
      <c r="C21" s="2034"/>
      <c r="D21" s="2034"/>
      <c r="E21" s="1060" t="s">
        <v>1658</v>
      </c>
      <c r="F21" s="982" t="s">
        <v>1705</v>
      </c>
      <c r="G21" s="873"/>
      <c r="H21" s="29"/>
    </row>
    <row r="22" spans="2:8" ht="40" thickBot="1">
      <c r="B22" s="324"/>
      <c r="C22" s="2034"/>
      <c r="D22" s="2034"/>
      <c r="E22" s="1060" t="s">
        <v>1706</v>
      </c>
      <c r="F22" s="982" t="s">
        <v>1662</v>
      </c>
      <c r="G22" s="873"/>
      <c r="H22" s="29"/>
    </row>
    <row r="23" spans="2:8" ht="40" thickBot="1">
      <c r="B23" s="324"/>
      <c r="C23" s="2034"/>
      <c r="D23" s="2034"/>
      <c r="E23" s="1060" t="s">
        <v>1663</v>
      </c>
      <c r="F23" s="982" t="s">
        <v>1664</v>
      </c>
      <c r="G23" s="873"/>
      <c r="H23" s="29"/>
    </row>
    <row r="24" spans="2:8" ht="40" thickBot="1">
      <c r="B24" s="324"/>
      <c r="C24" s="2034"/>
      <c r="D24" s="2034"/>
      <c r="E24" s="1060" t="s">
        <v>1665</v>
      </c>
      <c r="F24" s="982" t="s">
        <v>1666</v>
      </c>
      <c r="G24" s="873"/>
      <c r="H24" s="29"/>
    </row>
    <row r="25" spans="2:8" ht="40" thickBot="1">
      <c r="B25" s="324"/>
      <c r="C25" s="2034"/>
      <c r="D25" s="2034"/>
      <c r="E25" s="1060" t="s">
        <v>1667</v>
      </c>
      <c r="F25" s="982" t="s">
        <v>1630</v>
      </c>
      <c r="G25" s="873"/>
      <c r="H25" s="29"/>
    </row>
    <row r="26" spans="2:8" ht="40" thickBot="1">
      <c r="B26" s="324"/>
      <c r="C26" s="2035"/>
      <c r="D26" s="2035"/>
      <c r="E26" s="1060" t="s">
        <v>1631</v>
      </c>
      <c r="F26" s="982" t="s">
        <v>1632</v>
      </c>
      <c r="G26" s="873"/>
      <c r="H26" s="29"/>
    </row>
    <row r="27" spans="2:8" ht="14" thickBot="1">
      <c r="B27" s="324"/>
      <c r="C27" s="1061" t="s">
        <v>1633</v>
      </c>
      <c r="D27" s="2041" t="s">
        <v>1634</v>
      </c>
      <c r="E27" s="2042"/>
      <c r="F27" s="2043"/>
      <c r="G27" s="870"/>
      <c r="H27" s="29"/>
    </row>
    <row r="28" spans="2:8" ht="14" thickBot="1">
      <c r="B28" s="324"/>
      <c r="C28" s="2044"/>
      <c r="D28" s="2036" t="s">
        <v>1677</v>
      </c>
      <c r="E28" s="2037"/>
      <c r="F28" s="2038"/>
      <c r="G28" s="870"/>
      <c r="H28" s="29"/>
    </row>
    <row r="29" spans="2:8" ht="14" thickBot="1">
      <c r="B29" s="324"/>
      <c r="C29" s="2045"/>
      <c r="D29" s="1057" t="s">
        <v>1678</v>
      </c>
      <c r="E29" s="2036" t="s">
        <v>1679</v>
      </c>
      <c r="F29" s="2038"/>
      <c r="G29" s="870"/>
      <c r="H29" s="29"/>
    </row>
    <row r="30" spans="2:8" ht="14" thickBot="1">
      <c r="B30" s="324"/>
      <c r="C30" s="2045"/>
      <c r="D30" s="2047"/>
      <c r="E30" s="2039" t="s">
        <v>1680</v>
      </c>
      <c r="F30" s="2040"/>
      <c r="G30" s="873"/>
      <c r="H30" s="29"/>
    </row>
    <row r="31" spans="2:8" ht="27" thickBot="1">
      <c r="B31" s="324"/>
      <c r="C31" s="2045"/>
      <c r="D31" s="2048"/>
      <c r="E31" s="1060" t="s">
        <v>1681</v>
      </c>
      <c r="F31" s="982" t="s">
        <v>1682</v>
      </c>
      <c r="G31" s="873"/>
      <c r="H31" s="29"/>
    </row>
    <row r="32" spans="2:8" ht="27" thickBot="1">
      <c r="B32" s="324"/>
      <c r="C32" s="2045"/>
      <c r="D32" s="2048"/>
      <c r="E32" s="1060" t="s">
        <v>1683</v>
      </c>
      <c r="F32" s="982" t="s">
        <v>1684</v>
      </c>
      <c r="G32" s="873"/>
      <c r="H32" s="29"/>
    </row>
    <row r="33" spans="2:8" ht="27" thickBot="1">
      <c r="B33" s="324"/>
      <c r="C33" s="2045"/>
      <c r="D33" s="2049"/>
      <c r="E33" s="1060" t="s">
        <v>1685</v>
      </c>
      <c r="F33" s="982" t="s">
        <v>1729</v>
      </c>
      <c r="G33" s="873"/>
      <c r="H33" s="29"/>
    </row>
    <row r="34" spans="2:8" ht="14" thickBot="1">
      <c r="B34" s="324"/>
      <c r="C34" s="2045"/>
      <c r="D34" s="1057" t="s">
        <v>1730</v>
      </c>
      <c r="E34" s="2036" t="s">
        <v>1731</v>
      </c>
      <c r="F34" s="2038"/>
      <c r="G34" s="870"/>
      <c r="H34" s="29"/>
    </row>
    <row r="35" spans="2:8" ht="14" thickBot="1">
      <c r="B35" s="324"/>
      <c r="C35" s="2045"/>
      <c r="D35" s="2047"/>
      <c r="E35" s="2039" t="s">
        <v>1732</v>
      </c>
      <c r="F35" s="2040"/>
      <c r="G35" s="873"/>
      <c r="H35" s="29"/>
    </row>
    <row r="36" spans="2:8" ht="27" thickBot="1">
      <c r="B36" s="324"/>
      <c r="C36" s="2045"/>
      <c r="D36" s="2048"/>
      <c r="E36" s="1060" t="s">
        <v>1733</v>
      </c>
      <c r="F36" s="982" t="s">
        <v>1734</v>
      </c>
      <c r="G36" s="873">
        <v>1</v>
      </c>
      <c r="H36" s="29"/>
    </row>
    <row r="37" spans="2:8" ht="27" thickBot="1">
      <c r="B37" s="324"/>
      <c r="C37" s="2045"/>
      <c r="D37" s="2048"/>
      <c r="E37" s="1060" t="s">
        <v>1735</v>
      </c>
      <c r="F37" s="982" t="s">
        <v>1686</v>
      </c>
      <c r="G37" s="873"/>
      <c r="H37" s="29"/>
    </row>
    <row r="38" spans="2:8" ht="27" thickBot="1">
      <c r="B38" s="324"/>
      <c r="C38" s="2045"/>
      <c r="D38" s="2049"/>
      <c r="E38" s="1060" t="s">
        <v>1687</v>
      </c>
      <c r="F38" s="982" t="s">
        <v>1688</v>
      </c>
      <c r="G38" s="873"/>
      <c r="H38" s="29"/>
    </row>
    <row r="39" spans="2:8" ht="14" thickBot="1">
      <c r="B39" s="324"/>
      <c r="C39" s="2045"/>
      <c r="D39" s="1057" t="s">
        <v>1744</v>
      </c>
      <c r="E39" s="2036" t="s">
        <v>1745</v>
      </c>
      <c r="F39" s="2038"/>
      <c r="G39" s="870"/>
      <c r="H39" s="29"/>
    </row>
    <row r="40" spans="2:8" ht="14" thickBot="1">
      <c r="B40" s="324"/>
      <c r="C40" s="2045"/>
      <c r="D40" s="2047"/>
      <c r="E40" s="2039" t="s">
        <v>1746</v>
      </c>
      <c r="F40" s="2040"/>
      <c r="G40" s="873"/>
      <c r="H40" s="29"/>
    </row>
    <row r="41" spans="2:8" ht="27" thickBot="1">
      <c r="B41" s="324"/>
      <c r="C41" s="2045"/>
      <c r="D41" s="2048"/>
      <c r="E41" s="1060" t="s">
        <v>1747</v>
      </c>
      <c r="F41" s="982" t="s">
        <v>1689</v>
      </c>
      <c r="G41" s="873"/>
      <c r="H41" s="29"/>
    </row>
    <row r="42" spans="2:8" ht="27" thickBot="1">
      <c r="B42" s="324"/>
      <c r="C42" s="2045"/>
      <c r="D42" s="2048"/>
      <c r="E42" s="1060" t="s">
        <v>1690</v>
      </c>
      <c r="F42" s="982" t="s">
        <v>1647</v>
      </c>
      <c r="G42" s="873"/>
      <c r="H42" s="29"/>
    </row>
    <row r="43" spans="2:8" ht="27" thickBot="1">
      <c r="B43" s="324"/>
      <c r="C43" s="2045"/>
      <c r="D43" s="2049"/>
      <c r="E43" s="1060" t="s">
        <v>1648</v>
      </c>
      <c r="F43" s="982" t="s">
        <v>1649</v>
      </c>
      <c r="G43" s="873"/>
      <c r="H43" s="29"/>
    </row>
    <row r="44" spans="2:8" ht="14" thickBot="1">
      <c r="B44" s="324"/>
      <c r="C44" s="2045"/>
      <c r="D44" s="1057" t="s">
        <v>1650</v>
      </c>
      <c r="E44" s="2036" t="s">
        <v>1651</v>
      </c>
      <c r="F44" s="2038"/>
      <c r="G44" s="870"/>
      <c r="H44" s="29"/>
    </row>
    <row r="45" spans="2:8" ht="14" thickBot="1">
      <c r="B45" s="324"/>
      <c r="C45" s="2045"/>
      <c r="D45" s="2047"/>
      <c r="E45" s="2039" t="s">
        <v>1652</v>
      </c>
      <c r="F45" s="2040"/>
      <c r="G45" s="873"/>
      <c r="H45" s="29"/>
    </row>
    <row r="46" spans="2:8" ht="27" thickBot="1">
      <c r="B46" s="324"/>
      <c r="C46" s="2045"/>
      <c r="D46" s="2048"/>
      <c r="E46" s="1060" t="s">
        <v>1653</v>
      </c>
      <c r="F46" s="982" t="s">
        <v>1696</v>
      </c>
      <c r="G46" s="873"/>
      <c r="H46" s="29"/>
    </row>
    <row r="47" spans="2:8" ht="27" thickBot="1">
      <c r="B47" s="324"/>
      <c r="C47" s="2045"/>
      <c r="D47" s="2049"/>
      <c r="E47" s="1060" t="s">
        <v>1697</v>
      </c>
      <c r="F47" s="982" t="s">
        <v>1698</v>
      </c>
      <c r="G47" s="873"/>
      <c r="H47" s="29"/>
    </row>
    <row r="48" spans="2:8" ht="14" thickBot="1">
      <c r="B48" s="324"/>
      <c r="C48" s="2045"/>
      <c r="D48" s="1057" t="s">
        <v>1699</v>
      </c>
      <c r="E48" s="2036" t="s">
        <v>1700</v>
      </c>
      <c r="F48" s="2038"/>
      <c r="G48" s="870"/>
      <c r="H48" s="29"/>
    </row>
    <row r="49" spans="2:8" ht="14" thickBot="1">
      <c r="B49" s="324"/>
      <c r="C49" s="2045"/>
      <c r="D49" s="2047"/>
      <c r="E49" s="2039" t="s">
        <v>1701</v>
      </c>
      <c r="F49" s="2040"/>
      <c r="G49" s="873"/>
      <c r="H49" s="29"/>
    </row>
    <row r="50" spans="2:8" ht="27" thickBot="1">
      <c r="B50" s="324"/>
      <c r="C50" s="2045"/>
      <c r="D50" s="2048"/>
      <c r="E50" s="1060" t="s">
        <v>1702</v>
      </c>
      <c r="F50" s="982" t="s">
        <v>1703</v>
      </c>
      <c r="G50" s="873"/>
      <c r="H50" s="29"/>
    </row>
    <row r="51" spans="2:8" ht="27" thickBot="1">
      <c r="B51" s="324"/>
      <c r="C51" s="2045"/>
      <c r="D51" s="2049"/>
      <c r="E51" s="1060" t="s">
        <v>1704</v>
      </c>
      <c r="F51" s="982" t="s">
        <v>1761</v>
      </c>
      <c r="G51" s="873"/>
      <c r="H51" s="29"/>
    </row>
    <row r="52" spans="2:8" ht="14" thickBot="1">
      <c r="B52" s="324"/>
      <c r="C52" s="2045"/>
      <c r="D52" s="1057" t="s">
        <v>1762</v>
      </c>
      <c r="E52" s="2036" t="s">
        <v>1763</v>
      </c>
      <c r="F52" s="2038"/>
      <c r="G52" s="870"/>
      <c r="H52" s="29"/>
    </row>
    <row r="53" spans="2:8" ht="14" thickBot="1">
      <c r="B53" s="324"/>
      <c r="C53" s="2045"/>
      <c r="D53" s="2047"/>
      <c r="E53" s="2039" t="s">
        <v>1764</v>
      </c>
      <c r="F53" s="2040"/>
      <c r="G53" s="873"/>
      <c r="H53" s="29"/>
    </row>
    <row r="54" spans="2:8" ht="27" thickBot="1">
      <c r="B54" s="324"/>
      <c r="C54" s="2045"/>
      <c r="D54" s="2048"/>
      <c r="E54" s="1060" t="s">
        <v>1765</v>
      </c>
      <c r="F54" s="982" t="s">
        <v>1766</v>
      </c>
      <c r="G54" s="873"/>
      <c r="H54" s="29"/>
    </row>
    <row r="55" spans="2:8" ht="27" thickBot="1">
      <c r="B55" s="324"/>
      <c r="C55" s="2045"/>
      <c r="D55" s="2049"/>
      <c r="E55" s="1060" t="s">
        <v>1767</v>
      </c>
      <c r="F55" s="982" t="s">
        <v>1707</v>
      </c>
      <c r="G55" s="873"/>
      <c r="H55" s="29"/>
    </row>
    <row r="56" spans="2:8" ht="14" thickBot="1">
      <c r="B56" s="324"/>
      <c r="C56" s="2045"/>
      <c r="D56" s="1057" t="s">
        <v>1708</v>
      </c>
      <c r="E56" s="2036" t="s">
        <v>1709</v>
      </c>
      <c r="F56" s="2038"/>
      <c r="G56" s="870"/>
      <c r="H56" s="29"/>
    </row>
    <row r="57" spans="2:8" ht="14" thickBot="1">
      <c r="B57" s="324"/>
      <c r="C57" s="2045"/>
      <c r="D57" s="2047"/>
      <c r="E57" s="2039" t="s">
        <v>1710</v>
      </c>
      <c r="F57" s="2040"/>
      <c r="G57" s="873"/>
      <c r="H57" s="29"/>
    </row>
    <row r="58" spans="2:8" ht="27" thickBot="1">
      <c r="B58" s="324"/>
      <c r="C58" s="2045"/>
      <c r="D58" s="2048"/>
      <c r="E58" s="1060" t="s">
        <v>1711</v>
      </c>
      <c r="F58" s="982" t="s">
        <v>1712</v>
      </c>
      <c r="G58" s="873"/>
      <c r="H58" s="29"/>
    </row>
    <row r="59" spans="2:8" ht="27" thickBot="1">
      <c r="B59" s="324"/>
      <c r="C59" s="2045"/>
      <c r="D59" s="2049"/>
      <c r="E59" s="1060" t="s">
        <v>1713</v>
      </c>
      <c r="F59" s="982" t="s">
        <v>1772</v>
      </c>
      <c r="G59" s="873"/>
      <c r="H59" s="29"/>
    </row>
    <row r="60" spans="2:8" ht="14" thickBot="1">
      <c r="B60" s="324"/>
      <c r="C60" s="2045"/>
      <c r="D60" s="1057" t="s">
        <v>1773</v>
      </c>
      <c r="E60" s="2052" t="s">
        <v>1714</v>
      </c>
      <c r="F60" s="2053"/>
      <c r="G60" s="870"/>
      <c r="H60" s="29"/>
    </row>
    <row r="61" spans="2:8" ht="13">
      <c r="B61" s="324"/>
      <c r="C61" s="2045"/>
      <c r="D61" s="2054"/>
      <c r="E61" s="2057" t="s">
        <v>1668</v>
      </c>
      <c r="F61" s="2057"/>
      <c r="G61" s="873"/>
      <c r="H61" s="29"/>
    </row>
    <row r="62" spans="2:8" ht="26">
      <c r="B62" s="324"/>
      <c r="C62" s="2045"/>
      <c r="D62" s="2055"/>
      <c r="E62" s="1062" t="s">
        <v>1669</v>
      </c>
      <c r="F62" s="1062" t="s">
        <v>1670</v>
      </c>
      <c r="G62" s="873"/>
      <c r="H62" s="29"/>
    </row>
    <row r="63" spans="2:8" ht="27" thickBot="1">
      <c r="B63" s="324"/>
      <c r="C63" s="2045"/>
      <c r="D63" s="2056"/>
      <c r="E63" s="1062" t="s">
        <v>1671</v>
      </c>
      <c r="F63" s="1062" t="s">
        <v>1672</v>
      </c>
      <c r="G63" s="873"/>
      <c r="H63" s="29"/>
    </row>
    <row r="64" spans="2:8" ht="14" thickBot="1">
      <c r="B64" s="324"/>
      <c r="C64" s="2045"/>
      <c r="D64" s="1057" t="s">
        <v>1673</v>
      </c>
      <c r="E64" s="2050" t="s">
        <v>1674</v>
      </c>
      <c r="F64" s="2051"/>
      <c r="G64" s="870"/>
      <c r="H64" s="29"/>
    </row>
    <row r="65" spans="2:8" ht="14" thickBot="1">
      <c r="B65" s="324"/>
      <c r="C65" s="2045"/>
      <c r="D65" s="2047"/>
      <c r="E65" s="2039" t="s">
        <v>1675</v>
      </c>
      <c r="F65" s="2040"/>
      <c r="G65" s="873"/>
      <c r="H65" s="29"/>
    </row>
    <row r="66" spans="2:8" ht="27" thickBot="1">
      <c r="B66" s="324"/>
      <c r="C66" s="2045"/>
      <c r="D66" s="2048"/>
      <c r="E66" s="1060" t="s">
        <v>1676</v>
      </c>
      <c r="F66" s="982" t="s">
        <v>1721</v>
      </c>
      <c r="G66" s="873"/>
      <c r="H66" s="29"/>
    </row>
    <row r="67" spans="2:8" ht="27" thickBot="1">
      <c r="B67" s="324"/>
      <c r="C67" s="2046"/>
      <c r="D67" s="2049"/>
      <c r="E67" s="1060" t="s">
        <v>1722</v>
      </c>
      <c r="F67" s="982" t="s">
        <v>1723</v>
      </c>
      <c r="G67" s="873"/>
      <c r="H67" s="29"/>
    </row>
    <row r="68" spans="2:8" ht="14" thickBot="1">
      <c r="B68" s="324"/>
      <c r="C68" s="1063" t="s">
        <v>1724</v>
      </c>
      <c r="D68" s="2058" t="s">
        <v>1725</v>
      </c>
      <c r="E68" s="2059"/>
      <c r="F68" s="2060"/>
      <c r="G68" s="870"/>
      <c r="H68" s="29"/>
    </row>
    <row r="69" spans="2:8" ht="14" thickBot="1">
      <c r="B69" s="324"/>
      <c r="C69" s="2061"/>
      <c r="D69" s="2036" t="s">
        <v>1726</v>
      </c>
      <c r="E69" s="2037"/>
      <c r="F69" s="2038"/>
      <c r="G69" s="870"/>
      <c r="H69" s="29"/>
    </row>
    <row r="70" spans="2:8" ht="14" thickBot="1">
      <c r="B70" s="324"/>
      <c r="C70" s="2062"/>
      <c r="D70" s="1057" t="s">
        <v>1727</v>
      </c>
      <c r="E70" s="2036" t="s">
        <v>1728</v>
      </c>
      <c r="F70" s="2038"/>
      <c r="G70" s="870"/>
      <c r="H70" s="29"/>
    </row>
    <row r="71" spans="2:8" ht="14" thickBot="1">
      <c r="B71" s="324"/>
      <c r="C71" s="2062"/>
      <c r="D71" s="2061"/>
      <c r="E71" s="2039" t="s">
        <v>1788</v>
      </c>
      <c r="F71" s="2040"/>
      <c r="G71" s="873"/>
      <c r="H71" s="29"/>
    </row>
    <row r="72" spans="2:8" ht="14" thickBot="1">
      <c r="B72" s="324"/>
      <c r="C72" s="2062"/>
      <c r="D72" s="2062"/>
      <c r="E72" s="1060" t="s">
        <v>1789</v>
      </c>
      <c r="F72" s="982" t="s">
        <v>1790</v>
      </c>
      <c r="G72" s="873"/>
      <c r="H72" s="29"/>
    </row>
    <row r="73" spans="2:8" ht="27" thickBot="1">
      <c r="B73" s="324"/>
      <c r="C73" s="2062"/>
      <c r="D73" s="2063"/>
      <c r="E73" s="1060" t="s">
        <v>1791</v>
      </c>
      <c r="F73" s="982" t="s">
        <v>1792</v>
      </c>
      <c r="G73" s="873"/>
      <c r="H73" s="29"/>
    </row>
    <row r="74" spans="2:8" ht="14" thickBot="1">
      <c r="B74" s="324"/>
      <c r="C74" s="2062"/>
      <c r="D74" s="1057" t="s">
        <v>1793</v>
      </c>
      <c r="E74" s="2036" t="s">
        <v>1736</v>
      </c>
      <c r="F74" s="2038"/>
      <c r="G74" s="870"/>
      <c r="H74" s="29"/>
    </row>
    <row r="75" spans="2:8" ht="14" thickBot="1">
      <c r="B75" s="324"/>
      <c r="C75" s="2062"/>
      <c r="D75" s="2061"/>
      <c r="E75" s="2039" t="s">
        <v>1737</v>
      </c>
      <c r="F75" s="2040"/>
      <c r="G75" s="873"/>
      <c r="H75" s="29"/>
    </row>
    <row r="76" spans="2:8" ht="14" thickBot="1">
      <c r="B76" s="324"/>
      <c r="C76" s="2062"/>
      <c r="D76" s="2062"/>
      <c r="E76" s="1060" t="s">
        <v>1738</v>
      </c>
      <c r="F76" s="982" t="s">
        <v>1739</v>
      </c>
      <c r="G76" s="873"/>
      <c r="H76" s="29"/>
    </row>
    <row r="77" spans="2:8" ht="14" thickBot="1">
      <c r="B77" s="324"/>
      <c r="C77" s="2063"/>
      <c r="D77" s="2063"/>
      <c r="E77" s="1060" t="s">
        <v>1740</v>
      </c>
      <c r="F77" s="982" t="s">
        <v>1741</v>
      </c>
      <c r="G77" s="873"/>
      <c r="H77" s="29"/>
    </row>
    <row r="78" spans="2:8" ht="14" thickBot="1">
      <c r="B78" s="324"/>
      <c r="C78" s="1064" t="s">
        <v>1742</v>
      </c>
      <c r="D78" s="2064" t="s">
        <v>1743</v>
      </c>
      <c r="E78" s="2065"/>
      <c r="F78" s="2066"/>
      <c r="G78" s="870"/>
      <c r="H78" s="29"/>
    </row>
    <row r="79" spans="2:8" ht="14" thickBot="1">
      <c r="B79" s="324"/>
      <c r="C79" s="2067"/>
      <c r="D79" s="2036" t="s">
        <v>1748</v>
      </c>
      <c r="E79" s="2037"/>
      <c r="F79" s="2038"/>
      <c r="G79" s="870"/>
      <c r="H79" s="29"/>
    </row>
    <row r="80" spans="2:8" ht="14" thickBot="1">
      <c r="B80" s="324"/>
      <c r="C80" s="2068"/>
      <c r="D80" s="1057" t="s">
        <v>1749</v>
      </c>
      <c r="E80" s="2036" t="s">
        <v>1691</v>
      </c>
      <c r="F80" s="2038"/>
      <c r="G80" s="870"/>
      <c r="H80" s="29"/>
    </row>
    <row r="81" spans="2:8" ht="14" thickBot="1">
      <c r="B81" s="324"/>
      <c r="C81" s="2068"/>
      <c r="D81" s="2070"/>
      <c r="E81" s="2039" t="s">
        <v>1692</v>
      </c>
      <c r="F81" s="2040"/>
      <c r="G81" s="873"/>
      <c r="H81" s="29"/>
    </row>
    <row r="82" spans="2:8" ht="27" thickBot="1">
      <c r="B82" s="324"/>
      <c r="C82" s="2068"/>
      <c r="D82" s="2071"/>
      <c r="E82" s="1060" t="s">
        <v>1693</v>
      </c>
      <c r="F82" s="982" t="s">
        <v>1694</v>
      </c>
      <c r="G82" s="873"/>
      <c r="H82" s="29"/>
    </row>
    <row r="83" spans="2:8" ht="27" thickBot="1">
      <c r="B83" s="324"/>
      <c r="C83" s="2068"/>
      <c r="D83" s="2072"/>
      <c r="E83" s="1060" t="s">
        <v>1695</v>
      </c>
      <c r="F83" s="982" t="s">
        <v>1754</v>
      </c>
      <c r="G83" s="873"/>
      <c r="H83" s="29"/>
    </row>
    <row r="84" spans="2:8" ht="14" thickBot="1">
      <c r="B84" s="324"/>
      <c r="C84" s="2068"/>
      <c r="D84" s="1057" t="s">
        <v>1755</v>
      </c>
      <c r="E84" s="2036" t="s">
        <v>1756</v>
      </c>
      <c r="F84" s="2038"/>
      <c r="G84" s="870"/>
      <c r="H84" s="29"/>
    </row>
    <row r="85" spans="2:8" ht="14" thickBot="1">
      <c r="B85" s="324"/>
      <c r="C85" s="2068"/>
      <c r="D85" s="2070"/>
      <c r="E85" s="2039" t="s">
        <v>1757</v>
      </c>
      <c r="F85" s="2040"/>
      <c r="G85" s="873"/>
      <c r="H85" s="29"/>
    </row>
    <row r="86" spans="2:8" ht="27" thickBot="1">
      <c r="B86" s="324"/>
      <c r="C86" s="2068"/>
      <c r="D86" s="2071"/>
      <c r="E86" s="1060" t="s">
        <v>1758</v>
      </c>
      <c r="F86" s="982" t="s">
        <v>1759</v>
      </c>
      <c r="G86" s="873"/>
      <c r="H86" s="29"/>
    </row>
    <row r="87" spans="2:8" ht="27" thickBot="1">
      <c r="B87" s="324"/>
      <c r="C87" s="2068"/>
      <c r="D87" s="2071"/>
      <c r="E87" s="1060" t="s">
        <v>1760</v>
      </c>
      <c r="F87" s="982" t="s">
        <v>1815</v>
      </c>
      <c r="G87" s="873"/>
      <c r="H87" s="29"/>
    </row>
    <row r="88" spans="2:8" ht="27" thickBot="1">
      <c r="B88" s="324"/>
      <c r="C88" s="2068"/>
      <c r="D88" s="2071"/>
      <c r="E88" s="1060" t="s">
        <v>1816</v>
      </c>
      <c r="F88" s="982" t="s">
        <v>1817</v>
      </c>
      <c r="G88" s="873"/>
      <c r="H88" s="29"/>
    </row>
    <row r="89" spans="2:8" ht="27" thickBot="1">
      <c r="B89" s="324"/>
      <c r="C89" s="2068"/>
      <c r="D89" s="2071"/>
      <c r="E89" s="1060" t="s">
        <v>1818</v>
      </c>
      <c r="F89" s="982" t="s">
        <v>1768</v>
      </c>
      <c r="G89" s="873"/>
      <c r="H89" s="29"/>
    </row>
    <row r="90" spans="2:8" ht="27" thickBot="1">
      <c r="B90" s="324"/>
      <c r="C90" s="2068"/>
      <c r="D90" s="2071"/>
      <c r="E90" s="1060" t="s">
        <v>1769</v>
      </c>
      <c r="F90" s="982" t="s">
        <v>1770</v>
      </c>
      <c r="G90" s="873"/>
      <c r="H90" s="29"/>
    </row>
    <row r="91" spans="2:8" ht="27" thickBot="1">
      <c r="B91" s="324"/>
      <c r="C91" s="2068"/>
      <c r="D91" s="2071"/>
      <c r="E91" s="1060" t="s">
        <v>1771</v>
      </c>
      <c r="F91" s="982" t="s">
        <v>1774</v>
      </c>
      <c r="G91" s="873"/>
      <c r="H91" s="29"/>
    </row>
    <row r="92" spans="2:8" ht="27" thickBot="1">
      <c r="B92" s="324"/>
      <c r="C92" s="2068"/>
      <c r="D92" s="2071"/>
      <c r="E92" s="1060" t="s">
        <v>1775</v>
      </c>
      <c r="F92" s="982" t="s">
        <v>1715</v>
      </c>
      <c r="G92" s="873"/>
      <c r="H92" s="29"/>
    </row>
    <row r="93" spans="2:8" ht="27" thickBot="1">
      <c r="B93" s="324"/>
      <c r="C93" s="2068"/>
      <c r="D93" s="2071"/>
      <c r="E93" s="1060" t="s">
        <v>1716</v>
      </c>
      <c r="F93" s="982" t="s">
        <v>1717</v>
      </c>
      <c r="G93" s="873"/>
      <c r="H93" s="29"/>
    </row>
    <row r="94" spans="2:8" ht="27" thickBot="1">
      <c r="B94" s="324"/>
      <c r="C94" s="2068"/>
      <c r="D94" s="2071"/>
      <c r="E94" s="1060" t="s">
        <v>1718</v>
      </c>
      <c r="F94" s="982" t="s">
        <v>1719</v>
      </c>
      <c r="G94" s="873"/>
      <c r="H94" s="29"/>
    </row>
    <row r="95" spans="2:8" ht="27" thickBot="1">
      <c r="B95" s="324"/>
      <c r="C95" s="2068"/>
      <c r="D95" s="2071"/>
      <c r="E95" s="1060" t="s">
        <v>1720</v>
      </c>
      <c r="F95" s="982" t="s">
        <v>1780</v>
      </c>
      <c r="G95" s="873"/>
      <c r="H95" s="29"/>
    </row>
    <row r="96" spans="2:8" ht="27" thickBot="1">
      <c r="B96" s="324"/>
      <c r="C96" s="2068"/>
      <c r="D96" s="2071"/>
      <c r="E96" s="1060" t="s">
        <v>1781</v>
      </c>
      <c r="F96" s="982" t="s">
        <v>1782</v>
      </c>
      <c r="G96" s="873"/>
      <c r="H96" s="29"/>
    </row>
    <row r="97" spans="2:8" ht="27" thickBot="1">
      <c r="B97" s="324"/>
      <c r="C97" s="2068"/>
      <c r="D97" s="2071"/>
      <c r="E97" s="1060" t="s">
        <v>1783</v>
      </c>
      <c r="F97" s="982" t="s">
        <v>1784</v>
      </c>
      <c r="G97" s="873"/>
      <c r="H97" s="29"/>
    </row>
    <row r="98" spans="2:8" ht="27" thickBot="1">
      <c r="B98" s="324"/>
      <c r="C98" s="2068"/>
      <c r="D98" s="2071"/>
      <c r="E98" s="1060" t="s">
        <v>1785</v>
      </c>
      <c r="F98" s="982" t="s">
        <v>1786</v>
      </c>
      <c r="G98" s="873"/>
      <c r="H98" s="29"/>
    </row>
    <row r="99" spans="2:8" ht="27" thickBot="1">
      <c r="B99" s="324"/>
      <c r="C99" s="2068"/>
      <c r="D99" s="2071"/>
      <c r="E99" s="1060" t="s">
        <v>1787</v>
      </c>
      <c r="F99" s="982" t="s">
        <v>1841</v>
      </c>
      <c r="G99" s="873"/>
      <c r="H99" s="29"/>
    </row>
    <row r="100" spans="2:8" ht="27" thickBot="1">
      <c r="B100" s="324"/>
      <c r="C100" s="2068"/>
      <c r="D100" s="2071"/>
      <c r="E100" s="1060" t="s">
        <v>1842</v>
      </c>
      <c r="F100" s="982" t="s">
        <v>1843</v>
      </c>
      <c r="G100" s="873"/>
      <c r="H100" s="29"/>
    </row>
    <row r="101" spans="2:8" ht="27" thickBot="1">
      <c r="B101" s="324"/>
      <c r="C101" s="2068"/>
      <c r="D101" s="2071"/>
      <c r="E101" s="1060" t="s">
        <v>1844</v>
      </c>
      <c r="F101" s="982" t="s">
        <v>1794</v>
      </c>
      <c r="G101" s="873"/>
      <c r="H101" s="29"/>
    </row>
    <row r="102" spans="2:8" ht="27" thickBot="1">
      <c r="B102" s="324"/>
      <c r="C102" s="2068"/>
      <c r="D102" s="2071"/>
      <c r="E102" s="1060" t="s">
        <v>1795</v>
      </c>
      <c r="F102" s="982" t="s">
        <v>1796</v>
      </c>
      <c r="G102" s="873"/>
      <c r="H102" s="29"/>
    </row>
    <row r="103" spans="2:8" ht="27" thickBot="1">
      <c r="B103" s="324"/>
      <c r="C103" s="2068"/>
      <c r="D103" s="2072"/>
      <c r="E103" s="1060" t="s">
        <v>1797</v>
      </c>
      <c r="F103" s="982" t="s">
        <v>1798</v>
      </c>
      <c r="G103" s="873"/>
      <c r="H103" s="29"/>
    </row>
    <row r="104" spans="2:8" ht="14" thickBot="1">
      <c r="B104" s="324"/>
      <c r="C104" s="2068"/>
      <c r="D104" s="1057" t="s">
        <v>1799</v>
      </c>
      <c r="E104" s="2036" t="s">
        <v>1800</v>
      </c>
      <c r="F104" s="2038"/>
      <c r="G104" s="870"/>
      <c r="H104" s="29"/>
    </row>
    <row r="105" spans="2:8" ht="14" thickBot="1">
      <c r="B105" s="324"/>
      <c r="C105" s="2068"/>
      <c r="D105" s="2070"/>
      <c r="E105" s="2039" t="s">
        <v>1801</v>
      </c>
      <c r="F105" s="2040"/>
      <c r="G105" s="873"/>
      <c r="H105" s="29"/>
    </row>
    <row r="106" spans="2:8" ht="27" thickBot="1">
      <c r="B106" s="324"/>
      <c r="C106" s="2068"/>
      <c r="D106" s="2071"/>
      <c r="E106" s="1060" t="s">
        <v>1802</v>
      </c>
      <c r="F106" s="982" t="s">
        <v>1750</v>
      </c>
      <c r="G106" s="873"/>
      <c r="H106" s="29"/>
    </row>
    <row r="107" spans="2:8" ht="27" thickBot="1">
      <c r="B107" s="324"/>
      <c r="C107" s="2068"/>
      <c r="D107" s="2071"/>
      <c r="E107" s="1060" t="s">
        <v>1751</v>
      </c>
      <c r="F107" s="982" t="s">
        <v>1752</v>
      </c>
      <c r="G107" s="873"/>
      <c r="H107" s="29"/>
    </row>
    <row r="108" spans="2:8" ht="27" thickBot="1">
      <c r="B108" s="324"/>
      <c r="C108" s="2068"/>
      <c r="D108" s="2071"/>
      <c r="E108" s="1060" t="s">
        <v>1753</v>
      </c>
      <c r="F108" s="982" t="s">
        <v>1807</v>
      </c>
      <c r="G108" s="873"/>
      <c r="H108" s="29"/>
    </row>
    <row r="109" spans="2:8" ht="27" thickBot="1">
      <c r="B109" s="324"/>
      <c r="C109" s="2068"/>
      <c r="D109" s="2071"/>
      <c r="E109" s="1060" t="s">
        <v>1808</v>
      </c>
      <c r="F109" s="982" t="s">
        <v>1809</v>
      </c>
      <c r="G109" s="873"/>
      <c r="H109" s="29"/>
    </row>
    <row r="110" spans="2:8" ht="27" thickBot="1">
      <c r="B110" s="324"/>
      <c r="C110" s="2068"/>
      <c r="D110" s="2071"/>
      <c r="E110" s="1060" t="s">
        <v>1810</v>
      </c>
      <c r="F110" s="982" t="s">
        <v>1811</v>
      </c>
      <c r="G110" s="873"/>
      <c r="H110" s="29"/>
    </row>
    <row r="111" spans="2:8" ht="27" thickBot="1">
      <c r="B111" s="324"/>
      <c r="C111" s="2068"/>
      <c r="D111" s="2071"/>
      <c r="E111" s="1060" t="s">
        <v>1812</v>
      </c>
      <c r="F111" s="982" t="s">
        <v>1813</v>
      </c>
      <c r="G111" s="873"/>
      <c r="H111" s="29"/>
    </row>
    <row r="112" spans="2:8" ht="27" thickBot="1">
      <c r="B112" s="324"/>
      <c r="C112" s="2068"/>
      <c r="D112" s="2071"/>
      <c r="E112" s="1060" t="s">
        <v>1814</v>
      </c>
      <c r="F112" s="982" t="s">
        <v>1861</v>
      </c>
      <c r="G112" s="873"/>
      <c r="H112" s="29"/>
    </row>
    <row r="113" spans="2:8" ht="27" thickBot="1">
      <c r="B113" s="324"/>
      <c r="C113" s="2068"/>
      <c r="D113" s="2071"/>
      <c r="E113" s="1060" t="s">
        <v>1862</v>
      </c>
      <c r="F113" s="982" t="s">
        <v>1863</v>
      </c>
      <c r="G113" s="873"/>
      <c r="H113" s="29"/>
    </row>
    <row r="114" spans="2:8" ht="27" thickBot="1">
      <c r="B114" s="324"/>
      <c r="C114" s="2068"/>
      <c r="D114" s="2071"/>
      <c r="E114" s="1060" t="s">
        <v>1864</v>
      </c>
      <c r="F114" s="982" t="s">
        <v>1865</v>
      </c>
      <c r="G114" s="873"/>
      <c r="H114" s="29"/>
    </row>
    <row r="115" spans="2:8" ht="27" thickBot="1">
      <c r="B115" s="324"/>
      <c r="C115" s="2068"/>
      <c r="D115" s="2071"/>
      <c r="E115" s="1060" t="s">
        <v>1866</v>
      </c>
      <c r="F115" s="982" t="s">
        <v>1819</v>
      </c>
      <c r="G115" s="873"/>
      <c r="H115" s="29"/>
    </row>
    <row r="116" spans="2:8" ht="27" thickBot="1">
      <c r="B116" s="324"/>
      <c r="C116" s="2068"/>
      <c r="D116" s="2071"/>
      <c r="E116" s="1060" t="s">
        <v>1820</v>
      </c>
      <c r="F116" s="982" t="s">
        <v>1821</v>
      </c>
      <c r="G116" s="873"/>
      <c r="H116" s="29"/>
    </row>
    <row r="117" spans="2:8" ht="27" thickBot="1">
      <c r="B117" s="324"/>
      <c r="C117" s="2068"/>
      <c r="D117" s="2071"/>
      <c r="E117" s="1060" t="s">
        <v>1822</v>
      </c>
      <c r="F117" s="982" t="s">
        <v>1825</v>
      </c>
      <c r="G117" s="873"/>
      <c r="H117" s="29"/>
    </row>
    <row r="118" spans="2:8" ht="27" thickBot="1">
      <c r="B118" s="324"/>
      <c r="C118" s="2068"/>
      <c r="D118" s="2071"/>
      <c r="E118" s="1060" t="s">
        <v>1826</v>
      </c>
      <c r="F118" s="982" t="s">
        <v>1776</v>
      </c>
      <c r="G118" s="873"/>
      <c r="H118" s="29"/>
    </row>
    <row r="119" spans="2:8" ht="27" thickBot="1">
      <c r="B119" s="324"/>
      <c r="C119" s="2068"/>
      <c r="D119" s="2071"/>
      <c r="E119" s="1060" t="s">
        <v>1777</v>
      </c>
      <c r="F119" s="982" t="s">
        <v>1778</v>
      </c>
      <c r="G119" s="873"/>
      <c r="H119" s="29"/>
    </row>
    <row r="120" spans="2:8" ht="27" thickBot="1">
      <c r="B120" s="324"/>
      <c r="C120" s="2068"/>
      <c r="D120" s="2071"/>
      <c r="E120" s="1060" t="s">
        <v>1779</v>
      </c>
      <c r="F120" s="982" t="s">
        <v>1832</v>
      </c>
      <c r="G120" s="873"/>
      <c r="H120" s="29"/>
    </row>
    <row r="121" spans="2:8" ht="27" thickBot="1">
      <c r="B121" s="324"/>
      <c r="C121" s="2068"/>
      <c r="D121" s="2071"/>
      <c r="E121" s="1060" t="s">
        <v>1833</v>
      </c>
      <c r="F121" s="982" t="s">
        <v>1834</v>
      </c>
      <c r="G121" s="873"/>
      <c r="H121" s="29"/>
    </row>
    <row r="122" spans="2:8" ht="27" thickBot="1">
      <c r="B122" s="324"/>
      <c r="C122" s="2068"/>
      <c r="D122" s="2071"/>
      <c r="E122" s="1060" t="s">
        <v>1835</v>
      </c>
      <c r="F122" s="982" t="s">
        <v>1836</v>
      </c>
      <c r="G122" s="873"/>
      <c r="H122" s="29"/>
    </row>
    <row r="123" spans="2:8" ht="27" thickBot="1">
      <c r="B123" s="324"/>
      <c r="C123" s="2068"/>
      <c r="D123" s="2072"/>
      <c r="E123" s="1065" t="s">
        <v>1837</v>
      </c>
      <c r="F123" s="355" t="s">
        <v>1838</v>
      </c>
      <c r="G123" s="873"/>
      <c r="H123" s="29"/>
    </row>
    <row r="124" spans="2:8" ht="14" thickBot="1">
      <c r="B124" s="324"/>
      <c r="C124" s="2068"/>
      <c r="D124" s="1066" t="s">
        <v>1839</v>
      </c>
      <c r="E124" s="2073" t="s">
        <v>1840</v>
      </c>
      <c r="F124" s="2074"/>
      <c r="G124" s="870"/>
      <c r="H124" s="29"/>
    </row>
    <row r="125" spans="2:8" ht="14" thickBot="1">
      <c r="B125" s="324"/>
      <c r="C125" s="2068"/>
      <c r="D125" s="2070"/>
      <c r="E125" s="2075" t="s">
        <v>1875</v>
      </c>
      <c r="F125" s="2076"/>
      <c r="G125" s="873"/>
      <c r="H125" s="29"/>
    </row>
    <row r="126" spans="2:8" ht="27" thickBot="1">
      <c r="B126" s="324"/>
      <c r="C126" s="2068"/>
      <c r="D126" s="2071"/>
      <c r="E126" s="1060" t="s">
        <v>1876</v>
      </c>
      <c r="F126" s="982" t="s">
        <v>1877</v>
      </c>
      <c r="G126" s="873"/>
      <c r="H126" s="29"/>
    </row>
    <row r="127" spans="2:8" ht="27" thickBot="1">
      <c r="B127" s="324"/>
      <c r="C127" s="2068"/>
      <c r="D127" s="2071"/>
      <c r="E127" s="1060" t="s">
        <v>1878</v>
      </c>
      <c r="F127" s="982" t="s">
        <v>1879</v>
      </c>
      <c r="G127" s="873"/>
      <c r="H127" s="29"/>
    </row>
    <row r="128" spans="2:8" ht="27" thickBot="1">
      <c r="B128" s="324"/>
      <c r="C128" s="2068"/>
      <c r="D128" s="2071"/>
      <c r="E128" s="1060" t="s">
        <v>1880</v>
      </c>
      <c r="F128" s="982" t="s">
        <v>1845</v>
      </c>
      <c r="G128" s="873"/>
      <c r="H128" s="29"/>
    </row>
    <row r="129" spans="2:8" ht="27" thickBot="1">
      <c r="B129" s="324"/>
      <c r="C129" s="2068"/>
      <c r="D129" s="2071"/>
      <c r="E129" s="1060" t="s">
        <v>1846</v>
      </c>
      <c r="F129" s="982" t="s">
        <v>1847</v>
      </c>
      <c r="G129" s="873"/>
      <c r="H129" s="29"/>
    </row>
    <row r="130" spans="2:8" ht="27" thickBot="1">
      <c r="B130" s="324"/>
      <c r="C130" s="2068"/>
      <c r="D130" s="2071"/>
      <c r="E130" s="1060" t="s">
        <v>1848</v>
      </c>
      <c r="F130" s="982" t="s">
        <v>1849</v>
      </c>
      <c r="G130" s="873"/>
      <c r="H130" s="29"/>
    </row>
    <row r="131" spans="2:8" ht="27" thickBot="1">
      <c r="B131" s="324"/>
      <c r="C131" s="2068"/>
      <c r="D131" s="2071"/>
      <c r="E131" s="1060" t="s">
        <v>1850</v>
      </c>
      <c r="F131" s="982" t="s">
        <v>1803</v>
      </c>
      <c r="G131" s="873"/>
      <c r="H131" s="29"/>
    </row>
    <row r="132" spans="2:8" ht="27" thickBot="1">
      <c r="B132" s="324"/>
      <c r="C132" s="2068"/>
      <c r="D132" s="2071"/>
      <c r="E132" s="1060" t="s">
        <v>1804</v>
      </c>
      <c r="F132" s="982" t="s">
        <v>1805</v>
      </c>
      <c r="G132" s="873"/>
      <c r="H132" s="29"/>
    </row>
    <row r="133" spans="2:8" ht="27" thickBot="1">
      <c r="B133" s="324"/>
      <c r="C133" s="2068"/>
      <c r="D133" s="2071"/>
      <c r="E133" s="1060" t="s">
        <v>1806</v>
      </c>
      <c r="F133" s="982" t="s">
        <v>1853</v>
      </c>
      <c r="G133" s="873"/>
      <c r="H133" s="29"/>
    </row>
    <row r="134" spans="2:8" ht="27" thickBot="1">
      <c r="B134" s="324"/>
      <c r="C134" s="2068"/>
      <c r="D134" s="2071"/>
      <c r="E134" s="1060" t="s">
        <v>1854</v>
      </c>
      <c r="F134" s="982" t="s">
        <v>1855</v>
      </c>
      <c r="G134" s="873"/>
      <c r="H134" s="29"/>
    </row>
    <row r="135" spans="2:8" ht="27" thickBot="1">
      <c r="B135" s="324"/>
      <c r="C135" s="2068"/>
      <c r="D135" s="2071"/>
      <c r="E135" s="1060" t="s">
        <v>1856</v>
      </c>
      <c r="F135" s="982" t="s">
        <v>1857</v>
      </c>
      <c r="G135" s="873"/>
      <c r="H135" s="29"/>
    </row>
    <row r="136" spans="2:8" ht="27" thickBot="1">
      <c r="B136" s="324"/>
      <c r="C136" s="2068"/>
      <c r="D136" s="2071"/>
      <c r="E136" s="1060" t="s">
        <v>1858</v>
      </c>
      <c r="F136" s="982" t="s">
        <v>1859</v>
      </c>
      <c r="G136" s="873"/>
      <c r="H136" s="29"/>
    </row>
    <row r="137" spans="2:8" ht="27" thickBot="1">
      <c r="B137" s="324"/>
      <c r="C137" s="2068"/>
      <c r="D137" s="2071"/>
      <c r="E137" s="1060" t="s">
        <v>1860</v>
      </c>
      <c r="F137" s="982" t="s">
        <v>1892</v>
      </c>
      <c r="G137" s="873"/>
      <c r="H137" s="29"/>
    </row>
    <row r="138" spans="2:8" ht="27" thickBot="1">
      <c r="B138" s="324"/>
      <c r="C138" s="2068"/>
      <c r="D138" s="2071"/>
      <c r="E138" s="1060" t="s">
        <v>1893</v>
      </c>
      <c r="F138" s="982" t="s">
        <v>1894</v>
      </c>
      <c r="G138" s="873"/>
      <c r="H138" s="29"/>
    </row>
    <row r="139" spans="2:8" ht="27" thickBot="1">
      <c r="B139" s="324"/>
      <c r="C139" s="2068"/>
      <c r="D139" s="2071"/>
      <c r="E139" s="1060" t="s">
        <v>1867</v>
      </c>
      <c r="F139" s="982" t="s">
        <v>1868</v>
      </c>
      <c r="G139" s="873"/>
      <c r="H139" s="29"/>
    </row>
    <row r="140" spans="2:8" ht="27" thickBot="1">
      <c r="B140" s="324"/>
      <c r="C140" s="2068"/>
      <c r="D140" s="2071"/>
      <c r="E140" s="1060" t="s">
        <v>1869</v>
      </c>
      <c r="F140" s="982" t="s">
        <v>1870</v>
      </c>
      <c r="G140" s="873"/>
      <c r="H140" s="29"/>
    </row>
    <row r="141" spans="2:8" ht="27" thickBot="1">
      <c r="B141" s="324"/>
      <c r="C141" s="2068"/>
      <c r="D141" s="2071"/>
      <c r="E141" s="1060" t="s">
        <v>1871</v>
      </c>
      <c r="F141" s="982" t="s">
        <v>1895</v>
      </c>
      <c r="G141" s="873"/>
      <c r="H141" s="29"/>
    </row>
    <row r="142" spans="2:8" ht="27" thickBot="1">
      <c r="B142" s="324"/>
      <c r="C142" s="2068"/>
      <c r="D142" s="2071"/>
      <c r="E142" s="1060" t="s">
        <v>1896</v>
      </c>
      <c r="F142" s="982" t="s">
        <v>1823</v>
      </c>
      <c r="G142" s="873"/>
      <c r="H142" s="29"/>
    </row>
    <row r="143" spans="2:8" ht="27" thickBot="1">
      <c r="B143" s="324"/>
      <c r="C143" s="2069"/>
      <c r="D143" s="2072"/>
      <c r="E143" s="1060" t="s">
        <v>1824</v>
      </c>
      <c r="F143" s="982" t="s">
        <v>1827</v>
      </c>
      <c r="G143" s="873"/>
      <c r="H143" s="29"/>
    </row>
    <row r="144" spans="2:8">
      <c r="B144" s="324"/>
      <c r="C144" s="28"/>
      <c r="D144" s="28"/>
      <c r="E144" s="28"/>
      <c r="F144" s="28"/>
      <c r="G144" s="28"/>
      <c r="H144" s="29"/>
    </row>
    <row r="145" spans="2:8" ht="13" thickBot="1">
      <c r="B145" s="325"/>
      <c r="C145" s="326"/>
      <c r="D145" s="326"/>
      <c r="E145" s="326"/>
      <c r="F145" s="326"/>
      <c r="G145" s="326"/>
      <c r="H145" s="327"/>
    </row>
  </sheetData>
  <sheetCalcPr fullCalcOnLoad="1"/>
  <sheetProtection password="D69D" sheet="1"/>
  <mergeCells count="69">
    <mergeCell ref="D8:F8"/>
    <mergeCell ref="D9:F9"/>
    <mergeCell ref="D7:F7"/>
    <mergeCell ref="D6:F6"/>
    <mergeCell ref="C3:F3"/>
    <mergeCell ref="C4:F4"/>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65:D67"/>
    <mergeCell ref="E65:F65"/>
    <mergeCell ref="D68:F68"/>
    <mergeCell ref="C69:C77"/>
    <mergeCell ref="D69:F69"/>
    <mergeCell ref="E70:F70"/>
    <mergeCell ref="D71:D73"/>
    <mergeCell ref="E71:F71"/>
    <mergeCell ref="E74:F74"/>
    <mergeCell ref="D75:D77"/>
    <mergeCell ref="E75:F75"/>
    <mergeCell ref="E64:F64"/>
    <mergeCell ref="D49:D51"/>
    <mergeCell ref="E49:F49"/>
    <mergeCell ref="E52:F52"/>
    <mergeCell ref="D53:D55"/>
    <mergeCell ref="E53:F53"/>
    <mergeCell ref="E56:F56"/>
    <mergeCell ref="D57:D59"/>
    <mergeCell ref="E57:F57"/>
    <mergeCell ref="E60:F60"/>
    <mergeCell ref="D61:D63"/>
    <mergeCell ref="E61:F61"/>
    <mergeCell ref="E48:F48"/>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D11:F11"/>
    <mergeCell ref="C12:C26"/>
    <mergeCell ref="D12:F12"/>
    <mergeCell ref="E13:F13"/>
    <mergeCell ref="D14:D18"/>
    <mergeCell ref="E14:F14"/>
    <mergeCell ref="E19:F19"/>
    <mergeCell ref="D20:D26"/>
    <mergeCell ref="E20:F20"/>
  </mergeCells>
  <phoneticPr fontId="180"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8" enableFormatConditionsCalculation="0"/>
  <dimension ref="C1:M125"/>
  <sheetViews>
    <sheetView workbookViewId="0">
      <selection activeCell="K11" sqref="K11"/>
    </sheetView>
  </sheetViews>
  <sheetFormatPr baseColWidth="10" defaultColWidth="9.1640625" defaultRowHeight="12"/>
  <cols>
    <col min="1" max="1" width="2.83203125" style="20" customWidth="1"/>
    <col min="2" max="2" width="31.1640625" style="20" customWidth="1"/>
    <col min="3" max="3" width="2.5" style="20" customWidth="1"/>
    <col min="4" max="4" width="32.1640625" style="20" customWidth="1"/>
    <col min="5" max="5" width="22.6640625" style="20" customWidth="1"/>
    <col min="6" max="6" width="12.1640625" style="20" customWidth="1"/>
    <col min="7" max="7" width="34" style="20" customWidth="1"/>
    <col min="8" max="8" width="9.1640625" style="20"/>
    <col min="9" max="9" width="10.5" style="20" customWidth="1"/>
    <col min="10" max="11" width="9.1640625" style="20"/>
    <col min="12" max="12" width="1.83203125" style="20" customWidth="1"/>
    <col min="13" max="16384" width="9.1640625" style="20"/>
  </cols>
  <sheetData>
    <row r="1" spans="3:12" ht="6" customHeight="1"/>
    <row r="2" spans="3:12" ht="6" customHeight="1"/>
    <row r="3" spans="3:12" ht="33.75" customHeight="1">
      <c r="D3" s="143"/>
    </row>
    <row r="4" spans="3:12" ht="14.25" customHeight="1" thickBot="1">
      <c r="D4" s="143"/>
    </row>
    <row r="5" spans="3:12" ht="19.5" customHeight="1" thickBot="1">
      <c r="C5" s="2091" t="s">
        <v>1539</v>
      </c>
      <c r="D5" s="2092"/>
      <c r="E5" s="2092"/>
      <c r="F5" s="2092"/>
      <c r="G5" s="2092"/>
      <c r="H5" s="2092"/>
      <c r="I5" s="2092"/>
      <c r="J5" s="2092"/>
      <c r="K5" s="2092"/>
      <c r="L5" s="2093"/>
    </row>
    <row r="6" spans="3:12" ht="16.5" customHeight="1" thickBot="1">
      <c r="C6" s="2094" t="s">
        <v>1456</v>
      </c>
      <c r="D6" s="2095"/>
      <c r="E6" s="2095"/>
      <c r="F6" s="2095"/>
      <c r="G6" s="2095"/>
      <c r="H6" s="2095"/>
      <c r="I6" s="2095"/>
      <c r="J6" s="2095"/>
      <c r="K6" s="2095"/>
      <c r="L6" s="2096"/>
    </row>
    <row r="7" spans="3:12" ht="13" thickBot="1">
      <c r="C7" s="719"/>
      <c r="D7" s="720"/>
      <c r="E7" s="720"/>
      <c r="F7" s="720"/>
      <c r="G7" s="720"/>
      <c r="H7" s="720"/>
      <c r="I7" s="720"/>
      <c r="J7" s="720"/>
      <c r="K7" s="720"/>
      <c r="L7" s="721"/>
    </row>
    <row r="8" spans="3:12" ht="46.5" customHeight="1" thickBot="1">
      <c r="C8" s="722"/>
      <c r="D8" s="754" t="s">
        <v>454</v>
      </c>
      <c r="E8" s="2133" t="s">
        <v>1457</v>
      </c>
      <c r="F8" s="2134"/>
      <c r="G8" s="2134"/>
      <c r="H8" s="2134"/>
      <c r="I8" s="2134"/>
      <c r="J8" s="2135"/>
      <c r="K8" s="753"/>
      <c r="L8" s="716"/>
    </row>
    <row r="9" spans="3:12" ht="13">
      <c r="C9" s="722"/>
      <c r="D9" s="723"/>
      <c r="E9" s="724"/>
      <c r="F9" s="723"/>
      <c r="G9" s="723"/>
      <c r="H9" s="723"/>
      <c r="I9" s="723"/>
      <c r="J9" s="723"/>
      <c r="K9" s="723"/>
      <c r="L9" s="716"/>
    </row>
    <row r="10" spans="3:12" ht="40" thickBot="1">
      <c r="C10" s="546"/>
      <c r="D10" s="725" t="s">
        <v>946</v>
      </c>
      <c r="E10" s="726" t="s">
        <v>1051</v>
      </c>
      <c r="F10" s="727" t="s">
        <v>1052</v>
      </c>
      <c r="G10" s="985" t="s">
        <v>1053</v>
      </c>
      <c r="H10" s="2097" t="s">
        <v>1054</v>
      </c>
      <c r="I10" s="2097"/>
      <c r="J10" s="2097"/>
      <c r="K10" s="728" t="s">
        <v>1055</v>
      </c>
      <c r="L10" s="716"/>
    </row>
    <row r="11" spans="3:12" ht="13">
      <c r="C11" s="546"/>
      <c r="D11" s="2098" t="s">
        <v>1057</v>
      </c>
      <c r="E11" s="2100" t="s">
        <v>980</v>
      </c>
      <c r="F11" s="2103" t="s">
        <v>981</v>
      </c>
      <c r="G11" s="2105" t="s">
        <v>982</v>
      </c>
      <c r="H11" s="2107" t="s">
        <v>983</v>
      </c>
      <c r="I11" s="2108"/>
      <c r="J11" s="986" t="s">
        <v>984</v>
      </c>
      <c r="K11" s="1067" t="s">
        <v>985</v>
      </c>
      <c r="L11" s="716"/>
    </row>
    <row r="12" spans="3:12" ht="13">
      <c r="C12" s="546"/>
      <c r="D12" s="2098"/>
      <c r="E12" s="2101"/>
      <c r="F12" s="2104"/>
      <c r="G12" s="2106"/>
      <c r="H12" s="2109"/>
      <c r="I12" s="2110"/>
      <c r="J12" s="729" t="s">
        <v>986</v>
      </c>
      <c r="K12" s="1068"/>
      <c r="L12" s="716"/>
    </row>
    <row r="13" spans="3:12" ht="13">
      <c r="C13" s="546"/>
      <c r="D13" s="2098"/>
      <c r="E13" s="2101"/>
      <c r="F13" s="2104"/>
      <c r="G13" s="2106"/>
      <c r="H13" s="2111" t="s">
        <v>987</v>
      </c>
      <c r="I13" s="2111"/>
      <c r="J13" s="729" t="s">
        <v>984</v>
      </c>
      <c r="K13" s="1068"/>
      <c r="L13" s="716"/>
    </row>
    <row r="14" spans="3:12" ht="13">
      <c r="C14" s="546"/>
      <c r="D14" s="2098"/>
      <c r="E14" s="2101"/>
      <c r="F14" s="2104"/>
      <c r="G14" s="2106"/>
      <c r="H14" s="2111"/>
      <c r="I14" s="2111"/>
      <c r="J14" s="729" t="s">
        <v>986</v>
      </c>
      <c r="K14" s="1068"/>
      <c r="L14" s="716"/>
    </row>
    <row r="15" spans="3:12" ht="13">
      <c r="C15" s="546"/>
      <c r="D15" s="2098"/>
      <c r="E15" s="2101"/>
      <c r="F15" s="2112" t="s">
        <v>988</v>
      </c>
      <c r="G15" s="2119" t="s">
        <v>989</v>
      </c>
      <c r="H15" s="2121" t="s">
        <v>990</v>
      </c>
      <c r="I15" s="2121"/>
      <c r="J15" s="730" t="s">
        <v>984</v>
      </c>
      <c r="K15" s="1069"/>
      <c r="L15" s="716"/>
    </row>
    <row r="16" spans="3:12" ht="13">
      <c r="C16" s="546"/>
      <c r="D16" s="2098"/>
      <c r="E16" s="2101"/>
      <c r="F16" s="2112"/>
      <c r="G16" s="2119"/>
      <c r="H16" s="2121"/>
      <c r="I16" s="2121"/>
      <c r="J16" s="730" t="s">
        <v>986</v>
      </c>
      <c r="K16" s="1068"/>
      <c r="L16" s="716"/>
    </row>
    <row r="17" spans="3:12" ht="13">
      <c r="C17" s="546"/>
      <c r="D17" s="2098"/>
      <c r="E17" s="2101"/>
      <c r="F17" s="2112"/>
      <c r="G17" s="2119"/>
      <c r="H17" s="2122" t="s">
        <v>991</v>
      </c>
      <c r="I17" s="2122"/>
      <c r="J17" s="730" t="s">
        <v>984</v>
      </c>
      <c r="K17" s="1068"/>
      <c r="L17" s="716"/>
    </row>
    <row r="18" spans="3:12" ht="13">
      <c r="C18" s="546"/>
      <c r="D18" s="2098"/>
      <c r="E18" s="2101"/>
      <c r="F18" s="2112"/>
      <c r="G18" s="2119"/>
      <c r="H18" s="2122"/>
      <c r="I18" s="2122"/>
      <c r="J18" s="730" t="s">
        <v>986</v>
      </c>
      <c r="K18" s="1068"/>
      <c r="L18" s="716"/>
    </row>
    <row r="19" spans="3:12" ht="42.75" customHeight="1">
      <c r="C19" s="546"/>
      <c r="D19" s="2098"/>
      <c r="E19" s="2101"/>
      <c r="F19" s="2112"/>
      <c r="G19" s="2119"/>
      <c r="H19" s="2122" t="s">
        <v>992</v>
      </c>
      <c r="I19" s="2122"/>
      <c r="J19" s="730" t="s">
        <v>984</v>
      </c>
      <c r="K19" s="1070"/>
      <c r="L19" s="731"/>
    </row>
    <row r="20" spans="3:12" ht="14" thickBot="1">
      <c r="C20" s="546"/>
      <c r="D20" s="2099"/>
      <c r="E20" s="2102"/>
      <c r="F20" s="2113"/>
      <c r="G20" s="2120"/>
      <c r="H20" s="2123"/>
      <c r="I20" s="2123"/>
      <c r="J20" s="732" t="s">
        <v>986</v>
      </c>
      <c r="K20" s="1071"/>
      <c r="L20" s="716"/>
    </row>
    <row r="21" spans="3:12" ht="47.25" customHeight="1">
      <c r="C21" s="546"/>
      <c r="D21" s="2099"/>
      <c r="E21" s="2114" t="s">
        <v>993</v>
      </c>
      <c r="F21" s="2117" t="s">
        <v>994</v>
      </c>
      <c r="G21" s="2118" t="s">
        <v>1830</v>
      </c>
      <c r="H21" s="2118" t="s">
        <v>995</v>
      </c>
      <c r="I21" s="2118"/>
      <c r="J21" s="2118"/>
      <c r="K21" s="1072"/>
      <c r="L21" s="716"/>
    </row>
    <row r="22" spans="3:12" ht="49.5" customHeight="1">
      <c r="C22" s="546"/>
      <c r="D22" s="2099"/>
      <c r="E22" s="2115"/>
      <c r="F22" s="2112"/>
      <c r="G22" s="2119"/>
      <c r="H22" s="2119" t="s">
        <v>996</v>
      </c>
      <c r="I22" s="2119"/>
      <c r="J22" s="2119"/>
      <c r="K22" s="1068"/>
      <c r="L22" s="716"/>
    </row>
    <row r="23" spans="3:12" ht="13">
      <c r="C23" s="546"/>
      <c r="D23" s="2099"/>
      <c r="E23" s="2115"/>
      <c r="F23" s="2085" t="s">
        <v>997</v>
      </c>
      <c r="G23" s="2126" t="s">
        <v>998</v>
      </c>
      <c r="H23" s="2088" t="s">
        <v>999</v>
      </c>
      <c r="I23" s="2088" t="s">
        <v>1000</v>
      </c>
      <c r="J23" s="987" t="s">
        <v>984</v>
      </c>
      <c r="K23" s="1068"/>
      <c r="L23" s="716"/>
    </row>
    <row r="24" spans="3:12" ht="13">
      <c r="C24" s="546"/>
      <c r="D24" s="2099"/>
      <c r="E24" s="2115"/>
      <c r="F24" s="2086"/>
      <c r="G24" s="2127"/>
      <c r="H24" s="2089"/>
      <c r="I24" s="2089"/>
      <c r="J24" s="987" t="s">
        <v>986</v>
      </c>
      <c r="K24" s="1068"/>
      <c r="L24" s="716"/>
    </row>
    <row r="25" spans="3:12" ht="13">
      <c r="C25" s="546"/>
      <c r="D25" s="2099"/>
      <c r="E25" s="2115"/>
      <c r="F25" s="2086"/>
      <c r="G25" s="2127"/>
      <c r="H25" s="2089"/>
      <c r="I25" s="2089"/>
      <c r="J25" s="987" t="s">
        <v>1001</v>
      </c>
      <c r="K25" s="1068"/>
      <c r="L25" s="716"/>
    </row>
    <row r="26" spans="3:12" ht="13">
      <c r="C26" s="546"/>
      <c r="D26" s="2099"/>
      <c r="E26" s="2115"/>
      <c r="F26" s="2086"/>
      <c r="G26" s="2127"/>
      <c r="H26" s="2089"/>
      <c r="I26" s="2090"/>
      <c r="J26" s="987" t="s">
        <v>155</v>
      </c>
      <c r="K26" s="1068"/>
      <c r="L26" s="716"/>
    </row>
    <row r="27" spans="3:12" ht="18" customHeight="1">
      <c r="C27" s="546"/>
      <c r="D27" s="2099"/>
      <c r="E27" s="2115"/>
      <c r="F27" s="2086"/>
      <c r="G27" s="2127"/>
      <c r="H27" s="2089"/>
      <c r="I27" s="2088" t="s">
        <v>1002</v>
      </c>
      <c r="J27" s="987" t="s">
        <v>984</v>
      </c>
      <c r="K27" s="1068"/>
      <c r="L27" s="731"/>
    </row>
    <row r="28" spans="3:12" ht="13">
      <c r="C28" s="546"/>
      <c r="D28" s="2099"/>
      <c r="E28" s="2115"/>
      <c r="F28" s="2086"/>
      <c r="G28" s="2127"/>
      <c r="H28" s="2089"/>
      <c r="I28" s="2089"/>
      <c r="J28" s="987" t="s">
        <v>986</v>
      </c>
      <c r="K28" s="1068"/>
      <c r="L28" s="716"/>
    </row>
    <row r="29" spans="3:12" ht="13">
      <c r="C29" s="546"/>
      <c r="D29" s="2099"/>
      <c r="E29" s="2115"/>
      <c r="F29" s="2086"/>
      <c r="G29" s="2127"/>
      <c r="H29" s="2089"/>
      <c r="I29" s="2089"/>
      <c r="J29" s="987" t="s">
        <v>1001</v>
      </c>
      <c r="K29" s="1068"/>
      <c r="L29" s="716"/>
    </row>
    <row r="30" spans="3:12" ht="13">
      <c r="C30" s="546"/>
      <c r="D30" s="2099"/>
      <c r="E30" s="2115"/>
      <c r="F30" s="2086"/>
      <c r="G30" s="2127"/>
      <c r="H30" s="2089"/>
      <c r="I30" s="2090"/>
      <c r="J30" s="987" t="s">
        <v>155</v>
      </c>
      <c r="K30" s="1068"/>
      <c r="L30" s="716"/>
    </row>
    <row r="31" spans="3:12" ht="13">
      <c r="C31" s="546"/>
      <c r="D31" s="2099"/>
      <c r="E31" s="2115"/>
      <c r="F31" s="2086"/>
      <c r="G31" s="2127"/>
      <c r="H31" s="2089"/>
      <c r="I31" s="2088" t="s">
        <v>1003</v>
      </c>
      <c r="J31" s="987" t="s">
        <v>984</v>
      </c>
      <c r="K31" s="1068"/>
      <c r="L31" s="716"/>
    </row>
    <row r="32" spans="3:12" ht="13">
      <c r="C32" s="546"/>
      <c r="D32" s="2099"/>
      <c r="E32" s="2115"/>
      <c r="F32" s="2086"/>
      <c r="G32" s="2127"/>
      <c r="H32" s="2089"/>
      <c r="I32" s="2089"/>
      <c r="J32" s="987" t="s">
        <v>986</v>
      </c>
      <c r="K32" s="1068"/>
      <c r="L32" s="733"/>
    </row>
    <row r="33" spans="3:13" ht="13">
      <c r="C33" s="546"/>
      <c r="D33" s="2099"/>
      <c r="E33" s="2115"/>
      <c r="F33" s="2086"/>
      <c r="G33" s="2127"/>
      <c r="H33" s="2089"/>
      <c r="I33" s="2089"/>
      <c r="J33" s="987" t="s">
        <v>1001</v>
      </c>
      <c r="K33" s="1068"/>
      <c r="L33" s="716"/>
    </row>
    <row r="34" spans="3:13" ht="13">
      <c r="C34" s="546"/>
      <c r="D34" s="2099"/>
      <c r="E34" s="2115"/>
      <c r="F34" s="2086"/>
      <c r="G34" s="2127"/>
      <c r="H34" s="2089"/>
      <c r="I34" s="2090"/>
      <c r="J34" s="987" t="s">
        <v>155</v>
      </c>
      <c r="K34" s="1068"/>
      <c r="L34" s="716"/>
    </row>
    <row r="35" spans="3:13" ht="13">
      <c r="C35" s="546"/>
      <c r="D35" s="2099"/>
      <c r="E35" s="2115"/>
      <c r="F35" s="2086"/>
      <c r="G35" s="2127"/>
      <c r="H35" s="2089"/>
      <c r="I35" s="2088" t="s">
        <v>1004</v>
      </c>
      <c r="J35" s="987" t="s">
        <v>984</v>
      </c>
      <c r="K35" s="1068"/>
      <c r="L35" s="734"/>
      <c r="M35" s="28"/>
    </row>
    <row r="36" spans="3:13" ht="13">
      <c r="C36" s="735"/>
      <c r="D36" s="2099"/>
      <c r="E36" s="2115"/>
      <c r="F36" s="2086"/>
      <c r="G36" s="2127"/>
      <c r="H36" s="2089"/>
      <c r="I36" s="2089"/>
      <c r="J36" s="987" t="s">
        <v>986</v>
      </c>
      <c r="K36" s="1068"/>
      <c r="L36" s="29"/>
    </row>
    <row r="37" spans="3:13" ht="13">
      <c r="C37" s="735"/>
      <c r="D37" s="2099"/>
      <c r="E37" s="2115"/>
      <c r="F37" s="2086"/>
      <c r="G37" s="2127"/>
      <c r="H37" s="2089"/>
      <c r="I37" s="2089"/>
      <c r="J37" s="987" t="s">
        <v>1001</v>
      </c>
      <c r="K37" s="1068"/>
      <c r="L37" s="29"/>
    </row>
    <row r="38" spans="3:13" ht="13">
      <c r="C38" s="735"/>
      <c r="D38" s="2099"/>
      <c r="E38" s="2115"/>
      <c r="F38" s="2086"/>
      <c r="G38" s="2127"/>
      <c r="H38" s="2089"/>
      <c r="I38" s="2090"/>
      <c r="J38" s="987" t="s">
        <v>155</v>
      </c>
      <c r="K38" s="1068"/>
      <c r="L38" s="29"/>
    </row>
    <row r="39" spans="3:13" ht="13">
      <c r="C39" s="735"/>
      <c r="D39" s="2099"/>
      <c r="E39" s="2115"/>
      <c r="F39" s="2086"/>
      <c r="G39" s="2127"/>
      <c r="H39" s="2089"/>
      <c r="I39" s="2088" t="s">
        <v>1005</v>
      </c>
      <c r="J39" s="987" t="s">
        <v>984</v>
      </c>
      <c r="K39" s="1068"/>
      <c r="L39" s="29"/>
    </row>
    <row r="40" spans="3:13" ht="13">
      <c r="C40" s="735"/>
      <c r="D40" s="2099"/>
      <c r="E40" s="2115"/>
      <c r="F40" s="2086"/>
      <c r="G40" s="2127"/>
      <c r="H40" s="2089"/>
      <c r="I40" s="2089"/>
      <c r="J40" s="987" t="s">
        <v>986</v>
      </c>
      <c r="K40" s="1068"/>
      <c r="L40" s="29"/>
    </row>
    <row r="41" spans="3:13" ht="13">
      <c r="C41" s="735"/>
      <c r="D41" s="2099"/>
      <c r="E41" s="2115"/>
      <c r="F41" s="2086"/>
      <c r="G41" s="2127"/>
      <c r="H41" s="2089"/>
      <c r="I41" s="2089"/>
      <c r="J41" s="987" t="s">
        <v>1001</v>
      </c>
      <c r="K41" s="1068"/>
      <c r="L41" s="29"/>
    </row>
    <row r="42" spans="3:13" ht="13">
      <c r="C42" s="735"/>
      <c r="D42" s="2099"/>
      <c r="E42" s="2115"/>
      <c r="F42" s="2086"/>
      <c r="G42" s="2127"/>
      <c r="H42" s="2089"/>
      <c r="I42" s="2090"/>
      <c r="J42" s="987" t="s">
        <v>155</v>
      </c>
      <c r="K42" s="1068"/>
      <c r="L42" s="29"/>
    </row>
    <row r="43" spans="3:13" ht="13">
      <c r="C43" s="735"/>
      <c r="D43" s="2099"/>
      <c r="E43" s="2115"/>
      <c r="F43" s="2086"/>
      <c r="G43" s="2127"/>
      <c r="H43" s="2089"/>
      <c r="I43" s="2088" t="s">
        <v>189</v>
      </c>
      <c r="J43" s="987" t="s">
        <v>984</v>
      </c>
      <c r="K43" s="1068"/>
      <c r="L43" s="29"/>
    </row>
    <row r="44" spans="3:13" ht="13">
      <c r="C44" s="735"/>
      <c r="D44" s="2099"/>
      <c r="E44" s="2115"/>
      <c r="F44" s="2086"/>
      <c r="G44" s="2127"/>
      <c r="H44" s="2089"/>
      <c r="I44" s="2089"/>
      <c r="J44" s="987" t="s">
        <v>986</v>
      </c>
      <c r="K44" s="1068"/>
      <c r="L44" s="29"/>
    </row>
    <row r="45" spans="3:13" ht="13">
      <c r="C45" s="735"/>
      <c r="D45" s="2099"/>
      <c r="E45" s="2115"/>
      <c r="F45" s="2086"/>
      <c r="G45" s="2127"/>
      <c r="H45" s="2089"/>
      <c r="I45" s="2089"/>
      <c r="J45" s="987" t="s">
        <v>1001</v>
      </c>
      <c r="K45" s="1068"/>
      <c r="L45" s="29"/>
    </row>
    <row r="46" spans="3:13" ht="13">
      <c r="C46" s="735"/>
      <c r="D46" s="2099"/>
      <c r="E46" s="2115"/>
      <c r="F46" s="2086"/>
      <c r="G46" s="2127"/>
      <c r="H46" s="2090"/>
      <c r="I46" s="2090"/>
      <c r="J46" s="987" t="s">
        <v>155</v>
      </c>
      <c r="K46" s="1068"/>
      <c r="L46" s="29"/>
    </row>
    <row r="47" spans="3:13" ht="13">
      <c r="C47" s="735"/>
      <c r="D47" s="2099"/>
      <c r="E47" s="2115"/>
      <c r="F47" s="2086"/>
      <c r="G47" s="2127"/>
      <c r="H47" s="2088" t="s">
        <v>1006</v>
      </c>
      <c r="I47" s="2088" t="s">
        <v>1000</v>
      </c>
      <c r="J47" s="987" t="s">
        <v>984</v>
      </c>
      <c r="K47" s="1068"/>
      <c r="L47" s="29"/>
    </row>
    <row r="48" spans="3:13" ht="13">
      <c r="C48" s="735"/>
      <c r="D48" s="2099"/>
      <c r="E48" s="2115"/>
      <c r="F48" s="2086"/>
      <c r="G48" s="2127"/>
      <c r="H48" s="2089"/>
      <c r="I48" s="2089"/>
      <c r="J48" s="987" t="s">
        <v>986</v>
      </c>
      <c r="K48" s="1068"/>
      <c r="L48" s="29"/>
    </row>
    <row r="49" spans="3:12" ht="13">
      <c r="C49" s="735"/>
      <c r="D49" s="2099"/>
      <c r="E49" s="2115"/>
      <c r="F49" s="2086"/>
      <c r="G49" s="2127"/>
      <c r="H49" s="2089"/>
      <c r="I49" s="2089"/>
      <c r="J49" s="987" t="s">
        <v>1001</v>
      </c>
      <c r="K49" s="1068"/>
      <c r="L49" s="29"/>
    </row>
    <row r="50" spans="3:12" ht="13">
      <c r="C50" s="735"/>
      <c r="D50" s="2099"/>
      <c r="E50" s="2115"/>
      <c r="F50" s="2086"/>
      <c r="G50" s="2127"/>
      <c r="H50" s="2089"/>
      <c r="I50" s="2090"/>
      <c r="J50" s="987" t="s">
        <v>155</v>
      </c>
      <c r="K50" s="1068"/>
      <c r="L50" s="29"/>
    </row>
    <row r="51" spans="3:12" ht="13">
      <c r="C51" s="735"/>
      <c r="D51" s="2099"/>
      <c r="E51" s="2115"/>
      <c r="F51" s="2086"/>
      <c r="G51" s="2127"/>
      <c r="H51" s="2089"/>
      <c r="I51" s="2088" t="s">
        <v>1002</v>
      </c>
      <c r="J51" s="987" t="s">
        <v>984</v>
      </c>
      <c r="K51" s="1068"/>
      <c r="L51" s="29"/>
    </row>
    <row r="52" spans="3:12" ht="13">
      <c r="C52" s="735"/>
      <c r="D52" s="2099"/>
      <c r="E52" s="2115"/>
      <c r="F52" s="2086"/>
      <c r="G52" s="2127"/>
      <c r="H52" s="2089"/>
      <c r="I52" s="2089"/>
      <c r="J52" s="987" t="s">
        <v>986</v>
      </c>
      <c r="K52" s="1068"/>
      <c r="L52" s="29"/>
    </row>
    <row r="53" spans="3:12" ht="13">
      <c r="C53" s="735"/>
      <c r="D53" s="2099"/>
      <c r="E53" s="2115"/>
      <c r="F53" s="2086"/>
      <c r="G53" s="2127"/>
      <c r="H53" s="2089"/>
      <c r="I53" s="2089"/>
      <c r="J53" s="987" t="s">
        <v>1001</v>
      </c>
      <c r="K53" s="1068"/>
      <c r="L53" s="29"/>
    </row>
    <row r="54" spans="3:12" ht="13">
      <c r="C54" s="735"/>
      <c r="D54" s="2099"/>
      <c r="E54" s="2115"/>
      <c r="F54" s="2086"/>
      <c r="G54" s="2127"/>
      <c r="H54" s="2089"/>
      <c r="I54" s="2090"/>
      <c r="J54" s="987" t="s">
        <v>155</v>
      </c>
      <c r="K54" s="1068"/>
      <c r="L54" s="29"/>
    </row>
    <row r="55" spans="3:12" ht="13">
      <c r="C55" s="735"/>
      <c r="D55" s="2099"/>
      <c r="E55" s="2115"/>
      <c r="F55" s="2086"/>
      <c r="G55" s="2127"/>
      <c r="H55" s="2089"/>
      <c r="I55" s="2088" t="s">
        <v>1003</v>
      </c>
      <c r="J55" s="987" t="s">
        <v>984</v>
      </c>
      <c r="K55" s="1068"/>
      <c r="L55" s="29"/>
    </row>
    <row r="56" spans="3:12" ht="13">
      <c r="C56" s="735"/>
      <c r="D56" s="2099"/>
      <c r="E56" s="2115"/>
      <c r="F56" s="2086"/>
      <c r="G56" s="2127"/>
      <c r="H56" s="2089"/>
      <c r="I56" s="2089"/>
      <c r="J56" s="987" t="s">
        <v>986</v>
      </c>
      <c r="K56" s="1068"/>
      <c r="L56" s="29"/>
    </row>
    <row r="57" spans="3:12" ht="13">
      <c r="C57" s="735"/>
      <c r="D57" s="2099"/>
      <c r="E57" s="2115"/>
      <c r="F57" s="2086"/>
      <c r="G57" s="2127"/>
      <c r="H57" s="2089"/>
      <c r="I57" s="2089"/>
      <c r="J57" s="987" t="s">
        <v>1001</v>
      </c>
      <c r="K57" s="1068"/>
      <c r="L57" s="29"/>
    </row>
    <row r="58" spans="3:12" ht="13">
      <c r="C58" s="735"/>
      <c r="D58" s="2099"/>
      <c r="E58" s="2115"/>
      <c r="F58" s="2086"/>
      <c r="G58" s="2127"/>
      <c r="H58" s="2089"/>
      <c r="I58" s="2090"/>
      <c r="J58" s="987" t="s">
        <v>155</v>
      </c>
      <c r="K58" s="1068"/>
      <c r="L58" s="29"/>
    </row>
    <row r="59" spans="3:12" ht="13">
      <c r="C59" s="735"/>
      <c r="D59" s="2099"/>
      <c r="E59" s="2115"/>
      <c r="F59" s="2086"/>
      <c r="G59" s="2127"/>
      <c r="H59" s="2089"/>
      <c r="I59" s="2088" t="s">
        <v>1004</v>
      </c>
      <c r="J59" s="987" t="s">
        <v>984</v>
      </c>
      <c r="K59" s="1068"/>
      <c r="L59" s="29"/>
    </row>
    <row r="60" spans="3:12" ht="13">
      <c r="C60" s="735"/>
      <c r="D60" s="2099"/>
      <c r="E60" s="2115"/>
      <c r="F60" s="2086"/>
      <c r="G60" s="2127"/>
      <c r="H60" s="2089"/>
      <c r="I60" s="2089"/>
      <c r="J60" s="987" t="s">
        <v>986</v>
      </c>
      <c r="K60" s="1068"/>
      <c r="L60" s="29"/>
    </row>
    <row r="61" spans="3:12" ht="13">
      <c r="C61" s="735"/>
      <c r="D61" s="2099"/>
      <c r="E61" s="2115"/>
      <c r="F61" s="2086"/>
      <c r="G61" s="2127"/>
      <c r="H61" s="2089"/>
      <c r="I61" s="2089"/>
      <c r="J61" s="987" t="s">
        <v>1001</v>
      </c>
      <c r="K61" s="1068"/>
      <c r="L61" s="29"/>
    </row>
    <row r="62" spans="3:12" ht="13">
      <c r="C62" s="735"/>
      <c r="D62" s="2099"/>
      <c r="E62" s="2115"/>
      <c r="F62" s="2086"/>
      <c r="G62" s="2127"/>
      <c r="H62" s="2089"/>
      <c r="I62" s="2090"/>
      <c r="J62" s="987" t="s">
        <v>155</v>
      </c>
      <c r="K62" s="1068"/>
      <c r="L62" s="29"/>
    </row>
    <row r="63" spans="3:12" ht="13">
      <c r="C63" s="735"/>
      <c r="D63" s="2099"/>
      <c r="E63" s="2115"/>
      <c r="F63" s="2086"/>
      <c r="G63" s="2127"/>
      <c r="H63" s="2089"/>
      <c r="I63" s="2088" t="s">
        <v>1005</v>
      </c>
      <c r="J63" s="987" t="s">
        <v>984</v>
      </c>
      <c r="K63" s="1068"/>
      <c r="L63" s="29"/>
    </row>
    <row r="64" spans="3:12" ht="13">
      <c r="C64" s="735"/>
      <c r="D64" s="2099"/>
      <c r="E64" s="2115"/>
      <c r="F64" s="2086"/>
      <c r="G64" s="2127"/>
      <c r="H64" s="2089"/>
      <c r="I64" s="2089"/>
      <c r="J64" s="987" t="s">
        <v>986</v>
      </c>
      <c r="K64" s="1068"/>
      <c r="L64" s="29"/>
    </row>
    <row r="65" spans="3:12" ht="13">
      <c r="C65" s="735"/>
      <c r="D65" s="2099"/>
      <c r="E65" s="2115"/>
      <c r="F65" s="2086"/>
      <c r="G65" s="2127"/>
      <c r="H65" s="2089"/>
      <c r="I65" s="2089"/>
      <c r="J65" s="987" t="s">
        <v>1001</v>
      </c>
      <c r="K65" s="1068"/>
      <c r="L65" s="29"/>
    </row>
    <row r="66" spans="3:12" ht="13">
      <c r="C66" s="735"/>
      <c r="D66" s="2099"/>
      <c r="E66" s="2115"/>
      <c r="F66" s="2086"/>
      <c r="G66" s="2127"/>
      <c r="H66" s="2089"/>
      <c r="I66" s="2090"/>
      <c r="J66" s="987" t="s">
        <v>155</v>
      </c>
      <c r="K66" s="1068"/>
      <c r="L66" s="29"/>
    </row>
    <row r="67" spans="3:12" ht="13">
      <c r="C67" s="735"/>
      <c r="D67" s="2099"/>
      <c r="E67" s="2115"/>
      <c r="F67" s="2086"/>
      <c r="G67" s="2127"/>
      <c r="H67" s="2089"/>
      <c r="I67" s="2088" t="s">
        <v>189</v>
      </c>
      <c r="J67" s="987" t="s">
        <v>984</v>
      </c>
      <c r="K67" s="1068"/>
      <c r="L67" s="29"/>
    </row>
    <row r="68" spans="3:12" ht="13">
      <c r="C68" s="735"/>
      <c r="D68" s="2099"/>
      <c r="E68" s="2115"/>
      <c r="F68" s="2086"/>
      <c r="G68" s="2127"/>
      <c r="H68" s="2089"/>
      <c r="I68" s="2089"/>
      <c r="J68" s="987" t="s">
        <v>986</v>
      </c>
      <c r="K68" s="1068"/>
      <c r="L68" s="29"/>
    </row>
    <row r="69" spans="3:12" ht="13">
      <c r="C69" s="735"/>
      <c r="D69" s="2099"/>
      <c r="E69" s="2115"/>
      <c r="F69" s="2086"/>
      <c r="G69" s="2127"/>
      <c r="H69" s="2089"/>
      <c r="I69" s="2089"/>
      <c r="J69" s="987" t="s">
        <v>1001</v>
      </c>
      <c r="K69" s="1068"/>
      <c r="L69" s="29"/>
    </row>
    <row r="70" spans="3:12" ht="13">
      <c r="C70" s="735"/>
      <c r="D70" s="2099"/>
      <c r="E70" s="2115"/>
      <c r="F70" s="2086"/>
      <c r="G70" s="2127"/>
      <c r="H70" s="2090"/>
      <c r="I70" s="2090"/>
      <c r="J70" s="987" t="s">
        <v>155</v>
      </c>
      <c r="K70" s="1068"/>
      <c r="L70" s="29"/>
    </row>
    <row r="71" spans="3:12" ht="13">
      <c r="C71" s="735"/>
      <c r="D71" s="2099"/>
      <c r="E71" s="2115"/>
      <c r="F71" s="2086"/>
      <c r="G71" s="2127"/>
      <c r="H71" s="2088" t="s">
        <v>1007</v>
      </c>
      <c r="I71" s="2088" t="s">
        <v>1000</v>
      </c>
      <c r="J71" s="987" t="s">
        <v>984</v>
      </c>
      <c r="K71" s="1068"/>
      <c r="L71" s="29"/>
    </row>
    <row r="72" spans="3:12" ht="13">
      <c r="C72" s="735"/>
      <c r="D72" s="2099"/>
      <c r="E72" s="2115"/>
      <c r="F72" s="2086"/>
      <c r="G72" s="2127"/>
      <c r="H72" s="2089"/>
      <c r="I72" s="2089"/>
      <c r="J72" s="987" t="s">
        <v>986</v>
      </c>
      <c r="K72" s="1068"/>
      <c r="L72" s="29"/>
    </row>
    <row r="73" spans="3:12" ht="13">
      <c r="C73" s="735"/>
      <c r="D73" s="2099"/>
      <c r="E73" s="2115"/>
      <c r="F73" s="2086"/>
      <c r="G73" s="2127"/>
      <c r="H73" s="2089"/>
      <c r="I73" s="2089"/>
      <c r="J73" s="987" t="s">
        <v>1001</v>
      </c>
      <c r="K73" s="1068"/>
      <c r="L73" s="29"/>
    </row>
    <row r="74" spans="3:12" ht="13">
      <c r="C74" s="735"/>
      <c r="D74" s="2099"/>
      <c r="E74" s="2115"/>
      <c r="F74" s="2086"/>
      <c r="G74" s="2127"/>
      <c r="H74" s="2089"/>
      <c r="I74" s="2090"/>
      <c r="J74" s="987" t="s">
        <v>155</v>
      </c>
      <c r="K74" s="1068"/>
      <c r="L74" s="29"/>
    </row>
    <row r="75" spans="3:12" ht="13">
      <c r="C75" s="735"/>
      <c r="D75" s="2099"/>
      <c r="E75" s="2115"/>
      <c r="F75" s="2086"/>
      <c r="G75" s="2127"/>
      <c r="H75" s="2089"/>
      <c r="I75" s="2088" t="s">
        <v>1002</v>
      </c>
      <c r="J75" s="987" t="s">
        <v>984</v>
      </c>
      <c r="K75" s="1068"/>
      <c r="L75" s="29"/>
    </row>
    <row r="76" spans="3:12" ht="13">
      <c r="C76" s="735"/>
      <c r="D76" s="2099"/>
      <c r="E76" s="2115"/>
      <c r="F76" s="2086"/>
      <c r="G76" s="2127"/>
      <c r="H76" s="2089"/>
      <c r="I76" s="2089"/>
      <c r="J76" s="987" t="s">
        <v>986</v>
      </c>
      <c r="K76" s="1068"/>
      <c r="L76" s="29"/>
    </row>
    <row r="77" spans="3:12" ht="13">
      <c r="C77" s="735"/>
      <c r="D77" s="2099"/>
      <c r="E77" s="2115"/>
      <c r="F77" s="2086"/>
      <c r="G77" s="2127"/>
      <c r="H77" s="2089"/>
      <c r="I77" s="2089"/>
      <c r="J77" s="987" t="s">
        <v>1001</v>
      </c>
      <c r="K77" s="1068"/>
      <c r="L77" s="29"/>
    </row>
    <row r="78" spans="3:12" ht="13">
      <c r="C78" s="735"/>
      <c r="D78" s="2099"/>
      <c r="E78" s="2115"/>
      <c r="F78" s="2086"/>
      <c r="G78" s="2127"/>
      <c r="H78" s="2089"/>
      <c r="I78" s="2090"/>
      <c r="J78" s="987" t="s">
        <v>155</v>
      </c>
      <c r="K78" s="1068"/>
      <c r="L78" s="29"/>
    </row>
    <row r="79" spans="3:12" ht="13">
      <c r="C79" s="735"/>
      <c r="D79" s="2099"/>
      <c r="E79" s="2115"/>
      <c r="F79" s="2086"/>
      <c r="G79" s="2127"/>
      <c r="H79" s="2089"/>
      <c r="I79" s="2088" t="s">
        <v>1003</v>
      </c>
      <c r="J79" s="987" t="s">
        <v>984</v>
      </c>
      <c r="K79" s="1068"/>
      <c r="L79" s="29"/>
    </row>
    <row r="80" spans="3:12" ht="13">
      <c r="C80" s="735"/>
      <c r="D80" s="2099"/>
      <c r="E80" s="2115"/>
      <c r="F80" s="2086"/>
      <c r="G80" s="2127"/>
      <c r="H80" s="2089"/>
      <c r="I80" s="2089"/>
      <c r="J80" s="987" t="s">
        <v>986</v>
      </c>
      <c r="K80" s="1068"/>
      <c r="L80" s="29"/>
    </row>
    <row r="81" spans="3:12" ht="13">
      <c r="C81" s="735"/>
      <c r="D81" s="2099"/>
      <c r="E81" s="2115"/>
      <c r="F81" s="2086"/>
      <c r="G81" s="2127"/>
      <c r="H81" s="2089"/>
      <c r="I81" s="2089"/>
      <c r="J81" s="987" t="s">
        <v>1001</v>
      </c>
      <c r="K81" s="1068"/>
      <c r="L81" s="29"/>
    </row>
    <row r="82" spans="3:12" ht="13">
      <c r="C82" s="735"/>
      <c r="D82" s="2099"/>
      <c r="E82" s="2115"/>
      <c r="F82" s="2086"/>
      <c r="G82" s="2127"/>
      <c r="H82" s="2089"/>
      <c r="I82" s="2090"/>
      <c r="J82" s="987" t="s">
        <v>155</v>
      </c>
      <c r="K82" s="1068"/>
      <c r="L82" s="29"/>
    </row>
    <row r="83" spans="3:12" ht="13">
      <c r="C83" s="735"/>
      <c r="D83" s="2099"/>
      <c r="E83" s="2115"/>
      <c r="F83" s="2086"/>
      <c r="G83" s="2127"/>
      <c r="H83" s="2089"/>
      <c r="I83" s="2088" t="s">
        <v>1004</v>
      </c>
      <c r="J83" s="987" t="s">
        <v>984</v>
      </c>
      <c r="K83" s="1068"/>
      <c r="L83" s="29"/>
    </row>
    <row r="84" spans="3:12" ht="13">
      <c r="C84" s="735"/>
      <c r="D84" s="2099"/>
      <c r="E84" s="2115"/>
      <c r="F84" s="2086"/>
      <c r="G84" s="2127"/>
      <c r="H84" s="2089"/>
      <c r="I84" s="2089"/>
      <c r="J84" s="987" t="s">
        <v>986</v>
      </c>
      <c r="K84" s="1068"/>
      <c r="L84" s="29"/>
    </row>
    <row r="85" spans="3:12" ht="13">
      <c r="C85" s="735"/>
      <c r="D85" s="2099"/>
      <c r="E85" s="2115"/>
      <c r="F85" s="2086"/>
      <c r="G85" s="2127"/>
      <c r="H85" s="2089"/>
      <c r="I85" s="2089"/>
      <c r="J85" s="987" t="s">
        <v>1001</v>
      </c>
      <c r="K85" s="1068"/>
      <c r="L85" s="29"/>
    </row>
    <row r="86" spans="3:12" ht="13">
      <c r="C86" s="735"/>
      <c r="D86" s="2099"/>
      <c r="E86" s="2115"/>
      <c r="F86" s="2086"/>
      <c r="G86" s="2127"/>
      <c r="H86" s="2089"/>
      <c r="I86" s="2090"/>
      <c r="J86" s="987" t="s">
        <v>155</v>
      </c>
      <c r="K86" s="1070"/>
      <c r="L86" s="29"/>
    </row>
    <row r="87" spans="3:12" ht="13">
      <c r="C87" s="735"/>
      <c r="D87" s="2099"/>
      <c r="E87" s="2115"/>
      <c r="F87" s="2086"/>
      <c r="G87" s="2127"/>
      <c r="H87" s="2089"/>
      <c r="I87" s="2088" t="s">
        <v>1005</v>
      </c>
      <c r="J87" s="987" t="s">
        <v>984</v>
      </c>
      <c r="K87" s="1068"/>
      <c r="L87" s="29"/>
    </row>
    <row r="88" spans="3:12" ht="13">
      <c r="C88" s="735"/>
      <c r="D88" s="2099"/>
      <c r="E88" s="2115"/>
      <c r="F88" s="2086"/>
      <c r="G88" s="2127"/>
      <c r="H88" s="2089"/>
      <c r="I88" s="2089"/>
      <c r="J88" s="987" t="s">
        <v>986</v>
      </c>
      <c r="K88" s="1068"/>
      <c r="L88" s="29"/>
    </row>
    <row r="89" spans="3:12" ht="13">
      <c r="C89" s="735"/>
      <c r="D89" s="2099"/>
      <c r="E89" s="2115"/>
      <c r="F89" s="2086"/>
      <c r="G89" s="2127"/>
      <c r="H89" s="2089"/>
      <c r="I89" s="2089"/>
      <c r="J89" s="987" t="s">
        <v>1001</v>
      </c>
      <c r="K89" s="1068"/>
      <c r="L89" s="29"/>
    </row>
    <row r="90" spans="3:12" ht="13">
      <c r="C90" s="735"/>
      <c r="D90" s="2099"/>
      <c r="E90" s="2115"/>
      <c r="F90" s="2086"/>
      <c r="G90" s="2127"/>
      <c r="H90" s="2089"/>
      <c r="I90" s="2090"/>
      <c r="J90" s="987" t="s">
        <v>155</v>
      </c>
      <c r="K90" s="1070"/>
      <c r="L90" s="29"/>
    </row>
    <row r="91" spans="3:12" ht="13">
      <c r="C91" s="735"/>
      <c r="D91" s="2099"/>
      <c r="E91" s="2115"/>
      <c r="F91" s="2086"/>
      <c r="G91" s="2127"/>
      <c r="H91" s="2089"/>
      <c r="I91" s="2088" t="s">
        <v>189</v>
      </c>
      <c r="J91" s="987" t="s">
        <v>984</v>
      </c>
      <c r="K91" s="1068"/>
      <c r="L91" s="29"/>
    </row>
    <row r="92" spans="3:12" ht="13">
      <c r="C92" s="735"/>
      <c r="D92" s="2099"/>
      <c r="E92" s="2115"/>
      <c r="F92" s="2086"/>
      <c r="G92" s="2127"/>
      <c r="H92" s="2089"/>
      <c r="I92" s="2089"/>
      <c r="J92" s="987" t="s">
        <v>986</v>
      </c>
      <c r="K92" s="1068"/>
      <c r="L92" s="29"/>
    </row>
    <row r="93" spans="3:12" ht="13">
      <c r="C93" s="735"/>
      <c r="D93" s="2099"/>
      <c r="E93" s="2115"/>
      <c r="F93" s="2086"/>
      <c r="G93" s="2127"/>
      <c r="H93" s="2089"/>
      <c r="I93" s="2089"/>
      <c r="J93" s="987" t="s">
        <v>1001</v>
      </c>
      <c r="K93" s="1068"/>
      <c r="L93" s="29"/>
    </row>
    <row r="94" spans="3:12" ht="13">
      <c r="C94" s="735"/>
      <c r="D94" s="2099"/>
      <c r="E94" s="2115"/>
      <c r="F94" s="2087"/>
      <c r="G94" s="2128"/>
      <c r="H94" s="2090"/>
      <c r="I94" s="2090"/>
      <c r="J94" s="987" t="s">
        <v>155</v>
      </c>
      <c r="K94" s="1070"/>
      <c r="L94" s="29"/>
    </row>
    <row r="95" spans="3:12" ht="13">
      <c r="C95" s="735"/>
      <c r="D95" s="2099"/>
      <c r="E95" s="2115"/>
      <c r="F95" s="2112" t="s">
        <v>1008</v>
      </c>
      <c r="G95" s="2119" t="s">
        <v>1009</v>
      </c>
      <c r="H95" s="2122" t="s">
        <v>999</v>
      </c>
      <c r="I95" s="2122" t="s">
        <v>1010</v>
      </c>
      <c r="J95" s="2122"/>
      <c r="K95" s="1068"/>
      <c r="L95" s="29"/>
    </row>
    <row r="96" spans="3:12" ht="13">
      <c r="C96" s="735"/>
      <c r="D96" s="2099"/>
      <c r="E96" s="2115"/>
      <c r="F96" s="2112"/>
      <c r="G96" s="2119"/>
      <c r="H96" s="2122"/>
      <c r="I96" s="2122" t="s">
        <v>1011</v>
      </c>
      <c r="J96" s="2122"/>
      <c r="K96" s="1068"/>
      <c r="L96" s="29"/>
    </row>
    <row r="97" spans="3:12" ht="13">
      <c r="C97" s="735"/>
      <c r="D97" s="2099"/>
      <c r="E97" s="2115"/>
      <c r="F97" s="2112"/>
      <c r="G97" s="2119"/>
      <c r="H97" s="2122"/>
      <c r="I97" s="2122" t="s">
        <v>1001</v>
      </c>
      <c r="J97" s="2122"/>
      <c r="K97" s="1068"/>
      <c r="L97" s="29"/>
    </row>
    <row r="98" spans="3:12" ht="13">
      <c r="C98" s="735"/>
      <c r="D98" s="2099"/>
      <c r="E98" s="2115"/>
      <c r="F98" s="2112"/>
      <c r="G98" s="2119"/>
      <c r="H98" s="2122"/>
      <c r="I98" s="2124" t="s">
        <v>155</v>
      </c>
      <c r="J98" s="2125"/>
      <c r="K98" s="1068"/>
      <c r="L98" s="29"/>
    </row>
    <row r="99" spans="3:12" ht="13">
      <c r="C99" s="735"/>
      <c r="D99" s="2099"/>
      <c r="E99" s="2115"/>
      <c r="F99" s="2112"/>
      <c r="G99" s="2119"/>
      <c r="H99" s="2122" t="s">
        <v>1006</v>
      </c>
      <c r="I99" s="2122" t="s">
        <v>1010</v>
      </c>
      <c r="J99" s="2122"/>
      <c r="K99" s="1068"/>
      <c r="L99" s="29"/>
    </row>
    <row r="100" spans="3:12" ht="13">
      <c r="C100" s="735"/>
      <c r="D100" s="2099"/>
      <c r="E100" s="2115"/>
      <c r="F100" s="2112"/>
      <c r="G100" s="2119"/>
      <c r="H100" s="2122"/>
      <c r="I100" s="2122" t="s">
        <v>1011</v>
      </c>
      <c r="J100" s="2122"/>
      <c r="K100" s="1068"/>
      <c r="L100" s="29"/>
    </row>
    <row r="101" spans="3:12" ht="13">
      <c r="C101" s="735"/>
      <c r="D101" s="2099"/>
      <c r="E101" s="2115"/>
      <c r="F101" s="2112"/>
      <c r="G101" s="2119"/>
      <c r="H101" s="2122"/>
      <c r="I101" s="2122" t="s">
        <v>1001</v>
      </c>
      <c r="J101" s="2122"/>
      <c r="K101" s="1068"/>
      <c r="L101" s="29"/>
    </row>
    <row r="102" spans="3:12" ht="13">
      <c r="C102" s="735"/>
      <c r="D102" s="2099"/>
      <c r="E102" s="2115"/>
      <c r="F102" s="2112"/>
      <c r="G102" s="2119"/>
      <c r="H102" s="2122"/>
      <c r="I102" s="2124" t="s">
        <v>155</v>
      </c>
      <c r="J102" s="2125"/>
      <c r="K102" s="1068"/>
      <c r="L102" s="29"/>
    </row>
    <row r="103" spans="3:12" ht="13">
      <c r="C103" s="735"/>
      <c r="D103" s="2099"/>
      <c r="E103" s="2115"/>
      <c r="F103" s="2112"/>
      <c r="G103" s="2119"/>
      <c r="H103" s="2129" t="s">
        <v>1007</v>
      </c>
      <c r="I103" s="2122" t="s">
        <v>1010</v>
      </c>
      <c r="J103" s="2122"/>
      <c r="K103" s="1068"/>
      <c r="L103" s="29"/>
    </row>
    <row r="104" spans="3:12" ht="13">
      <c r="C104" s="735"/>
      <c r="D104" s="2099"/>
      <c r="E104" s="2115"/>
      <c r="F104" s="2112"/>
      <c r="G104" s="2119"/>
      <c r="H104" s="2130"/>
      <c r="I104" s="2122" t="s">
        <v>1011</v>
      </c>
      <c r="J104" s="2122"/>
      <c r="K104" s="1068"/>
      <c r="L104" s="29"/>
    </row>
    <row r="105" spans="3:12" ht="13">
      <c r="C105" s="735"/>
      <c r="D105" s="2099"/>
      <c r="E105" s="2115"/>
      <c r="F105" s="2112"/>
      <c r="G105" s="2119"/>
      <c r="H105" s="2130"/>
      <c r="I105" s="2122" t="s">
        <v>1001</v>
      </c>
      <c r="J105" s="2122"/>
      <c r="K105" s="1068"/>
      <c r="L105" s="29"/>
    </row>
    <row r="106" spans="3:12" ht="13">
      <c r="C106" s="735"/>
      <c r="D106" s="2099"/>
      <c r="E106" s="2115"/>
      <c r="F106" s="2112"/>
      <c r="G106" s="2119"/>
      <c r="H106" s="2131"/>
      <c r="I106" s="2124" t="s">
        <v>155</v>
      </c>
      <c r="J106" s="2125"/>
      <c r="K106" s="1068"/>
      <c r="L106" s="29"/>
    </row>
    <row r="107" spans="3:12" ht="13">
      <c r="C107" s="735"/>
      <c r="D107" s="2099"/>
      <c r="E107" s="2115"/>
      <c r="F107" s="2112" t="s">
        <v>1012</v>
      </c>
      <c r="G107" s="2119" t="s">
        <v>1013</v>
      </c>
      <c r="H107" s="2132" t="s">
        <v>1014</v>
      </c>
      <c r="I107" s="2132" t="s">
        <v>983</v>
      </c>
      <c r="J107" s="2132"/>
      <c r="K107" s="1068"/>
      <c r="L107" s="29"/>
    </row>
    <row r="108" spans="3:12" ht="13">
      <c r="C108" s="735"/>
      <c r="D108" s="2099"/>
      <c r="E108" s="2115"/>
      <c r="F108" s="2112"/>
      <c r="G108" s="2119"/>
      <c r="H108" s="2132"/>
      <c r="I108" s="2122" t="s">
        <v>987</v>
      </c>
      <c r="J108" s="2122"/>
      <c r="K108" s="1068"/>
      <c r="L108" s="29"/>
    </row>
    <row r="109" spans="3:12" ht="13">
      <c r="C109" s="735"/>
      <c r="D109" s="2099"/>
      <c r="E109" s="2115"/>
      <c r="F109" s="2112"/>
      <c r="G109" s="2119"/>
      <c r="H109" s="2122" t="s">
        <v>1015</v>
      </c>
      <c r="I109" s="2132" t="s">
        <v>983</v>
      </c>
      <c r="J109" s="2132"/>
      <c r="K109" s="1068"/>
      <c r="L109" s="29"/>
    </row>
    <row r="110" spans="3:12" ht="13">
      <c r="C110" s="735"/>
      <c r="D110" s="2099"/>
      <c r="E110" s="2115"/>
      <c r="F110" s="2112"/>
      <c r="G110" s="2119"/>
      <c r="H110" s="2122"/>
      <c r="I110" s="2122" t="s">
        <v>987</v>
      </c>
      <c r="J110" s="2122"/>
      <c r="K110" s="1068"/>
      <c r="L110" s="29"/>
    </row>
    <row r="111" spans="3:12" ht="13">
      <c r="C111" s="735"/>
      <c r="D111" s="2099"/>
      <c r="E111" s="2115"/>
      <c r="F111" s="2112"/>
      <c r="G111" s="2119"/>
      <c r="H111" s="2122" t="s">
        <v>654</v>
      </c>
      <c r="I111" s="2132" t="s">
        <v>983</v>
      </c>
      <c r="J111" s="2132"/>
      <c r="K111" s="1068"/>
      <c r="L111" s="29"/>
    </row>
    <row r="112" spans="3:12" ht="13">
      <c r="C112" s="735"/>
      <c r="D112" s="2099"/>
      <c r="E112" s="2115"/>
      <c r="F112" s="2112"/>
      <c r="G112" s="2119"/>
      <c r="H112" s="2122"/>
      <c r="I112" s="2122" t="s">
        <v>987</v>
      </c>
      <c r="J112" s="2122"/>
      <c r="K112" s="1068"/>
      <c r="L112" s="29"/>
    </row>
    <row r="113" spans="3:12" ht="13">
      <c r="C113" s="735"/>
      <c r="D113" s="2099"/>
      <c r="E113" s="2115"/>
      <c r="F113" s="2112"/>
      <c r="G113" s="2119"/>
      <c r="H113" s="2122" t="s">
        <v>1016</v>
      </c>
      <c r="I113" s="2132" t="s">
        <v>983</v>
      </c>
      <c r="J113" s="2132"/>
      <c r="K113" s="1068"/>
      <c r="L113" s="29"/>
    </row>
    <row r="114" spans="3:12" ht="13">
      <c r="C114" s="735"/>
      <c r="D114" s="2099"/>
      <c r="E114" s="2115"/>
      <c r="F114" s="2112"/>
      <c r="G114" s="2119"/>
      <c r="H114" s="2122"/>
      <c r="I114" s="2122" t="s">
        <v>987</v>
      </c>
      <c r="J114" s="2122"/>
      <c r="K114" s="1068"/>
      <c r="L114" s="29"/>
    </row>
    <row r="115" spans="3:12" ht="13">
      <c r="C115" s="735"/>
      <c r="D115" s="2099"/>
      <c r="E115" s="2115"/>
      <c r="F115" s="2112"/>
      <c r="G115" s="2119"/>
      <c r="H115" s="2122" t="s">
        <v>1017</v>
      </c>
      <c r="I115" s="2132" t="s">
        <v>983</v>
      </c>
      <c r="J115" s="2132"/>
      <c r="K115" s="1068"/>
      <c r="L115" s="29"/>
    </row>
    <row r="116" spans="3:12" ht="13">
      <c r="C116" s="735"/>
      <c r="D116" s="2099"/>
      <c r="E116" s="2115"/>
      <c r="F116" s="2112"/>
      <c r="G116" s="2119"/>
      <c r="H116" s="2122"/>
      <c r="I116" s="2122" t="s">
        <v>987</v>
      </c>
      <c r="J116" s="2122"/>
      <c r="K116" s="1068"/>
      <c r="L116" s="29"/>
    </row>
    <row r="117" spans="3:12" ht="13">
      <c r="C117" s="735"/>
      <c r="D117" s="2099"/>
      <c r="E117" s="2115"/>
      <c r="F117" s="2112"/>
      <c r="G117" s="2119"/>
      <c r="H117" s="2122" t="s">
        <v>1018</v>
      </c>
      <c r="I117" s="2132" t="s">
        <v>983</v>
      </c>
      <c r="J117" s="2132"/>
      <c r="K117" s="1068"/>
      <c r="L117" s="29"/>
    </row>
    <row r="118" spans="3:12" ht="14" thickBot="1">
      <c r="C118" s="735"/>
      <c r="D118" s="2099"/>
      <c r="E118" s="2116"/>
      <c r="F118" s="2113"/>
      <c r="G118" s="2120"/>
      <c r="H118" s="2123"/>
      <c r="I118" s="2123" t="s">
        <v>987</v>
      </c>
      <c r="J118" s="2123"/>
      <c r="K118" s="1071"/>
      <c r="L118" s="29"/>
    </row>
    <row r="119" spans="3:12" ht="13">
      <c r="C119" s="735"/>
      <c r="D119" s="2099"/>
      <c r="E119" s="2114" t="s">
        <v>1019</v>
      </c>
      <c r="F119" s="2143" t="s">
        <v>1020</v>
      </c>
      <c r="G119" s="2145" t="s">
        <v>1021</v>
      </c>
      <c r="H119" s="2143" t="s">
        <v>984</v>
      </c>
      <c r="I119" s="2143"/>
      <c r="J119" s="2143"/>
      <c r="K119" s="1072"/>
      <c r="L119" s="29"/>
    </row>
    <row r="120" spans="3:12" ht="13">
      <c r="C120" s="735"/>
      <c r="D120" s="2099"/>
      <c r="E120" s="2115"/>
      <c r="F120" s="2144"/>
      <c r="G120" s="2146"/>
      <c r="H120" s="2144" t="s">
        <v>986</v>
      </c>
      <c r="I120" s="2144"/>
      <c r="J120" s="2144"/>
      <c r="K120" s="1068"/>
      <c r="L120" s="29"/>
    </row>
    <row r="121" spans="3:12" ht="23.25" customHeight="1">
      <c r="C121" s="735"/>
      <c r="D121" s="2099"/>
      <c r="E121" s="2115"/>
      <c r="F121" s="2136" t="s">
        <v>1022</v>
      </c>
      <c r="G121" s="2132" t="s">
        <v>1023</v>
      </c>
      <c r="H121" s="2136" t="s">
        <v>984</v>
      </c>
      <c r="I121" s="2136"/>
      <c r="J121" s="2136"/>
      <c r="K121" s="1068"/>
      <c r="L121" s="29"/>
    </row>
    <row r="122" spans="3:12" ht="24" customHeight="1">
      <c r="C122" s="735"/>
      <c r="D122" s="2099"/>
      <c r="E122" s="2115"/>
      <c r="F122" s="2136"/>
      <c r="G122" s="2132"/>
      <c r="H122" s="2136" t="s">
        <v>986</v>
      </c>
      <c r="I122" s="2136"/>
      <c r="J122" s="2136"/>
      <c r="K122" s="1068"/>
      <c r="L122" s="29"/>
    </row>
    <row r="123" spans="3:12" ht="13">
      <c r="C123" s="735"/>
      <c r="D123" s="2099"/>
      <c r="E123" s="2115"/>
      <c r="F123" s="2137" t="s">
        <v>1024</v>
      </c>
      <c r="G123" s="2139" t="s">
        <v>1072</v>
      </c>
      <c r="H123" s="2141" t="s">
        <v>984</v>
      </c>
      <c r="I123" s="2141"/>
      <c r="J123" s="2141"/>
      <c r="K123" s="1068"/>
      <c r="L123" s="29"/>
    </row>
    <row r="124" spans="3:12" ht="14" thickBot="1">
      <c r="C124" s="735"/>
      <c r="D124" s="2099"/>
      <c r="E124" s="2116"/>
      <c r="F124" s="2138"/>
      <c r="G124" s="2140"/>
      <c r="H124" s="2142" t="s">
        <v>986</v>
      </c>
      <c r="I124" s="2142"/>
      <c r="J124" s="2142"/>
      <c r="K124" s="1071"/>
      <c r="L124" s="29"/>
    </row>
    <row r="125" spans="3:12" ht="13" thickBot="1">
      <c r="C125" s="325"/>
      <c r="D125" s="326"/>
      <c r="E125" s="326"/>
      <c r="F125" s="326"/>
      <c r="G125" s="326"/>
      <c r="H125" s="326"/>
      <c r="I125" s="326"/>
      <c r="J125" s="326"/>
      <c r="K125" s="326"/>
      <c r="L125" s="327"/>
    </row>
  </sheetData>
  <sheetProtection password="D69D" sheet="1"/>
  <mergeCells count="93">
    <mergeCell ref="E8:J8"/>
    <mergeCell ref="H121:J121"/>
    <mergeCell ref="H122:J122"/>
    <mergeCell ref="F123:F124"/>
    <mergeCell ref="G123:G124"/>
    <mergeCell ref="H123:J123"/>
    <mergeCell ref="H124:J124"/>
    <mergeCell ref="H117:H118"/>
    <mergeCell ref="I117:J117"/>
    <mergeCell ref="I118:J118"/>
    <mergeCell ref="E119:E124"/>
    <mergeCell ref="F119:F120"/>
    <mergeCell ref="G119:G120"/>
    <mergeCell ref="H119:J119"/>
    <mergeCell ref="H120:J120"/>
    <mergeCell ref="F121:F122"/>
    <mergeCell ref="G121:G122"/>
    <mergeCell ref="I112:J112"/>
    <mergeCell ref="H113:H114"/>
    <mergeCell ref="I113:J113"/>
    <mergeCell ref="I114:J114"/>
    <mergeCell ref="H115:H116"/>
    <mergeCell ref="I115:J115"/>
    <mergeCell ref="I116:J116"/>
    <mergeCell ref="F107:F118"/>
    <mergeCell ref="G107:G118"/>
    <mergeCell ref="H107:H108"/>
    <mergeCell ref="I107:J107"/>
    <mergeCell ref="I108:J108"/>
    <mergeCell ref="H109:H110"/>
    <mergeCell ref="I109:J109"/>
    <mergeCell ref="I110:J110"/>
    <mergeCell ref="H111:H112"/>
    <mergeCell ref="I111:J111"/>
    <mergeCell ref="H47:H70"/>
    <mergeCell ref="I47:I50"/>
    <mergeCell ref="I51:I54"/>
    <mergeCell ref="I102:J102"/>
    <mergeCell ref="H103:H106"/>
    <mergeCell ref="I103:J103"/>
    <mergeCell ref="I104:J104"/>
    <mergeCell ref="I105:J105"/>
    <mergeCell ref="I106:J106"/>
    <mergeCell ref="I87:I90"/>
    <mergeCell ref="I91:I94"/>
    <mergeCell ref="H71:H94"/>
    <mergeCell ref="I71:I74"/>
    <mergeCell ref="I75:I78"/>
    <mergeCell ref="I79:I82"/>
    <mergeCell ref="H22:J22"/>
    <mergeCell ref="F95:F106"/>
    <mergeCell ref="G95:G106"/>
    <mergeCell ref="H95:H98"/>
    <mergeCell ref="I95:J95"/>
    <mergeCell ref="I96:J96"/>
    <mergeCell ref="I97:J97"/>
    <mergeCell ref="I98:J98"/>
    <mergeCell ref="H99:H102"/>
    <mergeCell ref="I83:I86"/>
    <mergeCell ref="G23:G94"/>
    <mergeCell ref="I99:J99"/>
    <mergeCell ref="I100:J100"/>
    <mergeCell ref="I101:J101"/>
    <mergeCell ref="I63:I66"/>
    <mergeCell ref="I67:I70"/>
    <mergeCell ref="H23:H46"/>
    <mergeCell ref="I23:I26"/>
    <mergeCell ref="I27:I30"/>
    <mergeCell ref="I31:I34"/>
    <mergeCell ref="I35:I38"/>
    <mergeCell ref="I39:I42"/>
    <mergeCell ref="I43:I46"/>
    <mergeCell ref="H21:J21"/>
    <mergeCell ref="G15:G20"/>
    <mergeCell ref="H15:I16"/>
    <mergeCell ref="H17:I18"/>
    <mergeCell ref="H19:I20"/>
    <mergeCell ref="F23:F94"/>
    <mergeCell ref="I55:I58"/>
    <mergeCell ref="I59:I62"/>
    <mergeCell ref="C5:L5"/>
    <mergeCell ref="C6:L6"/>
    <mergeCell ref="H10:J10"/>
    <mergeCell ref="D11:D124"/>
    <mergeCell ref="E11:E20"/>
    <mergeCell ref="F11:F14"/>
    <mergeCell ref="G11:G14"/>
    <mergeCell ref="H11:I12"/>
    <mergeCell ref="H13:I14"/>
    <mergeCell ref="F15:F20"/>
    <mergeCell ref="E21:E118"/>
    <mergeCell ref="F21:F22"/>
    <mergeCell ref="G21:G22"/>
  </mergeCells>
  <phoneticPr fontId="180" type="noConversion"/>
  <pageMargins left="0.7" right="0.7" top="0.75" bottom="0.75" header="0.3" footer="0.3"/>
  <rowBreaks count="2" manualBreakCount="2">
    <brk id="38" min="2" max="11" man="1"/>
    <brk id="62" min="2" max="11" man="1"/>
  </rowBreaks>
  <drawing r:id="rId1"/>
  <legacyDrawing r:id="rId2"/>
  <extLst>
    <ext xmlns:mx="http://schemas.microsoft.com/office/mac/excel/2008/main" uri="http://schemas.microsoft.com/office/mac/excel/2008/main">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0" enableFormatConditionsCalculation="0"/>
  <dimension ref="C4:T191"/>
  <sheetViews>
    <sheetView workbookViewId="0">
      <selection activeCell="H46" sqref="H46:K46"/>
    </sheetView>
  </sheetViews>
  <sheetFormatPr baseColWidth="10" defaultColWidth="9.1640625" defaultRowHeight="12"/>
  <cols>
    <col min="1" max="1" width="2.83203125" style="20" customWidth="1"/>
    <col min="2" max="2" width="31" style="20" customWidth="1"/>
    <col min="3" max="3" width="3.83203125" style="20" customWidth="1"/>
    <col min="4" max="4" width="12.83203125" style="20" customWidth="1"/>
    <col min="5" max="5" width="40.6640625" style="20" customWidth="1"/>
    <col min="6" max="6" width="15.1640625" style="20" customWidth="1"/>
    <col min="7" max="7" width="13.5" style="20" customWidth="1"/>
    <col min="8" max="11" width="9.1640625" style="20"/>
    <col min="12" max="12" width="3.5" style="20" customWidth="1"/>
    <col min="13" max="13" width="5.5" style="20" customWidth="1"/>
    <col min="14" max="19" width="20.6640625" style="20" customWidth="1"/>
    <col min="20" max="16384" width="9.1640625" style="20"/>
  </cols>
  <sheetData>
    <row r="4" spans="3:20" ht="18.75" customHeight="1" thickBot="1"/>
    <row r="5" spans="3:20" ht="20" thickBot="1">
      <c r="C5" s="2290" t="s">
        <v>1539</v>
      </c>
      <c r="D5" s="2291"/>
      <c r="E5" s="2291"/>
      <c r="F5" s="2291"/>
      <c r="G5" s="2291"/>
      <c r="H5" s="2291"/>
      <c r="I5" s="2291"/>
      <c r="J5" s="2291"/>
      <c r="K5" s="2291"/>
      <c r="L5" s="2292"/>
      <c r="M5" s="700"/>
    </row>
    <row r="6" spans="3:20" ht="18" thickBot="1">
      <c r="C6" s="2082" t="s">
        <v>1952</v>
      </c>
      <c r="D6" s="2083"/>
      <c r="E6" s="2083"/>
      <c r="F6" s="2083"/>
      <c r="G6" s="2083"/>
      <c r="H6" s="2083"/>
      <c r="I6" s="2083"/>
      <c r="J6" s="2083"/>
      <c r="K6" s="2083"/>
      <c r="L6" s="2084"/>
      <c r="M6" s="701"/>
    </row>
    <row r="7" spans="3:20" ht="18" thickBot="1">
      <c r="C7" s="702"/>
      <c r="D7" s="703"/>
      <c r="E7" s="703"/>
      <c r="F7" s="703"/>
      <c r="G7" s="703"/>
      <c r="H7" s="703"/>
      <c r="I7" s="703"/>
      <c r="J7" s="703"/>
      <c r="K7" s="703"/>
      <c r="L7" s="704"/>
      <c r="M7" s="699"/>
    </row>
    <row r="8" spans="3:20" ht="120" customHeight="1" thickBot="1">
      <c r="C8" s="705"/>
      <c r="D8" s="661" t="s">
        <v>454</v>
      </c>
      <c r="E8" s="2287" t="s">
        <v>1435</v>
      </c>
      <c r="F8" s="2288"/>
      <c r="G8" s="2288"/>
      <c r="H8" s="2288"/>
      <c r="I8" s="2288"/>
      <c r="J8" s="2289"/>
      <c r="K8" s="699"/>
      <c r="L8" s="706"/>
      <c r="M8" s="699"/>
    </row>
    <row r="9" spans="3:20" ht="17">
      <c r="C9" s="705"/>
      <c r="D9" s="699"/>
      <c r="E9" s="699"/>
      <c r="F9" s="699"/>
      <c r="G9" s="699"/>
      <c r="H9" s="699"/>
      <c r="I9" s="699"/>
      <c r="J9" s="699"/>
      <c r="K9" s="699"/>
      <c r="L9" s="706"/>
      <c r="M9" s="699"/>
    </row>
    <row r="10" spans="3:20">
      <c r="C10" s="324"/>
      <c r="D10" s="28"/>
      <c r="E10" s="28"/>
      <c r="F10" s="28"/>
      <c r="G10" s="28"/>
      <c r="H10" s="28"/>
      <c r="I10" s="28"/>
      <c r="J10" s="28"/>
      <c r="K10" s="28"/>
      <c r="L10" s="29"/>
    </row>
    <row r="11" spans="3:20" ht="14" thickBot="1">
      <c r="C11" s="324"/>
      <c r="D11" s="687" t="s">
        <v>853</v>
      </c>
      <c r="E11" s="547"/>
      <c r="F11" s="547"/>
      <c r="G11" s="547"/>
      <c r="H11" s="547"/>
      <c r="I11" s="547"/>
      <c r="J11" s="547"/>
      <c r="K11" s="688"/>
      <c r="L11" s="707"/>
    </row>
    <row r="12" spans="3:20" ht="16.5" customHeight="1">
      <c r="C12" s="324"/>
      <c r="D12" s="1079" t="s">
        <v>854</v>
      </c>
      <c r="E12" s="1083" t="str">
        <f>IF(ISBLANK('1. Classification &amp; Budget'!H5),"",'1. Classification &amp; Budget'!H5)</f>
        <v>Morocco</v>
      </c>
      <c r="F12" s="2206" t="s">
        <v>855</v>
      </c>
      <c r="G12" s="2206"/>
      <c r="H12" s="2206"/>
      <c r="I12" s="2206"/>
      <c r="J12" s="2206"/>
      <c r="K12" s="2207"/>
      <c r="L12" s="708"/>
      <c r="O12" s="697"/>
      <c r="P12" s="698"/>
      <c r="Q12" s="698"/>
      <c r="R12" s="698"/>
      <c r="S12" s="698"/>
      <c r="T12" s="698"/>
    </row>
    <row r="13" spans="3:20" ht="34.5" customHeight="1">
      <c r="C13" s="324"/>
      <c r="D13" s="1080" t="s">
        <v>856</v>
      </c>
      <c r="E13" s="1084" t="str">
        <f>IF(ISBLANK('1. Classification &amp; Budget'!F23),"",'1. Classification &amp; Budget'!F23)</f>
        <v>Cronin</v>
      </c>
      <c r="F13" s="2208" t="s">
        <v>975</v>
      </c>
      <c r="G13" s="2209"/>
      <c r="H13" s="2209"/>
      <c r="I13" s="2209"/>
      <c r="J13" s="2209"/>
      <c r="K13" s="2210"/>
      <c r="L13" s="709"/>
      <c r="O13" s="698"/>
      <c r="P13" s="698"/>
      <c r="Q13" s="698"/>
      <c r="R13" s="698"/>
      <c r="S13" s="698"/>
      <c r="T13" s="698"/>
    </row>
    <row r="14" spans="3:20" ht="36" customHeight="1">
      <c r="C14" s="324"/>
      <c r="D14" s="1080" t="s">
        <v>857</v>
      </c>
      <c r="E14" s="1084" t="str">
        <f>IF(ISBLANK('1. Classification &amp; Budget'!I23),"",'1. Classification &amp; Budget'!I23)</f>
        <v>Nicole</v>
      </c>
      <c r="F14" s="2211"/>
      <c r="G14" s="2211"/>
      <c r="H14" s="2211"/>
      <c r="I14" s="2211"/>
      <c r="J14" s="2211"/>
      <c r="K14" s="2212"/>
      <c r="L14" s="709"/>
      <c r="O14" s="698"/>
      <c r="P14" s="698"/>
      <c r="Q14" s="698"/>
      <c r="R14" s="698"/>
      <c r="S14" s="698"/>
      <c r="T14" s="698"/>
    </row>
    <row r="15" spans="3:20" ht="13">
      <c r="C15" s="324"/>
      <c r="D15" s="2213" t="s">
        <v>858</v>
      </c>
      <c r="E15" s="2214"/>
      <c r="F15" s="2215" t="s">
        <v>859</v>
      </c>
      <c r="G15" s="2215"/>
      <c r="H15" s="2215"/>
      <c r="I15" s="2132">
        <f>IF('1. Classification &amp; Budget'!H58=0,"",'1. Classification &amp; Budget'!H58)</f>
        <v>1056.1403508771928</v>
      </c>
      <c r="J15" s="2132"/>
      <c r="K15" s="2216"/>
      <c r="L15" s="710"/>
      <c r="O15" s="698"/>
      <c r="P15" s="698"/>
      <c r="Q15" s="698"/>
      <c r="R15" s="698"/>
      <c r="S15" s="698"/>
      <c r="T15" s="698"/>
    </row>
    <row r="16" spans="3:20" ht="13">
      <c r="C16" s="324"/>
      <c r="D16" s="2217" t="str">
        <f>IF(ISBLANK('2. Questionnaire'!J8),"",'2. Questionnaire'!J8)</f>
        <v xml:space="preserve">The objective of our proposed "Health, Fitness, and Nutrition Workshop for Women" is to educate the women on female-specific health issues, discuss healthy nutrition, and express the importance of daily fitness routines. Our one-day workshop will be divided into two parts: the morning will involve workshops and seminars, while the afternoon will be focused on fitness through different forms of dance. A healthy, light lunch will be provided in between the two parts of the workshop. The community will be provided trained healthcare professionals to lead the health workshops, and other Peace Corps Volunteers to lead the four dance class sessions. The community development center will host this workshop in their building, free of charge. The potential impact of this one-day workshop is that more women in our community will be educated on health issues concerning them, will become more knowledgable in nutrition facts, as well as understand the importance of fitness. It is our hope that the women who attend this workshop will pass on this information to other families and friends. </v>
      </c>
      <c r="E16" s="2218"/>
      <c r="F16" s="2223" t="s">
        <v>860</v>
      </c>
      <c r="G16" s="2224"/>
      <c r="H16" s="1081">
        <f>IF(ISBLANK('1. Classification &amp; Budget'!H18),"",'1. Classification &amp; Budget'!H18)</f>
        <v>41440</v>
      </c>
      <c r="I16" s="2295" t="s">
        <v>861</v>
      </c>
      <c r="J16" s="2295"/>
      <c r="K16" s="1082">
        <f>IF(ISBLANK('1. Classification &amp; Budget'!N18),"",'1. Classification &amp; Budget'!N18)</f>
        <v>41440</v>
      </c>
      <c r="L16" s="711"/>
      <c r="O16" s="698"/>
      <c r="P16" s="698"/>
      <c r="Q16" s="698"/>
      <c r="R16" s="698"/>
      <c r="S16" s="698"/>
      <c r="T16" s="698"/>
    </row>
    <row r="17" spans="3:20" ht="13">
      <c r="C17" s="324"/>
      <c r="D17" s="2219"/>
      <c r="E17" s="2220"/>
      <c r="F17" s="2214" t="s">
        <v>862</v>
      </c>
      <c r="G17" s="2214"/>
      <c r="H17" s="2214"/>
      <c r="I17" s="2214"/>
      <c r="J17" s="2214"/>
      <c r="K17" s="2296"/>
      <c r="L17" s="709"/>
      <c r="O17" s="698"/>
      <c r="P17" s="698"/>
      <c r="Q17" s="698"/>
      <c r="R17" s="698"/>
      <c r="S17" s="698"/>
      <c r="T17" s="698"/>
    </row>
    <row r="18" spans="3:20" ht="108.75" customHeight="1" thickBot="1">
      <c r="C18" s="324"/>
      <c r="D18" s="2221"/>
      <c r="E18" s="2222"/>
      <c r="F18" s="2297" t="str">
        <f>'1. Classification &amp; Budget'!H11&amp;", "&amp;'1. Classification &amp; Budget'!H12&amp;", "&amp;'1. Classification &amp; Budget'!H5</f>
        <v>Azrou, Ifrane Province , Morocco</v>
      </c>
      <c r="G18" s="2298"/>
      <c r="H18" s="2298"/>
      <c r="I18" s="2298"/>
      <c r="J18" s="2298"/>
      <c r="K18" s="2299"/>
      <c r="L18" s="709"/>
      <c r="O18" s="698"/>
      <c r="P18" s="698"/>
      <c r="Q18" s="698"/>
      <c r="R18" s="698"/>
      <c r="S18" s="698"/>
      <c r="T18" s="698"/>
    </row>
    <row r="19" spans="3:20" ht="13">
      <c r="C19" s="324"/>
      <c r="D19" s="688"/>
      <c r="E19" s="688"/>
      <c r="F19" s="688"/>
      <c r="G19" s="688"/>
      <c r="H19" s="688"/>
      <c r="I19" s="688"/>
      <c r="J19" s="688"/>
      <c r="K19" s="688"/>
      <c r="L19" s="707"/>
      <c r="N19" s="28"/>
      <c r="O19" s="597"/>
      <c r="P19" s="597"/>
      <c r="Q19" s="597"/>
      <c r="R19" s="597"/>
      <c r="S19" s="597"/>
      <c r="T19" s="698"/>
    </row>
    <row r="20" spans="3:20" ht="14" thickBot="1">
      <c r="C20" s="324"/>
      <c r="D20" s="687" t="s">
        <v>863</v>
      </c>
      <c r="E20" s="689"/>
      <c r="F20" s="689"/>
      <c r="G20" s="689"/>
      <c r="H20" s="689"/>
      <c r="I20" s="689"/>
      <c r="J20" s="689"/>
      <c r="K20" s="689"/>
      <c r="L20" s="712"/>
      <c r="N20" s="28"/>
      <c r="O20" s="597"/>
      <c r="P20" s="597"/>
      <c r="Q20" s="597"/>
      <c r="R20" s="597"/>
      <c r="S20" s="597"/>
      <c r="T20" s="698"/>
    </row>
    <row r="21" spans="3:20" ht="55.5" customHeight="1" thickBot="1">
      <c r="C21" s="324"/>
      <c r="D21" s="2300" t="s">
        <v>978</v>
      </c>
      <c r="E21" s="2301"/>
      <c r="F21" s="2225" t="s">
        <v>976</v>
      </c>
      <c r="G21" s="2226"/>
      <c r="H21" s="2227"/>
      <c r="I21" s="2242" t="s">
        <v>977</v>
      </c>
      <c r="J21" s="2243"/>
      <c r="K21" s="2244"/>
      <c r="L21" s="713"/>
      <c r="N21" s="1026"/>
      <c r="O21" s="1026"/>
      <c r="P21" s="1026"/>
      <c r="Q21" s="1026"/>
      <c r="R21" s="1026"/>
      <c r="S21" s="1026"/>
      <c r="T21" s="698"/>
    </row>
    <row r="22" spans="3:20" ht="55.5" customHeight="1">
      <c r="C22" s="324"/>
      <c r="D22" s="2302"/>
      <c r="E22" s="2303"/>
      <c r="F22" s="2245" t="s">
        <v>864</v>
      </c>
      <c r="G22" s="2247" t="s">
        <v>865</v>
      </c>
      <c r="H22" s="2245" t="s">
        <v>866</v>
      </c>
      <c r="I22" s="2293" t="s">
        <v>867</v>
      </c>
      <c r="J22" s="2293" t="s">
        <v>868</v>
      </c>
      <c r="K22" s="2249" t="s">
        <v>869</v>
      </c>
      <c r="L22" s="714"/>
      <c r="N22" s="882"/>
      <c r="O22" s="882"/>
      <c r="P22" s="882"/>
      <c r="Q22" s="882"/>
      <c r="R22" s="882"/>
      <c r="S22" s="882"/>
      <c r="T22" s="698"/>
    </row>
    <row r="23" spans="3:20" ht="88.5" customHeight="1" thickBot="1">
      <c r="C23" s="324"/>
      <c r="D23" s="2304"/>
      <c r="E23" s="2305"/>
      <c r="F23" s="2246"/>
      <c r="G23" s="2248"/>
      <c r="H23" s="2246"/>
      <c r="I23" s="2294"/>
      <c r="J23" s="2294"/>
      <c r="K23" s="2250"/>
      <c r="L23" s="714"/>
      <c r="N23" s="882"/>
      <c r="O23" s="882"/>
      <c r="P23" s="882"/>
      <c r="Q23" s="882"/>
      <c r="R23" s="882"/>
      <c r="S23" s="882"/>
      <c r="T23" s="698"/>
    </row>
    <row r="24" spans="3:20" ht="31.5" customHeight="1">
      <c r="C24" s="324"/>
      <c r="D24" s="2237">
        <v>1</v>
      </c>
      <c r="E24" s="2238"/>
      <c r="F24" s="1074"/>
      <c r="G24" s="1074"/>
      <c r="H24" s="1074"/>
      <c r="I24" s="1074"/>
      <c r="J24" s="1074"/>
      <c r="K24" s="1075"/>
      <c r="L24" s="658"/>
      <c r="N24" s="882"/>
      <c r="O24" s="882"/>
      <c r="P24" s="882"/>
      <c r="Q24" s="882"/>
      <c r="R24" s="1027"/>
      <c r="S24" s="1027"/>
      <c r="T24" s="698"/>
    </row>
    <row r="25" spans="3:20" ht="31.5" customHeight="1">
      <c r="C25" s="324"/>
      <c r="D25" s="2239">
        <v>2</v>
      </c>
      <c r="E25" s="2240"/>
      <c r="F25" s="871"/>
      <c r="G25" s="871"/>
      <c r="H25" s="871"/>
      <c r="I25" s="871"/>
      <c r="J25" s="871"/>
      <c r="K25" s="1076"/>
      <c r="L25" s="658"/>
      <c r="N25" s="882"/>
      <c r="O25" s="882"/>
      <c r="P25" s="882"/>
      <c r="Q25" s="882"/>
      <c r="R25" s="1027"/>
      <c r="S25" s="1027"/>
      <c r="T25" s="698"/>
    </row>
    <row r="26" spans="3:20" ht="31.5" customHeight="1">
      <c r="C26" s="324"/>
      <c r="D26" s="2239">
        <v>3</v>
      </c>
      <c r="E26" s="2240"/>
      <c r="F26" s="871"/>
      <c r="G26" s="871"/>
      <c r="H26" s="871"/>
      <c r="I26" s="871"/>
      <c r="J26" s="871"/>
      <c r="K26" s="1076"/>
      <c r="L26" s="658"/>
      <c r="N26" s="882"/>
      <c r="O26" s="882"/>
      <c r="P26" s="882"/>
      <c r="Q26" s="882"/>
      <c r="R26" s="1027"/>
      <c r="S26" s="1027"/>
      <c r="T26" s="698"/>
    </row>
    <row r="27" spans="3:20" ht="31.5" customHeight="1">
      <c r="C27" s="324"/>
      <c r="D27" s="2239">
        <v>4</v>
      </c>
      <c r="E27" s="2240"/>
      <c r="F27" s="871"/>
      <c r="G27" s="871"/>
      <c r="H27" s="871"/>
      <c r="I27" s="871"/>
      <c r="J27" s="871"/>
      <c r="K27" s="1076"/>
      <c r="L27" s="658"/>
      <c r="N27" s="882"/>
      <c r="O27" s="882"/>
      <c r="P27" s="882"/>
      <c r="Q27" s="882"/>
      <c r="R27" s="1027"/>
      <c r="S27" s="1027"/>
      <c r="T27" s="698"/>
    </row>
    <row r="28" spans="3:20" ht="31.5" customHeight="1">
      <c r="C28" s="324"/>
      <c r="D28" s="2239">
        <v>5</v>
      </c>
      <c r="E28" s="2240"/>
      <c r="F28" s="871"/>
      <c r="G28" s="871"/>
      <c r="H28" s="871"/>
      <c r="I28" s="871"/>
      <c r="J28" s="871"/>
      <c r="K28" s="1076"/>
      <c r="L28" s="658"/>
      <c r="N28" s="882"/>
      <c r="O28" s="882"/>
      <c r="P28" s="882"/>
      <c r="Q28" s="882"/>
      <c r="R28" s="1027"/>
      <c r="S28" s="1027"/>
      <c r="T28" s="698"/>
    </row>
    <row r="29" spans="3:20" ht="31.5" customHeight="1">
      <c r="C29" s="324"/>
      <c r="D29" s="2239">
        <v>6</v>
      </c>
      <c r="E29" s="2240"/>
      <c r="F29" s="871"/>
      <c r="G29" s="871"/>
      <c r="H29" s="871"/>
      <c r="I29" s="871"/>
      <c r="J29" s="871"/>
      <c r="K29" s="1076"/>
      <c r="L29" s="658"/>
      <c r="N29" s="882"/>
      <c r="O29" s="882"/>
      <c r="P29" s="882"/>
      <c r="Q29" s="882"/>
      <c r="R29" s="1027"/>
      <c r="S29" s="1027"/>
      <c r="T29" s="698"/>
    </row>
    <row r="30" spans="3:20" ht="31.5" customHeight="1">
      <c r="C30" s="324"/>
      <c r="D30" s="2239">
        <v>7</v>
      </c>
      <c r="E30" s="2240"/>
      <c r="F30" s="871"/>
      <c r="G30" s="871"/>
      <c r="H30" s="871"/>
      <c r="I30" s="871"/>
      <c r="J30" s="871"/>
      <c r="K30" s="1076"/>
      <c r="L30" s="658"/>
      <c r="N30" s="882"/>
      <c r="O30" s="882"/>
      <c r="P30" s="882"/>
      <c r="Q30" s="882"/>
      <c r="R30" s="1027"/>
      <c r="S30" s="1027"/>
      <c r="T30" s="698"/>
    </row>
    <row r="31" spans="3:20" ht="31.5" customHeight="1" thickBot="1">
      <c r="C31" s="324"/>
      <c r="D31" s="2251">
        <v>8</v>
      </c>
      <c r="E31" s="2252"/>
      <c r="F31" s="1077"/>
      <c r="G31" s="1077"/>
      <c r="H31" s="1077"/>
      <c r="I31" s="1077"/>
      <c r="J31" s="1077"/>
      <c r="K31" s="1078"/>
      <c r="L31" s="658"/>
      <c r="N31" s="882"/>
      <c r="O31" s="882"/>
      <c r="P31" s="882"/>
      <c r="Q31" s="882"/>
      <c r="R31" s="1027"/>
      <c r="S31" s="1027"/>
      <c r="T31" s="698"/>
    </row>
    <row r="32" spans="3:20" ht="13">
      <c r="C32" s="324"/>
      <c r="D32" s="688"/>
      <c r="E32" s="688"/>
      <c r="F32" s="688"/>
      <c r="G32" s="688"/>
      <c r="H32" s="688"/>
      <c r="I32" s="688"/>
      <c r="J32" s="688"/>
      <c r="K32" s="688"/>
      <c r="L32" s="707"/>
      <c r="N32" s="882"/>
      <c r="O32" s="882"/>
      <c r="P32" s="882"/>
      <c r="Q32" s="882"/>
      <c r="R32" s="1027"/>
      <c r="S32" s="1027"/>
      <c r="T32" s="698"/>
    </row>
    <row r="33" spans="3:20" ht="13">
      <c r="C33" s="324"/>
      <c r="D33" s="2253" t="s">
        <v>774</v>
      </c>
      <c r="E33" s="2253"/>
      <c r="F33" s="2253"/>
      <c r="G33" s="2253"/>
      <c r="H33" s="2253"/>
      <c r="I33" s="2253"/>
      <c r="J33" s="2253"/>
      <c r="K33" s="2253"/>
      <c r="L33" s="715"/>
      <c r="N33" s="882"/>
      <c r="O33" s="882"/>
      <c r="P33" s="882"/>
      <c r="Q33" s="882"/>
      <c r="R33" s="1027"/>
      <c r="S33" s="1027"/>
      <c r="T33" s="698"/>
    </row>
    <row r="34" spans="3:20" ht="10.5" customHeight="1">
      <c r="C34" s="324"/>
      <c r="D34" s="688"/>
      <c r="E34" s="688"/>
      <c r="F34" s="688"/>
      <c r="G34" s="688"/>
      <c r="H34" s="688"/>
      <c r="I34" s="688"/>
      <c r="J34" s="688"/>
      <c r="K34" s="688"/>
      <c r="L34" s="707"/>
      <c r="N34" s="882"/>
      <c r="O34" s="882"/>
      <c r="P34" s="882"/>
      <c r="Q34" s="882"/>
      <c r="R34" s="1027"/>
      <c r="S34" s="1027"/>
      <c r="T34" s="698"/>
    </row>
    <row r="35" spans="3:20" ht="6" customHeight="1">
      <c r="C35" s="324"/>
      <c r="D35" s="688"/>
      <c r="E35" s="688"/>
      <c r="F35" s="688"/>
      <c r="G35" s="688"/>
      <c r="H35" s="688"/>
      <c r="I35" s="688"/>
      <c r="J35" s="688"/>
      <c r="K35" s="688"/>
      <c r="L35" s="707"/>
      <c r="N35" s="882"/>
      <c r="O35" s="882"/>
      <c r="P35" s="882"/>
      <c r="Q35" s="882"/>
      <c r="R35" s="1027"/>
      <c r="S35" s="1027"/>
      <c r="T35" s="698"/>
    </row>
    <row r="36" spans="3:20" ht="13">
      <c r="C36" s="324"/>
      <c r="D36" s="687" t="s">
        <v>775</v>
      </c>
      <c r="E36" s="688"/>
      <c r="F36" s="688"/>
      <c r="G36" s="688"/>
      <c r="H36" s="688"/>
      <c r="I36" s="688"/>
      <c r="J36" s="688"/>
      <c r="K36" s="688"/>
      <c r="L36" s="707"/>
      <c r="N36" s="882"/>
      <c r="O36" s="882"/>
      <c r="P36" s="882"/>
      <c r="Q36" s="882"/>
      <c r="R36" s="1027"/>
      <c r="S36" s="1027"/>
      <c r="T36" s="698"/>
    </row>
    <row r="37" spans="3:20" ht="7.5" customHeight="1">
      <c r="C37" s="324"/>
      <c r="D37" s="688"/>
      <c r="E37" s="688"/>
      <c r="F37" s="688"/>
      <c r="G37" s="688"/>
      <c r="H37" s="688"/>
      <c r="I37" s="688"/>
      <c r="J37" s="688"/>
      <c r="K37" s="688"/>
      <c r="L37" s="707"/>
      <c r="N37" s="882"/>
      <c r="O37" s="882"/>
      <c r="P37" s="882"/>
      <c r="Q37" s="882"/>
      <c r="R37" s="1027"/>
      <c r="S37" s="1027"/>
      <c r="T37" s="698"/>
    </row>
    <row r="38" spans="3:20" ht="24.75" customHeight="1">
      <c r="C38" s="324"/>
      <c r="D38" s="547" t="s">
        <v>776</v>
      </c>
      <c r="E38" s="547"/>
      <c r="F38" s="547"/>
      <c r="G38" s="547"/>
      <c r="H38" s="547"/>
      <c r="I38" s="547"/>
      <c r="J38" s="547"/>
      <c r="K38" s="547"/>
      <c r="L38" s="716"/>
      <c r="N38" s="882"/>
      <c r="O38" s="882"/>
      <c r="P38" s="882"/>
      <c r="Q38" s="882"/>
      <c r="R38" s="1027"/>
      <c r="S38" s="1027"/>
      <c r="T38" s="698"/>
    </row>
    <row r="39" spans="3:20" ht="18" customHeight="1">
      <c r="C39" s="324"/>
      <c r="D39" s="547"/>
      <c r="E39" s="547"/>
      <c r="F39" s="547"/>
      <c r="G39" s="547"/>
      <c r="H39" s="547"/>
      <c r="I39" s="547"/>
      <c r="J39" s="547"/>
      <c r="K39" s="547"/>
      <c r="L39" s="716"/>
      <c r="N39" s="882"/>
      <c r="O39" s="882"/>
      <c r="P39" s="882"/>
      <c r="Q39" s="882"/>
      <c r="R39" s="1027"/>
      <c r="S39" s="1027"/>
      <c r="T39" s="698"/>
    </row>
    <row r="40" spans="3:20" ht="16.5" customHeight="1">
      <c r="C40" s="324"/>
      <c r="D40" s="690" t="s">
        <v>777</v>
      </c>
      <c r="E40" s="547"/>
      <c r="F40" s="547"/>
      <c r="G40" s="547"/>
      <c r="H40" s="547"/>
      <c r="I40" s="547"/>
      <c r="J40" s="547"/>
      <c r="K40" s="547"/>
      <c r="L40" s="716"/>
      <c r="N40" s="882"/>
      <c r="O40" s="882"/>
      <c r="P40" s="882"/>
      <c r="Q40" s="882"/>
      <c r="R40" s="1027"/>
      <c r="S40" s="1027"/>
      <c r="T40" s="698"/>
    </row>
    <row r="41" spans="3:20" ht="13">
      <c r="C41" s="324"/>
      <c r="D41" s="690" t="s">
        <v>778</v>
      </c>
      <c r="E41" s="547"/>
      <c r="F41" s="547"/>
      <c r="G41" s="547"/>
      <c r="H41" s="547"/>
      <c r="I41" s="547"/>
      <c r="J41" s="547"/>
      <c r="K41" s="547"/>
      <c r="L41" s="716"/>
      <c r="N41" s="882"/>
      <c r="O41" s="882"/>
      <c r="P41" s="882"/>
      <c r="Q41" s="882"/>
      <c r="R41" s="1027"/>
      <c r="S41" s="1027"/>
      <c r="T41" s="698"/>
    </row>
    <row r="42" spans="3:20" ht="13">
      <c r="C42" s="324"/>
      <c r="D42" s="2253" t="s">
        <v>927</v>
      </c>
      <c r="E42" s="2253"/>
      <c r="F42" s="2253"/>
      <c r="G42" s="2253"/>
      <c r="H42" s="2253"/>
      <c r="I42" s="2253"/>
      <c r="J42" s="2253"/>
      <c r="K42" s="2253"/>
      <c r="L42" s="715"/>
      <c r="N42" s="882"/>
      <c r="O42" s="882"/>
      <c r="P42" s="882"/>
      <c r="Q42" s="882"/>
      <c r="R42" s="1027"/>
      <c r="S42" s="1027"/>
      <c r="T42" s="698"/>
    </row>
    <row r="43" spans="3:20" ht="15" customHeight="1">
      <c r="C43" s="324"/>
      <c r="D43" s="2253"/>
      <c r="E43" s="2253"/>
      <c r="F43" s="2253"/>
      <c r="G43" s="2253"/>
      <c r="H43" s="2253"/>
      <c r="I43" s="2253"/>
      <c r="J43" s="2253"/>
      <c r="K43" s="2253"/>
      <c r="L43" s="715"/>
      <c r="N43" s="882"/>
      <c r="O43" s="882"/>
      <c r="P43" s="882"/>
      <c r="Q43" s="882"/>
      <c r="R43" s="1027"/>
      <c r="S43" s="1027"/>
      <c r="T43" s="698"/>
    </row>
    <row r="44" spans="3:20" ht="13">
      <c r="C44" s="324"/>
      <c r="D44" s="2253"/>
      <c r="E44" s="2253"/>
      <c r="F44" s="2253"/>
      <c r="G44" s="2253"/>
      <c r="H44" s="2253"/>
      <c r="I44" s="2253"/>
      <c r="J44" s="2253"/>
      <c r="K44" s="2253"/>
      <c r="L44" s="715"/>
      <c r="N44" s="882"/>
      <c r="O44" s="882"/>
      <c r="P44" s="882"/>
      <c r="Q44" s="882"/>
      <c r="R44" s="1027"/>
      <c r="S44" s="1027"/>
      <c r="T44" s="698"/>
    </row>
    <row r="45" spans="3:20" ht="17.25" customHeight="1">
      <c r="C45" s="324"/>
      <c r="D45" s="691"/>
      <c r="E45" s="547"/>
      <c r="F45" s="547"/>
      <c r="G45" s="547"/>
      <c r="H45" s="547"/>
      <c r="I45" s="547"/>
      <c r="J45" s="547"/>
      <c r="K45" s="547"/>
      <c r="L45" s="716"/>
      <c r="N45" s="882"/>
      <c r="O45" s="882"/>
      <c r="P45" s="882"/>
      <c r="Q45" s="882"/>
      <c r="R45" s="1027"/>
      <c r="S45" s="1027"/>
      <c r="T45" s="698"/>
    </row>
    <row r="46" spans="3:20" ht="20.25" customHeight="1">
      <c r="C46" s="324"/>
      <c r="D46" s="690" t="s">
        <v>928</v>
      </c>
      <c r="E46" s="1073"/>
      <c r="F46" s="547"/>
      <c r="G46" s="690" t="s">
        <v>929</v>
      </c>
      <c r="H46" s="2241"/>
      <c r="I46" s="2241"/>
      <c r="J46" s="2241"/>
      <c r="K46" s="2241"/>
      <c r="L46" s="736"/>
      <c r="N46" s="882"/>
      <c r="O46" s="882"/>
      <c r="P46" s="882"/>
      <c r="Q46" s="882"/>
      <c r="R46" s="1027"/>
      <c r="S46" s="1027"/>
      <c r="T46" s="698"/>
    </row>
    <row r="47" spans="3:20" ht="13">
      <c r="C47" s="324"/>
      <c r="D47" s="690"/>
      <c r="E47" s="547"/>
      <c r="F47" s="547"/>
      <c r="G47" s="690"/>
      <c r="H47" s="547"/>
      <c r="I47" s="547"/>
      <c r="J47" s="547"/>
      <c r="K47" s="547"/>
      <c r="L47" s="716"/>
      <c r="N47" s="882"/>
      <c r="O47" s="882"/>
      <c r="P47" s="882"/>
      <c r="Q47" s="882"/>
      <c r="R47" s="1027"/>
      <c r="S47" s="1027"/>
      <c r="T47" s="698"/>
    </row>
    <row r="48" spans="3:20" ht="13">
      <c r="C48" s="324"/>
      <c r="D48" s="2261" t="s">
        <v>930</v>
      </c>
      <c r="E48" s="547"/>
      <c r="F48" s="547"/>
      <c r="G48" s="547"/>
      <c r="H48" s="547"/>
      <c r="I48" s="547"/>
      <c r="J48" s="547"/>
      <c r="K48" s="547"/>
      <c r="L48" s="716"/>
      <c r="N48" s="882"/>
      <c r="O48" s="882"/>
      <c r="P48" s="882"/>
      <c r="Q48" s="882"/>
      <c r="R48" s="1027"/>
      <c r="S48" s="1027"/>
      <c r="T48" s="698"/>
    </row>
    <row r="49" spans="3:20" ht="13">
      <c r="C49" s="324"/>
      <c r="D49" s="2261"/>
      <c r="E49" s="696" t="str">
        <f>IF(ISBLANK('1. Classification &amp; Budget'!I27),"",'1. Classification &amp; Budget'!I27)</f>
        <v xml:space="preserve">Tariq Doukkali </v>
      </c>
      <c r="F49" s="547"/>
      <c r="G49" s="690"/>
      <c r="H49" s="2270"/>
      <c r="I49" s="2270"/>
      <c r="J49" s="2270"/>
      <c r="K49" s="2270"/>
      <c r="L49" s="717"/>
      <c r="N49" s="882"/>
      <c r="O49" s="882"/>
      <c r="P49" s="882"/>
      <c r="Q49" s="882"/>
      <c r="R49" s="1027"/>
      <c r="S49" s="1027"/>
      <c r="T49" s="698"/>
    </row>
    <row r="50" spans="3:20" ht="18" customHeight="1">
      <c r="C50" s="324"/>
      <c r="D50" s="688"/>
      <c r="E50" s="547"/>
      <c r="F50" s="547"/>
      <c r="G50" s="547"/>
      <c r="H50" s="547"/>
      <c r="I50" s="547"/>
      <c r="J50" s="547"/>
      <c r="K50" s="547"/>
      <c r="L50" s="716"/>
      <c r="N50" s="882"/>
      <c r="O50" s="882"/>
      <c r="P50" s="882"/>
      <c r="Q50" s="882"/>
      <c r="R50" s="1027"/>
      <c r="S50" s="1027"/>
      <c r="T50" s="698"/>
    </row>
    <row r="51" spans="3:20" ht="21.75" customHeight="1">
      <c r="C51" s="324"/>
      <c r="D51" s="547"/>
      <c r="E51" s="547"/>
      <c r="F51" s="547"/>
      <c r="G51" s="547"/>
      <c r="H51" s="547"/>
      <c r="I51" s="547"/>
      <c r="J51" s="547"/>
      <c r="K51" s="547"/>
      <c r="L51" s="716"/>
      <c r="N51" s="882"/>
      <c r="O51" s="882"/>
      <c r="P51" s="882"/>
      <c r="Q51" s="882"/>
      <c r="R51" s="1027"/>
      <c r="S51" s="1027"/>
      <c r="T51" s="698"/>
    </row>
    <row r="52" spans="3:20" ht="13">
      <c r="C52" s="324"/>
      <c r="D52" s="2271" t="s">
        <v>945</v>
      </c>
      <c r="E52" s="2271"/>
      <c r="F52" s="2271"/>
      <c r="G52" s="2271"/>
      <c r="H52" s="2271"/>
      <c r="I52" s="2271"/>
      <c r="J52" s="2271"/>
      <c r="K52" s="2271"/>
      <c r="L52" s="718"/>
      <c r="N52" s="882"/>
      <c r="O52" s="882"/>
      <c r="P52" s="882"/>
      <c r="Q52" s="882"/>
      <c r="R52" s="1027"/>
      <c r="S52" s="1027"/>
      <c r="T52" s="698"/>
    </row>
    <row r="53" spans="3:20" ht="26.25" customHeight="1">
      <c r="C53" s="324"/>
      <c r="D53" s="2271"/>
      <c r="E53" s="2271"/>
      <c r="F53" s="2271"/>
      <c r="G53" s="2271"/>
      <c r="H53" s="2271"/>
      <c r="I53" s="2271"/>
      <c r="J53" s="2271"/>
      <c r="K53" s="2271"/>
      <c r="L53" s="718"/>
      <c r="N53" s="340"/>
      <c r="O53" s="340"/>
      <c r="P53" s="882"/>
      <c r="Q53" s="882"/>
      <c r="R53" s="1027"/>
      <c r="S53" s="1027"/>
      <c r="T53" s="698"/>
    </row>
    <row r="54" spans="3:20" ht="16.5" customHeight="1">
      <c r="C54" s="324"/>
      <c r="D54" s="547"/>
      <c r="E54" s="547"/>
      <c r="F54" s="547"/>
      <c r="G54" s="547"/>
      <c r="H54" s="547"/>
      <c r="I54" s="547"/>
      <c r="J54" s="547"/>
      <c r="K54" s="547"/>
      <c r="L54" s="716"/>
      <c r="N54" s="340"/>
      <c r="O54" s="340"/>
      <c r="P54" s="882"/>
      <c r="Q54" s="882"/>
      <c r="R54" s="1027"/>
      <c r="S54" s="1027"/>
      <c r="T54" s="698"/>
    </row>
    <row r="55" spans="3:20" ht="13">
      <c r="C55" s="324"/>
      <c r="D55" s="547" t="s">
        <v>931</v>
      </c>
      <c r="E55" s="547"/>
      <c r="F55" s="547"/>
      <c r="G55" s="547"/>
      <c r="H55" s="547"/>
      <c r="I55" s="547"/>
      <c r="J55" s="547"/>
      <c r="K55" s="547"/>
      <c r="L55" s="716"/>
      <c r="N55" s="340"/>
      <c r="O55" s="340"/>
      <c r="P55" s="882"/>
      <c r="Q55" s="882"/>
      <c r="R55" s="1027"/>
      <c r="S55" s="1027"/>
      <c r="T55" s="698"/>
    </row>
    <row r="56" spans="3:20" ht="13">
      <c r="C56" s="324"/>
      <c r="D56" s="687" t="s">
        <v>932</v>
      </c>
      <c r="E56" s="547"/>
      <c r="F56" s="547"/>
      <c r="G56" s="547"/>
      <c r="H56" s="547"/>
      <c r="I56" s="547"/>
      <c r="J56" s="547"/>
      <c r="K56" s="547"/>
      <c r="L56" s="716"/>
      <c r="N56" s="340"/>
      <c r="O56" s="340"/>
      <c r="P56" s="882"/>
      <c r="Q56" s="882"/>
      <c r="R56" s="1027"/>
      <c r="S56" s="1027"/>
      <c r="T56" s="698"/>
    </row>
    <row r="57" spans="3:20" ht="13">
      <c r="C57" s="324"/>
      <c r="D57" s="547"/>
      <c r="E57" s="547"/>
      <c r="F57" s="547"/>
      <c r="G57" s="547"/>
      <c r="H57" s="547"/>
      <c r="I57" s="547"/>
      <c r="J57" s="547"/>
      <c r="K57" s="547"/>
      <c r="L57" s="716"/>
      <c r="N57" s="340"/>
      <c r="O57" s="340"/>
      <c r="P57" s="882"/>
      <c r="Q57" s="882"/>
      <c r="R57" s="1027"/>
      <c r="S57" s="1027"/>
      <c r="T57" s="698"/>
    </row>
    <row r="58" spans="3:20" ht="13">
      <c r="C58" s="324"/>
      <c r="D58" s="687" t="s">
        <v>933</v>
      </c>
      <c r="E58" s="547"/>
      <c r="F58" s="547"/>
      <c r="G58" s="547"/>
      <c r="H58" s="547"/>
      <c r="I58" s="547"/>
      <c r="J58" s="547"/>
      <c r="K58" s="547"/>
      <c r="L58" s="716"/>
      <c r="N58" s="340"/>
      <c r="O58" s="340"/>
      <c r="P58" s="882"/>
      <c r="Q58" s="882"/>
      <c r="R58" s="1027"/>
      <c r="S58" s="1027"/>
      <c r="T58" s="698"/>
    </row>
    <row r="59" spans="3:20" ht="13">
      <c r="C59" s="324"/>
      <c r="D59" s="2253" t="s">
        <v>834</v>
      </c>
      <c r="E59" s="2253"/>
      <c r="F59" s="2253"/>
      <c r="G59" s="2253"/>
      <c r="H59" s="2253"/>
      <c r="I59" s="2253"/>
      <c r="J59" s="2253"/>
      <c r="K59" s="2253"/>
      <c r="L59" s="715"/>
      <c r="N59" s="340"/>
      <c r="O59" s="340"/>
      <c r="P59" s="882"/>
      <c r="Q59" s="882"/>
      <c r="R59" s="1027"/>
      <c r="S59" s="1027"/>
      <c r="T59" s="698"/>
    </row>
    <row r="60" spans="3:20" ht="12.75" customHeight="1">
      <c r="C60" s="324"/>
      <c r="D60" s="2253"/>
      <c r="E60" s="2253"/>
      <c r="F60" s="2253"/>
      <c r="G60" s="2253"/>
      <c r="H60" s="2253"/>
      <c r="I60" s="2253"/>
      <c r="J60" s="2253"/>
      <c r="K60" s="2253"/>
      <c r="L60" s="715"/>
      <c r="N60" s="340"/>
      <c r="O60" s="340"/>
      <c r="P60" s="882"/>
      <c r="Q60" s="882"/>
      <c r="R60" s="1027"/>
      <c r="S60" s="1027"/>
      <c r="T60" s="698"/>
    </row>
    <row r="61" spans="3:20" ht="12.75" customHeight="1">
      <c r="C61" s="324"/>
      <c r="D61" s="2253"/>
      <c r="E61" s="2253"/>
      <c r="F61" s="2253"/>
      <c r="G61" s="2253"/>
      <c r="H61" s="2253"/>
      <c r="I61" s="2253"/>
      <c r="J61" s="2253"/>
      <c r="K61" s="2253"/>
      <c r="L61" s="715"/>
      <c r="N61" s="340"/>
      <c r="O61" s="340"/>
      <c r="P61" s="882"/>
      <c r="Q61" s="882"/>
      <c r="R61" s="1027"/>
      <c r="S61" s="1027"/>
      <c r="T61" s="698"/>
    </row>
    <row r="62" spans="3:20" ht="32.25" customHeight="1">
      <c r="C62" s="324"/>
      <c r="D62" s="2253"/>
      <c r="E62" s="2253"/>
      <c r="F62" s="2253"/>
      <c r="G62" s="2253"/>
      <c r="H62" s="2253"/>
      <c r="I62" s="2253"/>
      <c r="J62" s="2253"/>
      <c r="K62" s="2253"/>
      <c r="L62" s="715"/>
      <c r="N62" s="340"/>
      <c r="O62" s="340"/>
      <c r="P62" s="882"/>
      <c r="Q62" s="882"/>
      <c r="R62" s="1027"/>
      <c r="S62" s="1027"/>
      <c r="T62" s="698"/>
    </row>
    <row r="63" spans="3:20" ht="25.5" customHeight="1">
      <c r="C63" s="324"/>
      <c r="D63" s="2253" t="s">
        <v>870</v>
      </c>
      <c r="E63" s="2253"/>
      <c r="F63" s="2253"/>
      <c r="G63" s="2253"/>
      <c r="H63" s="2253"/>
      <c r="I63" s="2253"/>
      <c r="J63" s="2253"/>
      <c r="K63" s="2253"/>
      <c r="L63" s="715"/>
      <c r="N63" s="340"/>
      <c r="O63" s="340"/>
      <c r="P63" s="882"/>
      <c r="Q63" s="882"/>
      <c r="R63" s="1027"/>
      <c r="S63" s="1027"/>
    </row>
    <row r="64" spans="3:20" ht="13">
      <c r="C64" s="324"/>
      <c r="D64" s="2253"/>
      <c r="E64" s="2253"/>
      <c r="F64" s="2253"/>
      <c r="G64" s="2253"/>
      <c r="H64" s="2253"/>
      <c r="I64" s="2253"/>
      <c r="J64" s="2253"/>
      <c r="K64" s="2253"/>
      <c r="L64" s="715"/>
      <c r="N64" s="340"/>
      <c r="O64" s="340"/>
      <c r="P64" s="882"/>
      <c r="Q64" s="882"/>
      <c r="R64" s="1027"/>
      <c r="S64" s="1027"/>
    </row>
    <row r="65" spans="3:19" ht="18.75" customHeight="1">
      <c r="C65" s="324"/>
      <c r="D65" s="2253"/>
      <c r="E65" s="2253"/>
      <c r="F65" s="2253"/>
      <c r="G65" s="2253"/>
      <c r="H65" s="2253"/>
      <c r="I65" s="2253"/>
      <c r="J65" s="2253"/>
      <c r="K65" s="2253"/>
      <c r="L65" s="715"/>
      <c r="N65" s="340"/>
      <c r="O65" s="340"/>
      <c r="P65" s="882"/>
      <c r="Q65" s="882"/>
      <c r="R65" s="1027"/>
      <c r="S65" s="1027"/>
    </row>
    <row r="66" spans="3:19" ht="18" customHeight="1">
      <c r="C66" s="324"/>
      <c r="D66" s="2253"/>
      <c r="E66" s="2253"/>
      <c r="F66" s="2253"/>
      <c r="G66" s="2253"/>
      <c r="H66" s="2253"/>
      <c r="I66" s="2253"/>
      <c r="J66" s="2253"/>
      <c r="K66" s="2253"/>
      <c r="L66" s="715"/>
      <c r="N66" s="340"/>
      <c r="O66" s="340"/>
      <c r="P66" s="882"/>
      <c r="Q66" s="882"/>
      <c r="R66" s="1027"/>
      <c r="S66" s="1027"/>
    </row>
    <row r="67" spans="3:19" ht="9.75" customHeight="1">
      <c r="C67" s="324"/>
      <c r="D67" s="547"/>
      <c r="E67" s="547"/>
      <c r="F67" s="547"/>
      <c r="G67" s="547"/>
      <c r="H67" s="547"/>
      <c r="I67" s="547"/>
      <c r="J67" s="547"/>
      <c r="K67" s="547"/>
      <c r="L67" s="716"/>
      <c r="N67" s="340"/>
      <c r="O67" s="340"/>
      <c r="P67" s="882"/>
      <c r="Q67" s="882"/>
      <c r="R67" s="1027"/>
      <c r="S67" s="1027"/>
    </row>
    <row r="68" spans="3:19" ht="18" customHeight="1" thickBot="1">
      <c r="C68" s="324"/>
      <c r="D68" s="692" t="s">
        <v>934</v>
      </c>
      <c r="E68" s="693"/>
      <c r="F68" s="693"/>
      <c r="G68" s="693"/>
      <c r="H68" s="693"/>
      <c r="I68" s="693"/>
      <c r="J68" s="693"/>
      <c r="K68" s="693"/>
      <c r="L68" s="716"/>
      <c r="N68" s="340"/>
      <c r="O68" s="340"/>
      <c r="P68" s="882"/>
      <c r="Q68" s="882"/>
      <c r="R68" s="1027"/>
      <c r="S68" s="1027"/>
    </row>
    <row r="69" spans="3:19" ht="14" thickTop="1">
      <c r="C69" s="324"/>
      <c r="D69" s="2254" t="s">
        <v>935</v>
      </c>
      <c r="E69" s="2255"/>
      <c r="F69" s="2256"/>
      <c r="G69" s="2256"/>
      <c r="H69" s="694" t="s">
        <v>936</v>
      </c>
      <c r="I69" s="695"/>
      <c r="J69" s="2258" t="s">
        <v>172</v>
      </c>
      <c r="K69" s="2259"/>
      <c r="L69" s="980"/>
      <c r="N69" s="340"/>
      <c r="O69" s="340"/>
      <c r="P69" s="882"/>
      <c r="Q69" s="882"/>
      <c r="R69" s="1027"/>
      <c r="S69" s="1027"/>
    </row>
    <row r="70" spans="3:19" ht="13">
      <c r="C70" s="324"/>
      <c r="D70" s="2260" t="s">
        <v>943</v>
      </c>
      <c r="E70" s="2261"/>
      <c r="F70" s="2253"/>
      <c r="G70" s="2253"/>
      <c r="H70" s="2262"/>
      <c r="I70" s="2263"/>
      <c r="J70" s="2266"/>
      <c r="K70" s="2263"/>
      <c r="L70" s="980"/>
      <c r="N70" s="340"/>
      <c r="O70" s="340"/>
      <c r="P70" s="882"/>
      <c r="Q70" s="882"/>
      <c r="R70" s="1027"/>
      <c r="S70" s="1027"/>
    </row>
    <row r="71" spans="3:19" ht="14" thickBot="1">
      <c r="C71" s="324"/>
      <c r="D71" s="2268" t="s">
        <v>944</v>
      </c>
      <c r="E71" s="2269"/>
      <c r="F71" s="2257"/>
      <c r="G71" s="2257"/>
      <c r="H71" s="2264"/>
      <c r="I71" s="2265"/>
      <c r="J71" s="2267"/>
      <c r="K71" s="2265"/>
      <c r="L71" s="980"/>
      <c r="N71" s="340"/>
      <c r="O71" s="340"/>
      <c r="P71" s="882"/>
      <c r="Q71" s="882"/>
      <c r="R71" s="1027"/>
      <c r="S71" s="1027"/>
    </row>
    <row r="72" spans="3:19" ht="14" thickTop="1">
      <c r="C72" s="324"/>
      <c r="D72" s="2254" t="s">
        <v>937</v>
      </c>
      <c r="E72" s="2255"/>
      <c r="F72" s="2256"/>
      <c r="G72" s="2256"/>
      <c r="H72" s="694" t="s">
        <v>936</v>
      </c>
      <c r="I72" s="695"/>
      <c r="J72" s="2258" t="s">
        <v>172</v>
      </c>
      <c r="K72" s="2259"/>
      <c r="L72" s="980"/>
      <c r="N72" s="340"/>
      <c r="O72" s="340"/>
      <c r="P72" s="882"/>
      <c r="Q72" s="882"/>
      <c r="R72" s="1027"/>
      <c r="S72" s="1027"/>
    </row>
    <row r="73" spans="3:19" ht="13">
      <c r="C73" s="324"/>
      <c r="D73" s="2260" t="s">
        <v>938</v>
      </c>
      <c r="E73" s="2261"/>
      <c r="F73" s="2253"/>
      <c r="G73" s="2253"/>
      <c r="H73" s="2262"/>
      <c r="I73" s="2263"/>
      <c r="J73" s="2266"/>
      <c r="K73" s="2263"/>
      <c r="L73" s="980"/>
      <c r="N73" s="340"/>
      <c r="O73" s="340"/>
      <c r="P73" s="882"/>
      <c r="Q73" s="882"/>
      <c r="R73" s="1027"/>
      <c r="S73" s="1027"/>
    </row>
    <row r="74" spans="3:19" ht="13">
      <c r="C74" s="324"/>
      <c r="D74" s="2260" t="s">
        <v>943</v>
      </c>
      <c r="E74" s="2261"/>
      <c r="F74" s="2253"/>
      <c r="G74" s="2253"/>
      <c r="H74" s="2262"/>
      <c r="I74" s="2263"/>
      <c r="J74" s="2266"/>
      <c r="K74" s="2263"/>
      <c r="L74" s="980"/>
      <c r="N74" s="340"/>
      <c r="O74" s="340"/>
      <c r="P74" s="882"/>
      <c r="Q74" s="882"/>
      <c r="R74" s="1027"/>
      <c r="S74" s="1027"/>
    </row>
    <row r="75" spans="3:19" ht="14" thickBot="1">
      <c r="C75" s="324"/>
      <c r="D75" s="2268" t="s">
        <v>944</v>
      </c>
      <c r="E75" s="2269"/>
      <c r="F75" s="2257"/>
      <c r="G75" s="2257"/>
      <c r="H75" s="2264"/>
      <c r="I75" s="2265"/>
      <c r="J75" s="2267"/>
      <c r="K75" s="2265"/>
      <c r="L75" s="980"/>
      <c r="N75" s="340"/>
      <c r="O75" s="340"/>
      <c r="P75" s="882"/>
      <c r="Q75" s="882"/>
      <c r="R75" s="1027"/>
      <c r="S75" s="1027"/>
    </row>
    <row r="76" spans="3:19" ht="14" thickTop="1">
      <c r="C76" s="324"/>
      <c r="D76" s="2254" t="s">
        <v>939</v>
      </c>
      <c r="E76" s="2255"/>
      <c r="F76" s="2256"/>
      <c r="G76" s="2256"/>
      <c r="H76" s="694" t="s">
        <v>936</v>
      </c>
      <c r="I76" s="695"/>
      <c r="J76" s="2258" t="s">
        <v>172</v>
      </c>
      <c r="K76" s="2259"/>
      <c r="L76" s="980"/>
      <c r="N76" s="340"/>
      <c r="O76" s="340"/>
      <c r="P76" s="882"/>
      <c r="Q76" s="882"/>
      <c r="R76" s="1027"/>
      <c r="S76" s="1027"/>
    </row>
    <row r="77" spans="3:19" ht="13">
      <c r="C77" s="324"/>
      <c r="D77" s="2260" t="s">
        <v>943</v>
      </c>
      <c r="E77" s="2261"/>
      <c r="F77" s="2253"/>
      <c r="G77" s="2253"/>
      <c r="H77" s="2262"/>
      <c r="I77" s="2263"/>
      <c r="J77" s="2266"/>
      <c r="K77" s="2263"/>
      <c r="L77" s="980"/>
      <c r="N77" s="340"/>
      <c r="O77" s="340"/>
      <c r="P77" s="882"/>
      <c r="Q77" s="882"/>
      <c r="R77" s="1027"/>
      <c r="S77" s="1027"/>
    </row>
    <row r="78" spans="3:19" ht="13">
      <c r="C78" s="324"/>
      <c r="D78" s="2285" t="s">
        <v>944</v>
      </c>
      <c r="E78" s="2286"/>
      <c r="F78" s="2281"/>
      <c r="G78" s="2281"/>
      <c r="H78" s="2282"/>
      <c r="I78" s="2283"/>
      <c r="J78" s="2284"/>
      <c r="K78" s="2283"/>
      <c r="L78" s="980"/>
      <c r="N78" s="340"/>
      <c r="O78" s="340"/>
      <c r="P78" s="882"/>
      <c r="Q78" s="882"/>
      <c r="R78" s="1027"/>
      <c r="S78" s="1027"/>
    </row>
    <row r="79" spans="3:19" ht="13">
      <c r="C79" s="324"/>
      <c r="D79" s="2253" t="s">
        <v>940</v>
      </c>
      <c r="E79" s="2253"/>
      <c r="F79" s="2253"/>
      <c r="G79" s="2253"/>
      <c r="H79" s="2253"/>
      <c r="I79" s="2253"/>
      <c r="J79" s="2253"/>
      <c r="K79" s="2253"/>
      <c r="L79" s="715"/>
    </row>
    <row r="80" spans="3:19" ht="22.5" customHeight="1">
      <c r="C80" s="324"/>
      <c r="D80" s="2253"/>
      <c r="E80" s="2253"/>
      <c r="F80" s="2253"/>
      <c r="G80" s="2253"/>
      <c r="H80" s="2253"/>
      <c r="I80" s="2253"/>
      <c r="J80" s="2253"/>
      <c r="K80" s="2253"/>
      <c r="L80" s="715"/>
    </row>
    <row r="81" spans="3:12" ht="13">
      <c r="C81" s="324"/>
      <c r="D81" s="547"/>
      <c r="E81" s="547"/>
      <c r="F81" s="547"/>
      <c r="G81" s="547"/>
      <c r="H81" s="547"/>
      <c r="I81" s="547"/>
      <c r="J81" s="547"/>
      <c r="K81" s="547"/>
      <c r="L81" s="716"/>
    </row>
    <row r="82" spans="3:12" ht="13">
      <c r="C82" s="324"/>
      <c r="D82" s="687" t="s">
        <v>941</v>
      </c>
      <c r="E82" s="547"/>
      <c r="F82" s="547"/>
      <c r="G82" s="547"/>
      <c r="H82" s="547"/>
      <c r="I82" s="547"/>
      <c r="J82" s="547"/>
      <c r="K82" s="547"/>
      <c r="L82" s="716"/>
    </row>
    <row r="83" spans="3:12" ht="13">
      <c r="C83" s="324"/>
      <c r="D83" s="687" t="s">
        <v>942</v>
      </c>
      <c r="E83" s="547"/>
      <c r="F83" s="547"/>
      <c r="G83" s="547"/>
      <c r="H83" s="547"/>
      <c r="I83" s="547"/>
      <c r="J83" s="547"/>
      <c r="K83" s="547"/>
      <c r="L83" s="716"/>
    </row>
    <row r="84" spans="3:12" ht="13" thickBot="1">
      <c r="C84" s="324"/>
      <c r="D84" s="28"/>
      <c r="E84" s="28"/>
      <c r="F84" s="28"/>
      <c r="G84" s="28"/>
      <c r="H84" s="28"/>
      <c r="I84" s="28"/>
      <c r="J84" s="28"/>
      <c r="K84" s="28"/>
      <c r="L84" s="29"/>
    </row>
    <row r="85" spans="3:12">
      <c r="C85" s="324"/>
      <c r="D85" s="686" t="s">
        <v>979</v>
      </c>
      <c r="E85" s="2272"/>
      <c r="F85" s="2273"/>
      <c r="G85" s="2273"/>
      <c r="H85" s="2273"/>
      <c r="I85" s="2273"/>
      <c r="J85" s="2273"/>
      <c r="K85" s="2274"/>
      <c r="L85" s="29"/>
    </row>
    <row r="86" spans="3:12">
      <c r="C86" s="324"/>
      <c r="D86" s="28"/>
      <c r="E86" s="2275"/>
      <c r="F86" s="2276"/>
      <c r="G86" s="2276"/>
      <c r="H86" s="2276"/>
      <c r="I86" s="2276"/>
      <c r="J86" s="2276"/>
      <c r="K86" s="2277"/>
      <c r="L86" s="29"/>
    </row>
    <row r="87" spans="3:12">
      <c r="C87" s="324"/>
      <c r="D87" s="28"/>
      <c r="E87" s="2275"/>
      <c r="F87" s="2276"/>
      <c r="G87" s="2276"/>
      <c r="H87" s="2276"/>
      <c r="I87" s="2276"/>
      <c r="J87" s="2276"/>
      <c r="K87" s="2277"/>
      <c r="L87" s="29"/>
    </row>
    <row r="88" spans="3:12">
      <c r="C88" s="324"/>
      <c r="D88" s="28"/>
      <c r="E88" s="2275"/>
      <c r="F88" s="2276"/>
      <c r="G88" s="2276"/>
      <c r="H88" s="2276"/>
      <c r="I88" s="2276"/>
      <c r="J88" s="2276"/>
      <c r="K88" s="2277"/>
      <c r="L88" s="29"/>
    </row>
    <row r="89" spans="3:12">
      <c r="C89" s="324"/>
      <c r="D89" s="28"/>
      <c r="E89" s="2275"/>
      <c r="F89" s="2276"/>
      <c r="G89" s="2276"/>
      <c r="H89" s="2276"/>
      <c r="I89" s="2276"/>
      <c r="J89" s="2276"/>
      <c r="K89" s="2277"/>
      <c r="L89" s="29"/>
    </row>
    <row r="90" spans="3:12">
      <c r="C90" s="324"/>
      <c r="D90" s="28"/>
      <c r="E90" s="2275"/>
      <c r="F90" s="2276"/>
      <c r="G90" s="2276"/>
      <c r="H90" s="2276"/>
      <c r="I90" s="2276"/>
      <c r="J90" s="2276"/>
      <c r="K90" s="2277"/>
      <c r="L90" s="29"/>
    </row>
    <row r="91" spans="3:12">
      <c r="C91" s="324"/>
      <c r="D91" s="28"/>
      <c r="E91" s="2275"/>
      <c r="F91" s="2276"/>
      <c r="G91" s="2276"/>
      <c r="H91" s="2276"/>
      <c r="I91" s="2276"/>
      <c r="J91" s="2276"/>
      <c r="K91" s="2277"/>
      <c r="L91" s="29"/>
    </row>
    <row r="92" spans="3:12">
      <c r="C92" s="324"/>
      <c r="D92" s="28"/>
      <c r="E92" s="2275"/>
      <c r="F92" s="2276"/>
      <c r="G92" s="2276"/>
      <c r="H92" s="2276"/>
      <c r="I92" s="2276"/>
      <c r="J92" s="2276"/>
      <c r="K92" s="2277"/>
      <c r="L92" s="29"/>
    </row>
    <row r="93" spans="3:12">
      <c r="C93" s="324"/>
      <c r="D93" s="28"/>
      <c r="E93" s="2275"/>
      <c r="F93" s="2276"/>
      <c r="G93" s="2276"/>
      <c r="H93" s="2276"/>
      <c r="I93" s="2276"/>
      <c r="J93" s="2276"/>
      <c r="K93" s="2277"/>
      <c r="L93" s="29"/>
    </row>
    <row r="94" spans="3:12">
      <c r="C94" s="324"/>
      <c r="D94" s="28"/>
      <c r="E94" s="2275"/>
      <c r="F94" s="2276"/>
      <c r="G94" s="2276"/>
      <c r="H94" s="2276"/>
      <c r="I94" s="2276"/>
      <c r="J94" s="2276"/>
      <c r="K94" s="2277"/>
      <c r="L94" s="29"/>
    </row>
    <row r="95" spans="3:12">
      <c r="C95" s="324"/>
      <c r="D95" s="28"/>
      <c r="E95" s="2275"/>
      <c r="F95" s="2276"/>
      <c r="G95" s="2276"/>
      <c r="H95" s="2276"/>
      <c r="I95" s="2276"/>
      <c r="J95" s="2276"/>
      <c r="K95" s="2277"/>
      <c r="L95" s="29"/>
    </row>
    <row r="96" spans="3:12">
      <c r="C96" s="324"/>
      <c r="D96" s="28"/>
      <c r="E96" s="2275"/>
      <c r="F96" s="2276"/>
      <c r="G96" s="2276"/>
      <c r="H96" s="2276"/>
      <c r="I96" s="2276"/>
      <c r="J96" s="2276"/>
      <c r="K96" s="2277"/>
      <c r="L96" s="29"/>
    </row>
    <row r="97" spans="3:14" ht="13" thickBot="1">
      <c r="C97" s="324"/>
      <c r="D97" s="28"/>
      <c r="E97" s="2278"/>
      <c r="F97" s="2279"/>
      <c r="G97" s="2279"/>
      <c r="H97" s="2279"/>
      <c r="I97" s="2279"/>
      <c r="J97" s="2279"/>
      <c r="K97" s="2280"/>
      <c r="L97" s="29"/>
    </row>
    <row r="98" spans="3:14">
      <c r="C98" s="324"/>
      <c r="D98" s="28"/>
      <c r="E98" s="28"/>
      <c r="F98" s="28"/>
      <c r="G98" s="28"/>
      <c r="H98" s="28"/>
      <c r="I98" s="28"/>
      <c r="J98" s="28"/>
      <c r="K98" s="28"/>
      <c r="L98" s="29"/>
    </row>
    <row r="99" spans="3:14" ht="13" thickBot="1">
      <c r="C99" s="325"/>
      <c r="D99" s="326"/>
      <c r="E99" s="326"/>
      <c r="F99" s="326"/>
      <c r="G99" s="326"/>
      <c r="H99" s="326"/>
      <c r="I99" s="326"/>
      <c r="J99" s="326"/>
      <c r="K99" s="326"/>
      <c r="L99" s="327"/>
    </row>
    <row r="101" spans="3:14" ht="13" thickBot="1"/>
    <row r="102" spans="3:14">
      <c r="C102" s="2228" t="s">
        <v>1025</v>
      </c>
      <c r="D102" s="2229"/>
      <c r="E102" s="2229"/>
      <c r="F102" s="2229"/>
      <c r="G102" s="2229"/>
      <c r="H102" s="2229"/>
      <c r="I102" s="2229"/>
      <c r="J102" s="2229"/>
      <c r="K102" s="2229"/>
      <c r="L102" s="2230"/>
    </row>
    <row r="103" spans="3:14">
      <c r="C103" s="2231"/>
      <c r="D103" s="2232"/>
      <c r="E103" s="2232"/>
      <c r="F103" s="2232"/>
      <c r="G103" s="2232"/>
      <c r="H103" s="2232"/>
      <c r="I103" s="2232"/>
      <c r="J103" s="2232"/>
      <c r="K103" s="2232"/>
      <c r="L103" s="2233"/>
    </row>
    <row r="104" spans="3:14">
      <c r="C104" s="2231"/>
      <c r="D104" s="2232"/>
      <c r="E104" s="2232"/>
      <c r="F104" s="2232"/>
      <c r="G104" s="2232"/>
      <c r="H104" s="2232"/>
      <c r="I104" s="2232"/>
      <c r="J104" s="2232"/>
      <c r="K104" s="2232"/>
      <c r="L104" s="2233"/>
    </row>
    <row r="105" spans="3:14" ht="13" thickBot="1">
      <c r="C105" s="2234"/>
      <c r="D105" s="2235"/>
      <c r="E105" s="2235"/>
      <c r="F105" s="2235"/>
      <c r="G105" s="2235"/>
      <c r="H105" s="2235"/>
      <c r="I105" s="2235"/>
      <c r="J105" s="2235"/>
      <c r="K105" s="2235"/>
      <c r="L105" s="2236"/>
    </row>
    <row r="106" spans="3:14" ht="12.75" customHeight="1">
      <c r="C106" s="2198" t="s">
        <v>974</v>
      </c>
      <c r="D106" s="2199"/>
      <c r="E106" s="2199"/>
      <c r="F106" s="2199"/>
      <c r="G106" s="2199"/>
      <c r="H106" s="2199"/>
      <c r="I106" s="2199"/>
      <c r="J106" s="2199"/>
      <c r="K106" s="2199"/>
      <c r="L106" s="2200"/>
    </row>
    <row r="107" spans="3:14">
      <c r="C107" s="2201"/>
      <c r="D107" s="2202"/>
      <c r="E107" s="2202"/>
      <c r="F107" s="2202"/>
      <c r="G107" s="2202"/>
      <c r="H107" s="2202"/>
      <c r="I107" s="2202"/>
      <c r="J107" s="2202"/>
      <c r="K107" s="2202"/>
      <c r="L107" s="2203"/>
    </row>
    <row r="108" spans="3:14">
      <c r="C108" s="2201"/>
      <c r="D108" s="2202"/>
      <c r="E108" s="2202"/>
      <c r="F108" s="2202"/>
      <c r="G108" s="2202"/>
      <c r="H108" s="2202"/>
      <c r="I108" s="2202"/>
      <c r="J108" s="2202"/>
      <c r="K108" s="2202"/>
      <c r="L108" s="2203"/>
    </row>
    <row r="109" spans="3:14">
      <c r="C109" s="2201"/>
      <c r="D109" s="2202"/>
      <c r="E109" s="2202"/>
      <c r="F109" s="2202"/>
      <c r="G109" s="2202"/>
      <c r="H109" s="2202"/>
      <c r="I109" s="2202"/>
      <c r="J109" s="2202"/>
      <c r="K109" s="2202"/>
      <c r="L109" s="2203"/>
    </row>
    <row r="110" spans="3:14">
      <c r="C110" s="2201"/>
      <c r="D110" s="2202"/>
      <c r="E110" s="2202"/>
      <c r="F110" s="2202"/>
      <c r="G110" s="2202"/>
      <c r="H110" s="2202"/>
      <c r="I110" s="2202"/>
      <c r="J110" s="2202"/>
      <c r="K110" s="2202"/>
      <c r="L110" s="2203"/>
    </row>
    <row r="111" spans="3:14" ht="13" thickBot="1">
      <c r="C111" s="2204"/>
      <c r="D111" s="2205"/>
      <c r="E111" s="2205"/>
      <c r="F111" s="2205"/>
      <c r="G111" s="2205"/>
      <c r="H111" s="2205"/>
      <c r="I111" s="2205"/>
      <c r="J111" s="2202"/>
      <c r="K111" s="2202"/>
      <c r="L111" s="2203"/>
    </row>
    <row r="112" spans="3:14" ht="12.75" customHeight="1">
      <c r="C112" s="2171" t="s">
        <v>970</v>
      </c>
      <c r="D112" s="2172"/>
      <c r="E112" s="2173"/>
      <c r="F112" s="2180" t="s">
        <v>1946</v>
      </c>
      <c r="G112" s="2181"/>
      <c r="H112" s="2181"/>
      <c r="I112" s="2182"/>
      <c r="J112" s="2189" t="s">
        <v>971</v>
      </c>
      <c r="K112" s="2190"/>
      <c r="L112" s="2190"/>
      <c r="M112" s="2190"/>
      <c r="N112" s="2191"/>
    </row>
    <row r="113" spans="3:14" ht="12.75" customHeight="1">
      <c r="C113" s="2174"/>
      <c r="D113" s="2175"/>
      <c r="E113" s="2176"/>
      <c r="F113" s="2183"/>
      <c r="G113" s="2184"/>
      <c r="H113" s="2184"/>
      <c r="I113" s="2185"/>
      <c r="J113" s="2192"/>
      <c r="K113" s="2193"/>
      <c r="L113" s="2193"/>
      <c r="M113" s="2193"/>
      <c r="N113" s="2194"/>
    </row>
    <row r="114" spans="3:14" ht="12.75" customHeight="1">
      <c r="C114" s="2174"/>
      <c r="D114" s="2175"/>
      <c r="E114" s="2176"/>
      <c r="F114" s="2183"/>
      <c r="G114" s="2184"/>
      <c r="H114" s="2184"/>
      <c r="I114" s="2185"/>
      <c r="J114" s="2192"/>
      <c r="K114" s="2193"/>
      <c r="L114" s="2193"/>
      <c r="M114" s="2193"/>
      <c r="N114" s="2194"/>
    </row>
    <row r="115" spans="3:14" ht="12.75" customHeight="1">
      <c r="C115" s="2174"/>
      <c r="D115" s="2175"/>
      <c r="E115" s="2176"/>
      <c r="F115" s="2183"/>
      <c r="G115" s="2184"/>
      <c r="H115" s="2184"/>
      <c r="I115" s="2185"/>
      <c r="J115" s="2192"/>
      <c r="K115" s="2193"/>
      <c r="L115" s="2193"/>
      <c r="M115" s="2193"/>
      <c r="N115" s="2194"/>
    </row>
    <row r="116" spans="3:14" ht="12.75" customHeight="1">
      <c r="C116" s="2174"/>
      <c r="D116" s="2175"/>
      <c r="E116" s="2176"/>
      <c r="F116" s="2183"/>
      <c r="G116" s="2184"/>
      <c r="H116" s="2184"/>
      <c r="I116" s="2185"/>
      <c r="J116" s="2192"/>
      <c r="K116" s="2193"/>
      <c r="L116" s="2193"/>
      <c r="M116" s="2193"/>
      <c r="N116" s="2194"/>
    </row>
    <row r="117" spans="3:14" ht="12.75" customHeight="1">
      <c r="C117" s="2174"/>
      <c r="D117" s="2175"/>
      <c r="E117" s="2176"/>
      <c r="F117" s="2183"/>
      <c r="G117" s="2184"/>
      <c r="H117" s="2184"/>
      <c r="I117" s="2185"/>
      <c r="J117" s="2192"/>
      <c r="K117" s="2193"/>
      <c r="L117" s="2193"/>
      <c r="M117" s="2193"/>
      <c r="N117" s="2194"/>
    </row>
    <row r="118" spans="3:14" ht="13.5" customHeight="1">
      <c r="C118" s="2174"/>
      <c r="D118" s="2175"/>
      <c r="E118" s="2176"/>
      <c r="F118" s="2183"/>
      <c r="G118" s="2184"/>
      <c r="H118" s="2184"/>
      <c r="I118" s="2185"/>
      <c r="J118" s="2192"/>
      <c r="K118" s="2193"/>
      <c r="L118" s="2193"/>
      <c r="M118" s="2193"/>
      <c r="N118" s="2194"/>
    </row>
    <row r="119" spans="3:14" ht="13" thickBot="1">
      <c r="C119" s="2177"/>
      <c r="D119" s="2178"/>
      <c r="E119" s="2179"/>
      <c r="F119" s="2186"/>
      <c r="G119" s="2187"/>
      <c r="H119" s="2187"/>
      <c r="I119" s="2188"/>
      <c r="J119" s="2195"/>
      <c r="K119" s="2196"/>
      <c r="L119" s="2196"/>
      <c r="M119" s="2196"/>
      <c r="N119" s="2197"/>
    </row>
    <row r="120" spans="3:14" ht="12.75" customHeight="1">
      <c r="C120" s="2147" t="s">
        <v>969</v>
      </c>
      <c r="D120" s="2148"/>
      <c r="E120" s="2148"/>
      <c r="F120" s="2147" t="s">
        <v>1948</v>
      </c>
      <c r="G120" s="2148"/>
      <c r="H120" s="2148"/>
      <c r="I120" s="2149"/>
      <c r="J120" s="2156" t="s">
        <v>972</v>
      </c>
      <c r="K120" s="2157"/>
      <c r="L120" s="2157"/>
      <c r="M120" s="2157"/>
      <c r="N120" s="2157"/>
    </row>
    <row r="121" spans="3:14">
      <c r="C121" s="2150"/>
      <c r="D121" s="2151"/>
      <c r="E121" s="2151"/>
      <c r="F121" s="2150"/>
      <c r="G121" s="2151"/>
      <c r="H121" s="2151"/>
      <c r="I121" s="2152"/>
      <c r="J121" s="2158"/>
      <c r="K121" s="2159"/>
      <c r="L121" s="2159"/>
      <c r="M121" s="2159"/>
      <c r="N121" s="2159"/>
    </row>
    <row r="122" spans="3:14">
      <c r="C122" s="2150"/>
      <c r="D122" s="2151"/>
      <c r="E122" s="2151"/>
      <c r="F122" s="2150"/>
      <c r="G122" s="2151"/>
      <c r="H122" s="2151"/>
      <c r="I122" s="2152"/>
      <c r="J122" s="2158"/>
      <c r="K122" s="2159"/>
      <c r="L122" s="2159"/>
      <c r="M122" s="2159"/>
      <c r="N122" s="2159"/>
    </row>
    <row r="123" spans="3:14">
      <c r="C123" s="2150"/>
      <c r="D123" s="2151"/>
      <c r="E123" s="2151"/>
      <c r="F123" s="2150"/>
      <c r="G123" s="2151"/>
      <c r="H123" s="2151"/>
      <c r="I123" s="2152"/>
      <c r="J123" s="2158"/>
      <c r="K123" s="2159"/>
      <c r="L123" s="2159"/>
      <c r="M123" s="2159"/>
      <c r="N123" s="2159"/>
    </row>
    <row r="124" spans="3:14">
      <c r="C124" s="2150"/>
      <c r="D124" s="2151"/>
      <c r="E124" s="2151"/>
      <c r="F124" s="2150"/>
      <c r="G124" s="2151"/>
      <c r="H124" s="2151"/>
      <c r="I124" s="2152"/>
      <c r="J124" s="2158"/>
      <c r="K124" s="2159"/>
      <c r="L124" s="2159"/>
      <c r="M124" s="2159"/>
      <c r="N124" s="2159"/>
    </row>
    <row r="125" spans="3:14">
      <c r="C125" s="2150"/>
      <c r="D125" s="2151"/>
      <c r="E125" s="2151"/>
      <c r="F125" s="2150"/>
      <c r="G125" s="2151"/>
      <c r="H125" s="2151"/>
      <c r="I125" s="2152"/>
      <c r="J125" s="2158"/>
      <c r="K125" s="2159"/>
      <c r="L125" s="2159"/>
      <c r="M125" s="2159"/>
      <c r="N125" s="2159"/>
    </row>
    <row r="126" spans="3:14">
      <c r="C126" s="2150"/>
      <c r="D126" s="2151"/>
      <c r="E126" s="2151"/>
      <c r="F126" s="2150"/>
      <c r="G126" s="2151"/>
      <c r="H126" s="2151"/>
      <c r="I126" s="2152"/>
      <c r="J126" s="2158"/>
      <c r="K126" s="2159"/>
      <c r="L126" s="2159"/>
      <c r="M126" s="2159"/>
      <c r="N126" s="2159"/>
    </row>
    <row r="127" spans="3:14">
      <c r="C127" s="2150"/>
      <c r="D127" s="2151"/>
      <c r="E127" s="2151"/>
      <c r="F127" s="2150"/>
      <c r="G127" s="2151"/>
      <c r="H127" s="2151"/>
      <c r="I127" s="2152"/>
      <c r="J127" s="2158"/>
      <c r="K127" s="2159"/>
      <c r="L127" s="2159"/>
      <c r="M127" s="2159"/>
      <c r="N127" s="2159"/>
    </row>
    <row r="128" spans="3:14">
      <c r="C128" s="2150"/>
      <c r="D128" s="2151"/>
      <c r="E128" s="2151"/>
      <c r="F128" s="2150"/>
      <c r="G128" s="2151"/>
      <c r="H128" s="2151"/>
      <c r="I128" s="2152"/>
      <c r="J128" s="2158"/>
      <c r="K128" s="2159"/>
      <c r="L128" s="2159"/>
      <c r="M128" s="2159"/>
      <c r="N128" s="2159"/>
    </row>
    <row r="129" spans="3:14">
      <c r="C129" s="2150"/>
      <c r="D129" s="2151"/>
      <c r="E129" s="2151"/>
      <c r="F129" s="2150"/>
      <c r="G129" s="2151"/>
      <c r="H129" s="2151"/>
      <c r="I129" s="2152"/>
      <c r="J129" s="2158"/>
      <c r="K129" s="2159"/>
      <c r="L129" s="2159"/>
      <c r="M129" s="2159"/>
      <c r="N129" s="2159"/>
    </row>
    <row r="130" spans="3:14">
      <c r="C130" s="2150"/>
      <c r="D130" s="2151"/>
      <c r="E130" s="2151"/>
      <c r="F130" s="2150"/>
      <c r="G130" s="2151"/>
      <c r="H130" s="2151"/>
      <c r="I130" s="2152"/>
      <c r="J130" s="2158"/>
      <c r="K130" s="2159"/>
      <c r="L130" s="2159"/>
      <c r="M130" s="2159"/>
      <c r="N130" s="2159"/>
    </row>
    <row r="131" spans="3:14">
      <c r="C131" s="2150"/>
      <c r="D131" s="2151"/>
      <c r="E131" s="2151"/>
      <c r="F131" s="2150"/>
      <c r="G131" s="2151"/>
      <c r="H131" s="2151"/>
      <c r="I131" s="2152"/>
      <c r="J131" s="2158"/>
      <c r="K131" s="2159"/>
      <c r="L131" s="2159"/>
      <c r="M131" s="2159"/>
      <c r="N131" s="2159"/>
    </row>
    <row r="132" spans="3:14">
      <c r="C132" s="2150"/>
      <c r="D132" s="2151"/>
      <c r="E132" s="2151"/>
      <c r="F132" s="2150"/>
      <c r="G132" s="2151"/>
      <c r="H132" s="2151"/>
      <c r="I132" s="2152"/>
      <c r="J132" s="2158"/>
      <c r="K132" s="2159"/>
      <c r="L132" s="2159"/>
      <c r="M132" s="2159"/>
      <c r="N132" s="2159"/>
    </row>
    <row r="133" spans="3:14">
      <c r="C133" s="2150"/>
      <c r="D133" s="2151"/>
      <c r="E133" s="2151"/>
      <c r="F133" s="2150"/>
      <c r="G133" s="2151"/>
      <c r="H133" s="2151"/>
      <c r="I133" s="2152"/>
      <c r="J133" s="2158"/>
      <c r="K133" s="2159"/>
      <c r="L133" s="2159"/>
      <c r="M133" s="2159"/>
      <c r="N133" s="2159"/>
    </row>
    <row r="134" spans="3:14">
      <c r="C134" s="2150"/>
      <c r="D134" s="2151"/>
      <c r="E134" s="2151"/>
      <c r="F134" s="2150"/>
      <c r="G134" s="2151"/>
      <c r="H134" s="2151"/>
      <c r="I134" s="2152"/>
      <c r="J134" s="2158"/>
      <c r="K134" s="2159"/>
      <c r="L134" s="2159"/>
      <c r="M134" s="2159"/>
      <c r="N134" s="2159"/>
    </row>
    <row r="135" spans="3:14">
      <c r="C135" s="2150"/>
      <c r="D135" s="2151"/>
      <c r="E135" s="2151"/>
      <c r="F135" s="2150"/>
      <c r="G135" s="2151"/>
      <c r="H135" s="2151"/>
      <c r="I135" s="2152"/>
      <c r="J135" s="2158"/>
      <c r="K135" s="2159"/>
      <c r="L135" s="2159"/>
      <c r="M135" s="2159"/>
      <c r="N135" s="2159"/>
    </row>
    <row r="136" spans="3:14">
      <c r="C136" s="2150"/>
      <c r="D136" s="2151"/>
      <c r="E136" s="2151"/>
      <c r="F136" s="2150"/>
      <c r="G136" s="2151"/>
      <c r="H136" s="2151"/>
      <c r="I136" s="2152"/>
      <c r="J136" s="2158"/>
      <c r="K136" s="2159"/>
      <c r="L136" s="2159"/>
      <c r="M136" s="2159"/>
      <c r="N136" s="2159"/>
    </row>
    <row r="137" spans="3:14">
      <c r="C137" s="2150"/>
      <c r="D137" s="2151"/>
      <c r="E137" s="2151"/>
      <c r="F137" s="2150"/>
      <c r="G137" s="2151"/>
      <c r="H137" s="2151"/>
      <c r="I137" s="2152"/>
      <c r="J137" s="2158"/>
      <c r="K137" s="2159"/>
      <c r="L137" s="2159"/>
      <c r="M137" s="2159"/>
      <c r="N137" s="2159"/>
    </row>
    <row r="138" spans="3:14">
      <c r="C138" s="2150"/>
      <c r="D138" s="2151"/>
      <c r="E138" s="2151"/>
      <c r="F138" s="2150"/>
      <c r="G138" s="2151"/>
      <c r="H138" s="2151"/>
      <c r="I138" s="2152"/>
      <c r="J138" s="2158"/>
      <c r="K138" s="2159"/>
      <c r="L138" s="2159"/>
      <c r="M138" s="2159"/>
      <c r="N138" s="2159"/>
    </row>
    <row r="139" spans="3:14">
      <c r="C139" s="2150"/>
      <c r="D139" s="2151"/>
      <c r="E139" s="2151"/>
      <c r="F139" s="2150"/>
      <c r="G139" s="2151"/>
      <c r="H139" s="2151"/>
      <c r="I139" s="2152"/>
      <c r="J139" s="2158"/>
      <c r="K139" s="2159"/>
      <c r="L139" s="2159"/>
      <c r="M139" s="2159"/>
      <c r="N139" s="2159"/>
    </row>
    <row r="140" spans="3:14">
      <c r="C140" s="2150"/>
      <c r="D140" s="2151"/>
      <c r="E140" s="2151"/>
      <c r="F140" s="2150"/>
      <c r="G140" s="2151"/>
      <c r="H140" s="2151"/>
      <c r="I140" s="2152"/>
      <c r="J140" s="2158"/>
      <c r="K140" s="2159"/>
      <c r="L140" s="2159"/>
      <c r="M140" s="2159"/>
      <c r="N140" s="2159"/>
    </row>
    <row r="141" spans="3:14">
      <c r="C141" s="2150"/>
      <c r="D141" s="2151"/>
      <c r="E141" s="2151"/>
      <c r="F141" s="2150"/>
      <c r="G141" s="2151"/>
      <c r="H141" s="2151"/>
      <c r="I141" s="2152"/>
      <c r="J141" s="2158"/>
      <c r="K141" s="2159"/>
      <c r="L141" s="2159"/>
      <c r="M141" s="2159"/>
      <c r="N141" s="2159"/>
    </row>
    <row r="142" spans="3:14">
      <c r="C142" s="2150"/>
      <c r="D142" s="2151"/>
      <c r="E142" s="2151"/>
      <c r="F142" s="2150"/>
      <c r="G142" s="2151"/>
      <c r="H142" s="2151"/>
      <c r="I142" s="2152"/>
      <c r="J142" s="2158"/>
      <c r="K142" s="2159"/>
      <c r="L142" s="2159"/>
      <c r="M142" s="2159"/>
      <c r="N142" s="2159"/>
    </row>
    <row r="143" spans="3:14">
      <c r="C143" s="2150"/>
      <c r="D143" s="2151"/>
      <c r="E143" s="2151"/>
      <c r="F143" s="2150"/>
      <c r="G143" s="2151"/>
      <c r="H143" s="2151"/>
      <c r="I143" s="2152"/>
      <c r="J143" s="2158"/>
      <c r="K143" s="2159"/>
      <c r="L143" s="2159"/>
      <c r="M143" s="2159"/>
      <c r="N143" s="2159"/>
    </row>
    <row r="144" spans="3:14">
      <c r="C144" s="2150"/>
      <c r="D144" s="2151"/>
      <c r="E144" s="2151"/>
      <c r="F144" s="2150"/>
      <c r="G144" s="2151"/>
      <c r="H144" s="2151"/>
      <c r="I144" s="2152"/>
      <c r="J144" s="2158"/>
      <c r="K144" s="2159"/>
      <c r="L144" s="2159"/>
      <c r="M144" s="2159"/>
      <c r="N144" s="2159"/>
    </row>
    <row r="145" spans="3:14" ht="13" thickBot="1">
      <c r="C145" s="2150"/>
      <c r="D145" s="2151"/>
      <c r="E145" s="2151"/>
      <c r="F145" s="2150"/>
      <c r="G145" s="2151"/>
      <c r="H145" s="2151"/>
      <c r="I145" s="2152"/>
      <c r="J145" s="2158"/>
      <c r="K145" s="2159"/>
      <c r="L145" s="2159"/>
      <c r="M145" s="2159"/>
      <c r="N145" s="2159"/>
    </row>
    <row r="146" spans="3:14">
      <c r="C146" s="2150"/>
      <c r="D146" s="2151"/>
      <c r="E146" s="2151"/>
      <c r="F146" s="2150"/>
      <c r="G146" s="2151"/>
      <c r="H146" s="2151"/>
      <c r="I146" s="2152"/>
      <c r="J146" s="2160" t="s">
        <v>973</v>
      </c>
      <c r="K146" s="2161"/>
      <c r="L146" s="2161"/>
      <c r="M146" s="2161"/>
      <c r="N146" s="2162"/>
    </row>
    <row r="147" spans="3:14" ht="13" thickBot="1">
      <c r="C147" s="2150"/>
      <c r="D147" s="2151"/>
      <c r="E147" s="2151"/>
      <c r="F147" s="2150"/>
      <c r="G147" s="2151"/>
      <c r="H147" s="2151"/>
      <c r="I147" s="2152"/>
      <c r="J147" s="2163"/>
      <c r="K147" s="2164"/>
      <c r="L147" s="2164"/>
      <c r="M147" s="2164"/>
      <c r="N147" s="2165"/>
    </row>
    <row r="148" spans="3:14">
      <c r="C148" s="2150"/>
      <c r="D148" s="2151"/>
      <c r="E148" s="2151"/>
      <c r="F148" s="2150"/>
      <c r="G148" s="2151"/>
      <c r="H148" s="2151"/>
      <c r="I148" s="2152"/>
      <c r="J148" s="2156" t="s">
        <v>1949</v>
      </c>
      <c r="K148" s="2157"/>
      <c r="L148" s="2157"/>
      <c r="M148" s="2157"/>
      <c r="N148" s="2166"/>
    </row>
    <row r="149" spans="3:14">
      <c r="C149" s="2150"/>
      <c r="D149" s="2151"/>
      <c r="E149" s="2151"/>
      <c r="F149" s="2150"/>
      <c r="G149" s="2151"/>
      <c r="H149" s="2151"/>
      <c r="I149" s="2152"/>
      <c r="J149" s="2158"/>
      <c r="K149" s="2159"/>
      <c r="L149" s="2159"/>
      <c r="M149" s="2159"/>
      <c r="N149" s="2167"/>
    </row>
    <row r="150" spans="3:14">
      <c r="C150" s="2150"/>
      <c r="D150" s="2151"/>
      <c r="E150" s="2151"/>
      <c r="F150" s="2150"/>
      <c r="G150" s="2151"/>
      <c r="H150" s="2151"/>
      <c r="I150" s="2152"/>
      <c r="J150" s="2158"/>
      <c r="K150" s="2159"/>
      <c r="L150" s="2159"/>
      <c r="M150" s="2159"/>
      <c r="N150" s="2167"/>
    </row>
    <row r="151" spans="3:14">
      <c r="C151" s="2150"/>
      <c r="D151" s="2151"/>
      <c r="E151" s="2151"/>
      <c r="F151" s="2150"/>
      <c r="G151" s="2151"/>
      <c r="H151" s="2151"/>
      <c r="I151" s="2152"/>
      <c r="J151" s="2158"/>
      <c r="K151" s="2159"/>
      <c r="L151" s="2159"/>
      <c r="M151" s="2159"/>
      <c r="N151" s="2167"/>
    </row>
    <row r="152" spans="3:14">
      <c r="C152" s="2150"/>
      <c r="D152" s="2151"/>
      <c r="E152" s="2151"/>
      <c r="F152" s="2150"/>
      <c r="G152" s="2151"/>
      <c r="H152" s="2151"/>
      <c r="I152" s="2152"/>
      <c r="J152" s="2158"/>
      <c r="K152" s="2159"/>
      <c r="L152" s="2159"/>
      <c r="M152" s="2159"/>
      <c r="N152" s="2167"/>
    </row>
    <row r="153" spans="3:14">
      <c r="C153" s="2150"/>
      <c r="D153" s="2151"/>
      <c r="E153" s="2151"/>
      <c r="F153" s="2150"/>
      <c r="G153" s="2151"/>
      <c r="H153" s="2151"/>
      <c r="I153" s="2152"/>
      <c r="J153" s="2158"/>
      <c r="K153" s="2159"/>
      <c r="L153" s="2159"/>
      <c r="M153" s="2159"/>
      <c r="N153" s="2167"/>
    </row>
    <row r="154" spans="3:14">
      <c r="C154" s="2150"/>
      <c r="D154" s="2151"/>
      <c r="E154" s="2151"/>
      <c r="F154" s="2150"/>
      <c r="G154" s="2151"/>
      <c r="H154" s="2151"/>
      <c r="I154" s="2152"/>
      <c r="J154" s="2158"/>
      <c r="K154" s="2159"/>
      <c r="L154" s="2159"/>
      <c r="M154" s="2159"/>
      <c r="N154" s="2167"/>
    </row>
    <row r="155" spans="3:14">
      <c r="C155" s="2150"/>
      <c r="D155" s="2151"/>
      <c r="E155" s="2151"/>
      <c r="F155" s="2150"/>
      <c r="G155" s="2151"/>
      <c r="H155" s="2151"/>
      <c r="I155" s="2152"/>
      <c r="J155" s="2158"/>
      <c r="K155" s="2159"/>
      <c r="L155" s="2159"/>
      <c r="M155" s="2159"/>
      <c r="N155" s="2167"/>
    </row>
    <row r="156" spans="3:14" ht="13" thickBot="1">
      <c r="C156" s="2153"/>
      <c r="D156" s="2154"/>
      <c r="E156" s="2154"/>
      <c r="F156" s="2150"/>
      <c r="G156" s="2151"/>
      <c r="H156" s="2151"/>
      <c r="I156" s="2152"/>
      <c r="J156" s="2158"/>
      <c r="K156" s="2159"/>
      <c r="L156" s="2159"/>
      <c r="M156" s="2159"/>
      <c r="N156" s="2167"/>
    </row>
    <row r="157" spans="3:14">
      <c r="C157" s="595"/>
      <c r="D157" s="595"/>
      <c r="E157" s="595"/>
      <c r="F157" s="2150"/>
      <c r="G157" s="2151"/>
      <c r="H157" s="2151"/>
      <c r="I157" s="2152"/>
      <c r="J157" s="2158"/>
      <c r="K157" s="2159"/>
      <c r="L157" s="2159"/>
      <c r="M157" s="2159"/>
      <c r="N157" s="2167"/>
    </row>
    <row r="158" spans="3:14">
      <c r="C158" s="595"/>
      <c r="D158" s="595"/>
      <c r="E158" s="595"/>
      <c r="F158" s="2150"/>
      <c r="G158" s="2151"/>
      <c r="H158" s="2151"/>
      <c r="I158" s="2152"/>
      <c r="J158" s="2158"/>
      <c r="K158" s="2159"/>
      <c r="L158" s="2159"/>
      <c r="M158" s="2159"/>
      <c r="N158" s="2167"/>
    </row>
    <row r="159" spans="3:14">
      <c r="C159" s="595"/>
      <c r="D159" s="595"/>
      <c r="E159" s="595"/>
      <c r="F159" s="2150"/>
      <c r="G159" s="2151"/>
      <c r="H159" s="2151"/>
      <c r="I159" s="2152"/>
      <c r="J159" s="2158"/>
      <c r="K159" s="2159"/>
      <c r="L159" s="2159"/>
      <c r="M159" s="2159"/>
      <c r="N159" s="2167"/>
    </row>
    <row r="160" spans="3:14">
      <c r="C160" s="595"/>
      <c r="D160" s="595"/>
      <c r="E160" s="595"/>
      <c r="F160" s="2150"/>
      <c r="G160" s="2151"/>
      <c r="H160" s="2151"/>
      <c r="I160" s="2152"/>
      <c r="J160" s="2158"/>
      <c r="K160" s="2159"/>
      <c r="L160" s="2159"/>
      <c r="M160" s="2159"/>
      <c r="N160" s="2167"/>
    </row>
    <row r="161" spans="6:14">
      <c r="F161" s="2150"/>
      <c r="G161" s="2151"/>
      <c r="H161" s="2151"/>
      <c r="I161" s="2152"/>
      <c r="J161" s="2158"/>
      <c r="K161" s="2159"/>
      <c r="L161" s="2159"/>
      <c r="M161" s="2159"/>
      <c r="N161" s="2167"/>
    </row>
    <row r="162" spans="6:14">
      <c r="F162" s="2150"/>
      <c r="G162" s="2151"/>
      <c r="H162" s="2151"/>
      <c r="I162" s="2152"/>
      <c r="J162" s="2158"/>
      <c r="K162" s="2159"/>
      <c r="L162" s="2159"/>
      <c r="M162" s="2159"/>
      <c r="N162" s="2167"/>
    </row>
    <row r="163" spans="6:14">
      <c r="F163" s="2150"/>
      <c r="G163" s="2151"/>
      <c r="H163" s="2151"/>
      <c r="I163" s="2152"/>
      <c r="J163" s="2158"/>
      <c r="K163" s="2159"/>
      <c r="L163" s="2159"/>
      <c r="M163" s="2159"/>
      <c r="N163" s="2167"/>
    </row>
    <row r="164" spans="6:14">
      <c r="F164" s="2150"/>
      <c r="G164" s="2151"/>
      <c r="H164" s="2151"/>
      <c r="I164" s="2152"/>
      <c r="J164" s="2158"/>
      <c r="K164" s="2159"/>
      <c r="L164" s="2159"/>
      <c r="M164" s="2159"/>
      <c r="N164" s="2167"/>
    </row>
    <row r="165" spans="6:14">
      <c r="F165" s="2150"/>
      <c r="G165" s="2151"/>
      <c r="H165" s="2151"/>
      <c r="I165" s="2152"/>
      <c r="J165" s="2158"/>
      <c r="K165" s="2159"/>
      <c r="L165" s="2159"/>
      <c r="M165" s="2159"/>
      <c r="N165" s="2167"/>
    </row>
    <row r="166" spans="6:14">
      <c r="F166" s="2150"/>
      <c r="G166" s="2151"/>
      <c r="H166" s="2151"/>
      <c r="I166" s="2152"/>
      <c r="J166" s="2158"/>
      <c r="K166" s="2159"/>
      <c r="L166" s="2159"/>
      <c r="M166" s="2159"/>
      <c r="N166" s="2167"/>
    </row>
    <row r="167" spans="6:14">
      <c r="F167" s="2150"/>
      <c r="G167" s="2151"/>
      <c r="H167" s="2151"/>
      <c r="I167" s="2152"/>
      <c r="J167" s="2158"/>
      <c r="K167" s="2159"/>
      <c r="L167" s="2159"/>
      <c r="M167" s="2159"/>
      <c r="N167" s="2167"/>
    </row>
    <row r="168" spans="6:14">
      <c r="F168" s="2150"/>
      <c r="G168" s="2151"/>
      <c r="H168" s="2151"/>
      <c r="I168" s="2152"/>
      <c r="J168" s="2158"/>
      <c r="K168" s="2159"/>
      <c r="L168" s="2159"/>
      <c r="M168" s="2159"/>
      <c r="N168" s="2167"/>
    </row>
    <row r="169" spans="6:14">
      <c r="F169" s="2150"/>
      <c r="G169" s="2151"/>
      <c r="H169" s="2151"/>
      <c r="I169" s="2152"/>
      <c r="J169" s="2158"/>
      <c r="K169" s="2159"/>
      <c r="L169" s="2159"/>
      <c r="M169" s="2159"/>
      <c r="N169" s="2167"/>
    </row>
    <row r="170" spans="6:14">
      <c r="F170" s="2150"/>
      <c r="G170" s="2151"/>
      <c r="H170" s="2151"/>
      <c r="I170" s="2152"/>
      <c r="J170" s="2158"/>
      <c r="K170" s="2159"/>
      <c r="L170" s="2159"/>
      <c r="M170" s="2159"/>
      <c r="N170" s="2167"/>
    </row>
    <row r="171" spans="6:14">
      <c r="F171" s="2150"/>
      <c r="G171" s="2151"/>
      <c r="H171" s="2151"/>
      <c r="I171" s="2152"/>
      <c r="J171" s="2158"/>
      <c r="K171" s="2159"/>
      <c r="L171" s="2159"/>
      <c r="M171" s="2159"/>
      <c r="N171" s="2167"/>
    </row>
    <row r="172" spans="6:14">
      <c r="F172" s="2150"/>
      <c r="G172" s="2151"/>
      <c r="H172" s="2151"/>
      <c r="I172" s="2152"/>
      <c r="J172" s="2158"/>
      <c r="K172" s="2159"/>
      <c r="L172" s="2159"/>
      <c r="M172" s="2159"/>
      <c r="N172" s="2167"/>
    </row>
    <row r="173" spans="6:14">
      <c r="F173" s="2150"/>
      <c r="G173" s="2151"/>
      <c r="H173" s="2151"/>
      <c r="I173" s="2152"/>
      <c r="J173" s="2158"/>
      <c r="K173" s="2159"/>
      <c r="L173" s="2159"/>
      <c r="M173" s="2159"/>
      <c r="N173" s="2167"/>
    </row>
    <row r="174" spans="6:14" ht="13" thickBot="1">
      <c r="F174" s="2150"/>
      <c r="G174" s="2151"/>
      <c r="H174" s="2151"/>
      <c r="I174" s="2152"/>
      <c r="J174" s="2168"/>
      <c r="K174" s="2169"/>
      <c r="L174" s="2169"/>
      <c r="M174" s="2169"/>
      <c r="N174" s="2170"/>
    </row>
    <row r="175" spans="6:14">
      <c r="F175" s="2150"/>
      <c r="G175" s="2151"/>
      <c r="H175" s="2151"/>
      <c r="I175" s="2152"/>
    </row>
    <row r="176" spans="6:14">
      <c r="F176" s="2150"/>
      <c r="G176" s="2151"/>
      <c r="H176" s="2151"/>
      <c r="I176" s="2152"/>
    </row>
    <row r="177" spans="6:9">
      <c r="F177" s="2150"/>
      <c r="G177" s="2151"/>
      <c r="H177" s="2151"/>
      <c r="I177" s="2152"/>
    </row>
    <row r="178" spans="6:9">
      <c r="F178" s="2150"/>
      <c r="G178" s="2151"/>
      <c r="H178" s="2151"/>
      <c r="I178" s="2152"/>
    </row>
    <row r="179" spans="6:9">
      <c r="F179" s="2150"/>
      <c r="G179" s="2151"/>
      <c r="H179" s="2151"/>
      <c r="I179" s="2152"/>
    </row>
    <row r="180" spans="6:9">
      <c r="F180" s="2150"/>
      <c r="G180" s="2151"/>
      <c r="H180" s="2151"/>
      <c r="I180" s="2152"/>
    </row>
    <row r="181" spans="6:9">
      <c r="F181" s="2150"/>
      <c r="G181" s="2151"/>
      <c r="H181" s="2151"/>
      <c r="I181" s="2152"/>
    </row>
    <row r="182" spans="6:9">
      <c r="F182" s="2150"/>
      <c r="G182" s="2151"/>
      <c r="H182" s="2151"/>
      <c r="I182" s="2152"/>
    </row>
    <row r="183" spans="6:9">
      <c r="F183" s="2150"/>
      <c r="G183" s="2151"/>
      <c r="H183" s="2151"/>
      <c r="I183" s="2152"/>
    </row>
    <row r="184" spans="6:9">
      <c r="F184" s="2150"/>
      <c r="G184" s="2151"/>
      <c r="H184" s="2151"/>
      <c r="I184" s="2152"/>
    </row>
    <row r="185" spans="6:9">
      <c r="F185" s="2150"/>
      <c r="G185" s="2151"/>
      <c r="H185" s="2151"/>
      <c r="I185" s="2152"/>
    </row>
    <row r="186" spans="6:9">
      <c r="F186" s="2150"/>
      <c r="G186" s="2151"/>
      <c r="H186" s="2151"/>
      <c r="I186" s="2152"/>
    </row>
    <row r="187" spans="6:9">
      <c r="F187" s="2150"/>
      <c r="G187" s="2151"/>
      <c r="H187" s="2151"/>
      <c r="I187" s="2152"/>
    </row>
    <row r="188" spans="6:9">
      <c r="F188" s="2150"/>
      <c r="G188" s="2151"/>
      <c r="H188" s="2151"/>
      <c r="I188" s="2152"/>
    </row>
    <row r="189" spans="6:9">
      <c r="F189" s="2150"/>
      <c r="G189" s="2151"/>
      <c r="H189" s="2151"/>
      <c r="I189" s="2152"/>
    </row>
    <row r="190" spans="6:9">
      <c r="F190" s="2150"/>
      <c r="G190" s="2151"/>
      <c r="H190" s="2151"/>
      <c r="I190" s="2152"/>
    </row>
    <row r="191" spans="6:9" ht="13" thickBot="1">
      <c r="F191" s="2153"/>
      <c r="G191" s="2154"/>
      <c r="H191" s="2154"/>
      <c r="I191" s="2155"/>
    </row>
  </sheetData>
  <sheetCalcPr fullCalcOnLoad="1"/>
  <sheetProtection password="D69D" sheet="1" objects="1"/>
  <mergeCells count="73">
    <mergeCell ref="E8:J8"/>
    <mergeCell ref="C5:L5"/>
    <mergeCell ref="C6:L6"/>
    <mergeCell ref="H22:H23"/>
    <mergeCell ref="I22:I23"/>
    <mergeCell ref="J22:J23"/>
    <mergeCell ref="I16:J16"/>
    <mergeCell ref="F17:K17"/>
    <mergeCell ref="F18:K18"/>
    <mergeCell ref="D21:E23"/>
    <mergeCell ref="E85:K97"/>
    <mergeCell ref="D79:K80"/>
    <mergeCell ref="D76:E76"/>
    <mergeCell ref="F76:G78"/>
    <mergeCell ref="J76:K76"/>
    <mergeCell ref="D77:E77"/>
    <mergeCell ref="H77:I78"/>
    <mergeCell ref="J77:K78"/>
    <mergeCell ref="D78:E78"/>
    <mergeCell ref="D72:E72"/>
    <mergeCell ref="F72:G75"/>
    <mergeCell ref="J72:K72"/>
    <mergeCell ref="D73:E73"/>
    <mergeCell ref="H73:I75"/>
    <mergeCell ref="J73:K75"/>
    <mergeCell ref="D74:E74"/>
    <mergeCell ref="D75:E75"/>
    <mergeCell ref="D48:D49"/>
    <mergeCell ref="H49:K49"/>
    <mergeCell ref="D52:K53"/>
    <mergeCell ref="D59:K62"/>
    <mergeCell ref="D63:K66"/>
    <mergeCell ref="D69:E69"/>
    <mergeCell ref="F69:G71"/>
    <mergeCell ref="J69:K69"/>
    <mergeCell ref="D70:E70"/>
    <mergeCell ref="H70:I71"/>
    <mergeCell ref="J70:K71"/>
    <mergeCell ref="D71:E71"/>
    <mergeCell ref="D29:E29"/>
    <mergeCell ref="D30:E30"/>
    <mergeCell ref="D31:E31"/>
    <mergeCell ref="D33:K33"/>
    <mergeCell ref="D42:K44"/>
    <mergeCell ref="H46:K46"/>
    <mergeCell ref="I21:K21"/>
    <mergeCell ref="F22:F23"/>
    <mergeCell ref="G22:G23"/>
    <mergeCell ref="K22:K23"/>
    <mergeCell ref="C106:L111"/>
    <mergeCell ref="F12:K12"/>
    <mergeCell ref="F13:K13"/>
    <mergeCell ref="F14:K14"/>
    <mergeCell ref="D15:E15"/>
    <mergeCell ref="F15:H15"/>
    <mergeCell ref="I15:K15"/>
    <mergeCell ref="D16:E18"/>
    <mergeCell ref="F16:G16"/>
    <mergeCell ref="F21:H21"/>
    <mergeCell ref="C102:L105"/>
    <mergeCell ref="D24:E24"/>
    <mergeCell ref="D25:E25"/>
    <mergeCell ref="D26:E26"/>
    <mergeCell ref="D27:E27"/>
    <mergeCell ref="D28:E28"/>
    <mergeCell ref="F120:I191"/>
    <mergeCell ref="J120:N145"/>
    <mergeCell ref="J146:N147"/>
    <mergeCell ref="J148:N174"/>
    <mergeCell ref="C112:E119"/>
    <mergeCell ref="F112:I119"/>
    <mergeCell ref="J112:N119"/>
    <mergeCell ref="C120:E156"/>
  </mergeCells>
  <phoneticPr fontId="180" type="noConversion"/>
  <dataValidations count="1">
    <dataValidation type="list" allowBlank="1" showInputMessage="1" showErrorMessage="1" sqref="F24:L31">
      <formula1>CheckBox</formula1>
    </dataValidation>
  </dataValidations>
  <pageMargins left="0.7" right="0.7" top="0.75" bottom="0.75" header="0.3" footer="0.3"/>
  <rowBreaks count="2" manualBreakCount="2">
    <brk id="33" min="2" max="11" man="1"/>
    <brk id="62" min="2" max="11" man="1"/>
  </rowBreaks>
  <colBreaks count="1" manualBreakCount="1">
    <brk id="14" max="190" man="1"/>
  </colBreaks>
  <drawing r:id="rId1"/>
  <legacyDrawing r:id="rId2"/>
  <extLst>
    <ext xmlns:mx="http://schemas.microsoft.com/office/mac/excel/2008/main" uri="http://schemas.microsoft.com/office/mac/excel/2008/main">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9" enableFormatConditionsCalculation="0"/>
  <dimension ref="C5:N56"/>
  <sheetViews>
    <sheetView workbookViewId="0">
      <selection activeCell="L15" sqref="L15"/>
    </sheetView>
  </sheetViews>
  <sheetFormatPr baseColWidth="10" defaultColWidth="9.1640625" defaultRowHeight="12"/>
  <cols>
    <col min="1" max="1" width="2.83203125" style="20" customWidth="1"/>
    <col min="2" max="2" width="30.1640625" style="20" customWidth="1"/>
    <col min="3" max="3" width="11.5" style="20" customWidth="1"/>
    <col min="4" max="4" width="16.33203125" style="20" customWidth="1"/>
    <col min="5" max="5" width="11.6640625" style="20" customWidth="1"/>
    <col min="6" max="6" width="11.5" style="20" customWidth="1"/>
    <col min="7" max="7" width="10.6640625" style="20" customWidth="1"/>
    <col min="8" max="8" width="11.5" style="20" customWidth="1"/>
    <col min="9" max="9" width="10.6640625" style="20" customWidth="1"/>
    <col min="10" max="11" width="10.5" style="20" customWidth="1"/>
    <col min="12" max="13" width="10.6640625" style="20" customWidth="1"/>
    <col min="14" max="14" width="10.5" style="20" customWidth="1"/>
    <col min="15" max="16384" width="9.1640625" style="20"/>
  </cols>
  <sheetData>
    <row r="5" spans="3:14" ht="13" thickBot="1"/>
    <row r="6" spans="3:14" ht="26.25" customHeight="1" thickBot="1">
      <c r="C6" s="2313" t="s">
        <v>1539</v>
      </c>
      <c r="D6" s="2314"/>
      <c r="E6" s="2314"/>
      <c r="F6" s="2314"/>
      <c r="G6" s="2314"/>
      <c r="H6" s="2314"/>
      <c r="I6" s="2314"/>
      <c r="J6" s="2314"/>
      <c r="K6" s="2314"/>
      <c r="L6" s="2314"/>
      <c r="M6" s="2314"/>
      <c r="N6" s="2315"/>
    </row>
    <row r="7" spans="3:14" ht="22.5" customHeight="1" thickBot="1">
      <c r="C7" s="2094" t="s">
        <v>1953</v>
      </c>
      <c r="D7" s="2095"/>
      <c r="E7" s="2095"/>
      <c r="F7" s="2095"/>
      <c r="G7" s="2095"/>
      <c r="H7" s="2095"/>
      <c r="I7" s="2095"/>
      <c r="J7" s="2095"/>
      <c r="K7" s="2095"/>
      <c r="L7" s="2095"/>
      <c r="M7" s="2095"/>
      <c r="N7" s="2096"/>
    </row>
    <row r="8" spans="3:14" ht="13">
      <c r="C8" s="737"/>
      <c r="D8" s="743"/>
      <c r="E8" s="744"/>
      <c r="F8" s="744"/>
      <c r="G8" s="744"/>
      <c r="H8" s="744"/>
      <c r="I8" s="744"/>
      <c r="J8" s="744"/>
      <c r="K8" s="744"/>
      <c r="L8" s="744"/>
      <c r="M8" s="744"/>
      <c r="N8" s="738"/>
    </row>
    <row r="9" spans="3:14" ht="169.5" customHeight="1">
      <c r="C9" s="737"/>
      <c r="D9" s="747" t="s">
        <v>454</v>
      </c>
      <c r="E9" s="2306" t="s">
        <v>1070</v>
      </c>
      <c r="F9" s="2307"/>
      <c r="G9" s="2307"/>
      <c r="H9" s="2307"/>
      <c r="I9" s="2307"/>
      <c r="J9" s="2307"/>
      <c r="K9" s="2307"/>
      <c r="L9" s="2307"/>
      <c r="M9" s="2308"/>
      <c r="N9" s="738"/>
    </row>
    <row r="10" spans="3:14" ht="20.25" customHeight="1">
      <c r="C10" s="737"/>
      <c r="D10" s="746"/>
      <c r="E10" s="2309"/>
      <c r="F10" s="2310"/>
      <c r="G10" s="2310"/>
      <c r="H10" s="2310"/>
      <c r="I10" s="2310"/>
      <c r="J10" s="2310"/>
      <c r="K10" s="2310"/>
      <c r="L10" s="2310"/>
      <c r="M10" s="2311"/>
      <c r="N10" s="738"/>
    </row>
    <row r="11" spans="3:14" ht="19.5" customHeight="1">
      <c r="C11" s="737"/>
      <c r="D11" s="743" t="s">
        <v>1073</v>
      </c>
      <c r="E11" s="744"/>
      <c r="F11" s="744"/>
      <c r="G11" s="744"/>
      <c r="H11" s="744"/>
      <c r="I11" s="744"/>
      <c r="J11" s="744"/>
      <c r="K11" s="744"/>
      <c r="L11" s="744"/>
      <c r="M11" s="744"/>
      <c r="N11" s="738"/>
    </row>
    <row r="12" spans="3:14" ht="18.75" customHeight="1">
      <c r="C12" s="737"/>
      <c r="D12" s="744"/>
      <c r="E12" s="744"/>
      <c r="F12" s="744"/>
      <c r="G12" s="744"/>
      <c r="H12" s="744"/>
      <c r="I12" s="744"/>
      <c r="J12" s="744"/>
      <c r="K12" s="744"/>
      <c r="L12" s="744"/>
      <c r="M12" s="744"/>
      <c r="N12" s="738"/>
    </row>
    <row r="13" spans="3:14" ht="14" thickBot="1">
      <c r="C13" s="737"/>
      <c r="D13" s="2316" t="s">
        <v>1074</v>
      </c>
      <c r="E13" s="2316"/>
      <c r="F13" s="2316"/>
      <c r="G13" s="2316"/>
      <c r="H13" s="2316"/>
      <c r="I13" s="2316"/>
      <c r="J13" s="2316"/>
      <c r="K13" s="2316"/>
      <c r="L13" s="745" t="s">
        <v>1026</v>
      </c>
      <c r="M13" s="745" t="s">
        <v>1027</v>
      </c>
      <c r="N13" s="738"/>
    </row>
    <row r="14" spans="3:14" ht="15" thickTop="1" thickBot="1">
      <c r="C14" s="737"/>
      <c r="D14" s="2317" t="s">
        <v>1028</v>
      </c>
      <c r="E14" s="2317"/>
      <c r="F14" s="2317"/>
      <c r="G14" s="2317"/>
      <c r="H14" s="2317"/>
      <c r="I14" s="2317"/>
      <c r="J14" s="2317"/>
      <c r="K14" s="2317"/>
      <c r="L14" s="2317"/>
      <c r="M14" s="2317"/>
      <c r="N14" s="738"/>
    </row>
    <row r="15" spans="3:14" ht="14" thickTop="1">
      <c r="C15" s="737"/>
      <c r="D15" s="2318" t="s">
        <v>1029</v>
      </c>
      <c r="E15" s="2318"/>
      <c r="F15" s="2318"/>
      <c r="G15" s="2318"/>
      <c r="H15" s="2318"/>
      <c r="I15" s="2318"/>
      <c r="J15" s="2318"/>
      <c r="K15" s="2318"/>
      <c r="L15" s="1085"/>
      <c r="M15" s="1085"/>
      <c r="N15" s="738"/>
    </row>
    <row r="16" spans="3:14" ht="13">
      <c r="C16" s="737"/>
      <c r="D16" s="2312" t="s">
        <v>1075</v>
      </c>
      <c r="E16" s="2312"/>
      <c r="F16" s="2312"/>
      <c r="G16" s="2312"/>
      <c r="H16" s="2312"/>
      <c r="I16" s="2312"/>
      <c r="J16" s="2312"/>
      <c r="K16" s="2312"/>
      <c r="L16" s="1086"/>
      <c r="M16" s="1086"/>
      <c r="N16" s="738"/>
    </row>
    <row r="17" spans="3:14" ht="13">
      <c r="C17" s="737"/>
      <c r="D17" s="2312" t="s">
        <v>1030</v>
      </c>
      <c r="E17" s="2312"/>
      <c r="F17" s="2312"/>
      <c r="G17" s="2312"/>
      <c r="H17" s="2312"/>
      <c r="I17" s="2312"/>
      <c r="J17" s="2312"/>
      <c r="K17" s="2312"/>
      <c r="L17" s="1086"/>
      <c r="M17" s="1086"/>
      <c r="N17" s="738"/>
    </row>
    <row r="18" spans="3:14" ht="13">
      <c r="C18" s="737"/>
      <c r="D18" s="2312" t="s">
        <v>1031</v>
      </c>
      <c r="E18" s="2312"/>
      <c r="F18" s="2312"/>
      <c r="G18" s="2312"/>
      <c r="H18" s="2312"/>
      <c r="I18" s="2312"/>
      <c r="J18" s="2312"/>
      <c r="K18" s="2312"/>
      <c r="L18" s="1086"/>
      <c r="M18" s="1086"/>
      <c r="N18" s="738"/>
    </row>
    <row r="19" spans="3:14" ht="13">
      <c r="C19" s="737"/>
      <c r="D19" s="2312" t="s">
        <v>1032</v>
      </c>
      <c r="E19" s="2312"/>
      <c r="F19" s="2312"/>
      <c r="G19" s="2312"/>
      <c r="H19" s="2312"/>
      <c r="I19" s="2312"/>
      <c r="J19" s="2312"/>
      <c r="K19" s="2312"/>
      <c r="L19" s="1086"/>
      <c r="M19" s="1086"/>
      <c r="N19" s="738"/>
    </row>
    <row r="20" spans="3:14" ht="13">
      <c r="C20" s="737"/>
      <c r="D20" s="2312" t="s">
        <v>1033</v>
      </c>
      <c r="E20" s="2312"/>
      <c r="F20" s="2312"/>
      <c r="G20" s="2312"/>
      <c r="H20" s="2312"/>
      <c r="I20" s="2312"/>
      <c r="J20" s="2312"/>
      <c r="K20" s="2312"/>
      <c r="L20" s="1086"/>
      <c r="M20" s="1086"/>
      <c r="N20" s="738"/>
    </row>
    <row r="21" spans="3:14" ht="13">
      <c r="C21" s="737"/>
      <c r="D21" s="2312" t="s">
        <v>1034</v>
      </c>
      <c r="E21" s="2312"/>
      <c r="F21" s="2312"/>
      <c r="G21" s="2312"/>
      <c r="H21" s="2312"/>
      <c r="I21" s="2312"/>
      <c r="J21" s="2312"/>
      <c r="K21" s="2312"/>
      <c r="L21" s="1086"/>
      <c r="M21" s="1086"/>
      <c r="N21" s="738"/>
    </row>
    <row r="22" spans="3:14" ht="13">
      <c r="C22" s="737"/>
      <c r="D22" s="2312" t="s">
        <v>1035</v>
      </c>
      <c r="E22" s="2312"/>
      <c r="F22" s="2312"/>
      <c r="G22" s="2312"/>
      <c r="H22" s="2312"/>
      <c r="I22" s="2312"/>
      <c r="J22" s="2312"/>
      <c r="K22" s="2312"/>
      <c r="L22" s="1086"/>
      <c r="M22" s="1086"/>
      <c r="N22" s="738"/>
    </row>
    <row r="23" spans="3:14" ht="13">
      <c r="C23" s="737"/>
      <c r="D23" s="2312" t="s">
        <v>1036</v>
      </c>
      <c r="E23" s="2312"/>
      <c r="F23" s="2312"/>
      <c r="G23" s="2312"/>
      <c r="H23" s="2312"/>
      <c r="I23" s="2312"/>
      <c r="J23" s="2312"/>
      <c r="K23" s="2312"/>
      <c r="L23" s="1086"/>
      <c r="M23" s="1086"/>
      <c r="N23" s="738"/>
    </row>
    <row r="24" spans="3:14" ht="13">
      <c r="C24" s="737"/>
      <c r="D24" s="2312" t="s">
        <v>1037</v>
      </c>
      <c r="E24" s="2312"/>
      <c r="F24" s="2312"/>
      <c r="G24" s="2312"/>
      <c r="H24" s="2312"/>
      <c r="I24" s="2312"/>
      <c r="J24" s="2312"/>
      <c r="K24" s="2312"/>
      <c r="L24" s="1086"/>
      <c r="M24" s="1086"/>
      <c r="N24" s="738"/>
    </row>
    <row r="25" spans="3:14" ht="13">
      <c r="C25" s="737"/>
      <c r="D25" s="2312" t="s">
        <v>1038</v>
      </c>
      <c r="E25" s="2312"/>
      <c r="F25" s="2312"/>
      <c r="G25" s="2312"/>
      <c r="H25" s="2312"/>
      <c r="I25" s="2312"/>
      <c r="J25" s="2312"/>
      <c r="K25" s="2312"/>
      <c r="L25" s="1086"/>
      <c r="M25" s="1087"/>
      <c r="N25" s="738"/>
    </row>
    <row r="26" spans="3:14" ht="14" thickBot="1">
      <c r="C26" s="737"/>
      <c r="D26" s="2321"/>
      <c r="E26" s="2322"/>
      <c r="F26" s="2322"/>
      <c r="G26" s="2322"/>
      <c r="H26" s="2322"/>
      <c r="I26" s="2322"/>
      <c r="J26" s="2322"/>
      <c r="K26" s="2322"/>
      <c r="L26" s="2322"/>
      <c r="M26" s="2323"/>
      <c r="N26" s="738"/>
    </row>
    <row r="27" spans="3:14" ht="15" thickTop="1" thickBot="1">
      <c r="C27" s="737"/>
      <c r="D27" s="2317" t="s">
        <v>1039</v>
      </c>
      <c r="E27" s="2317"/>
      <c r="F27" s="2317"/>
      <c r="G27" s="2317"/>
      <c r="H27" s="2317"/>
      <c r="I27" s="2317"/>
      <c r="J27" s="2317"/>
      <c r="K27" s="2317"/>
      <c r="L27" s="2317"/>
      <c r="M27" s="2317"/>
      <c r="N27" s="738"/>
    </row>
    <row r="28" spans="3:14" ht="14" thickTop="1">
      <c r="C28" s="737"/>
      <c r="D28" s="2320" t="s">
        <v>1040</v>
      </c>
      <c r="E28" s="2320"/>
      <c r="F28" s="2320"/>
      <c r="G28" s="2320"/>
      <c r="H28" s="2320"/>
      <c r="I28" s="2320"/>
      <c r="J28" s="2320"/>
      <c r="K28" s="2320"/>
      <c r="L28" s="1085"/>
      <c r="M28" s="1085"/>
      <c r="N28" s="738"/>
    </row>
    <row r="29" spans="3:14" ht="13">
      <c r="C29" s="737"/>
      <c r="D29" s="2319" t="s">
        <v>1041</v>
      </c>
      <c r="E29" s="2319"/>
      <c r="F29" s="2319"/>
      <c r="G29" s="2319"/>
      <c r="H29" s="2319"/>
      <c r="I29" s="2319"/>
      <c r="J29" s="2319"/>
      <c r="K29" s="2319"/>
      <c r="L29" s="1086"/>
      <c r="M29" s="1086"/>
      <c r="N29" s="738"/>
    </row>
    <row r="30" spans="3:14" ht="13">
      <c r="C30" s="737"/>
      <c r="D30" s="2319" t="s">
        <v>1042</v>
      </c>
      <c r="E30" s="2319"/>
      <c r="F30" s="2319"/>
      <c r="G30" s="2319"/>
      <c r="H30" s="2319"/>
      <c r="I30" s="2319"/>
      <c r="J30" s="2319"/>
      <c r="K30" s="2319"/>
      <c r="L30" s="1086"/>
      <c r="M30" s="1086"/>
      <c r="N30" s="738"/>
    </row>
    <row r="31" spans="3:14" ht="13">
      <c r="C31" s="737"/>
      <c r="D31" s="2319" t="s">
        <v>1043</v>
      </c>
      <c r="E31" s="2319"/>
      <c r="F31" s="2319"/>
      <c r="G31" s="2319"/>
      <c r="H31" s="2319"/>
      <c r="I31" s="2319"/>
      <c r="J31" s="2319"/>
      <c r="K31" s="2319"/>
      <c r="L31" s="1086"/>
      <c r="M31" s="1086"/>
      <c r="N31" s="738"/>
    </row>
    <row r="32" spans="3:14" ht="13">
      <c r="C32" s="737"/>
      <c r="D32" s="2319" t="s">
        <v>1044</v>
      </c>
      <c r="E32" s="2319"/>
      <c r="F32" s="2319"/>
      <c r="G32" s="2319"/>
      <c r="H32" s="2319"/>
      <c r="I32" s="2319"/>
      <c r="J32" s="2319"/>
      <c r="K32" s="2319"/>
      <c r="L32" s="1086"/>
      <c r="M32" s="1086"/>
      <c r="N32" s="738"/>
    </row>
    <row r="33" spans="3:14" ht="13">
      <c r="C33" s="737"/>
      <c r="D33" s="2319" t="s">
        <v>1045</v>
      </c>
      <c r="E33" s="2319"/>
      <c r="F33" s="2319"/>
      <c r="G33" s="2319"/>
      <c r="H33" s="2319"/>
      <c r="I33" s="2319"/>
      <c r="J33" s="2319"/>
      <c r="K33" s="2319"/>
      <c r="L33" s="1086"/>
      <c r="M33" s="1086"/>
      <c r="N33" s="738"/>
    </row>
    <row r="34" spans="3:14" ht="13">
      <c r="C34" s="737"/>
      <c r="D34" s="2319" t="s">
        <v>1046</v>
      </c>
      <c r="E34" s="2319"/>
      <c r="F34" s="2319"/>
      <c r="G34" s="2319"/>
      <c r="H34" s="2319"/>
      <c r="I34" s="2319"/>
      <c r="J34" s="2319"/>
      <c r="K34" s="2319"/>
      <c r="L34" s="1086"/>
      <c r="M34" s="1086"/>
      <c r="N34" s="738"/>
    </row>
    <row r="35" spans="3:14" ht="13">
      <c r="C35" s="737"/>
      <c r="D35" s="2319" t="s">
        <v>1047</v>
      </c>
      <c r="E35" s="2319"/>
      <c r="F35" s="2319"/>
      <c r="G35" s="2319"/>
      <c r="H35" s="2319"/>
      <c r="I35" s="2319"/>
      <c r="J35" s="2319"/>
      <c r="K35" s="2319"/>
      <c r="L35" s="1086"/>
      <c r="M35" s="1086"/>
      <c r="N35" s="738"/>
    </row>
    <row r="36" spans="3:14" ht="13">
      <c r="C36" s="737"/>
      <c r="D36" s="2319" t="s">
        <v>1048</v>
      </c>
      <c r="E36" s="2319"/>
      <c r="F36" s="2319"/>
      <c r="G36" s="2319"/>
      <c r="H36" s="2319"/>
      <c r="I36" s="2319"/>
      <c r="J36" s="2319"/>
      <c r="K36" s="2319"/>
      <c r="L36" s="1086"/>
      <c r="M36" s="1086"/>
      <c r="N36" s="738"/>
    </row>
    <row r="37" spans="3:14" ht="14" thickBot="1">
      <c r="C37" s="737"/>
      <c r="D37" s="2324"/>
      <c r="E37" s="2325"/>
      <c r="F37" s="2325"/>
      <c r="G37" s="2325"/>
      <c r="H37" s="2325"/>
      <c r="I37" s="2325"/>
      <c r="J37" s="2325"/>
      <c r="K37" s="2325"/>
      <c r="L37" s="2325"/>
      <c r="M37" s="2326"/>
      <c r="N37" s="738"/>
    </row>
    <row r="38" spans="3:14" ht="15" thickTop="1" thickBot="1">
      <c r="C38" s="737"/>
      <c r="D38" s="2317" t="s">
        <v>1049</v>
      </c>
      <c r="E38" s="2317"/>
      <c r="F38" s="2317"/>
      <c r="G38" s="2317"/>
      <c r="H38" s="2317"/>
      <c r="I38" s="2317"/>
      <c r="J38" s="2317"/>
      <c r="K38" s="2317"/>
      <c r="L38" s="2317"/>
      <c r="M38" s="2317"/>
      <c r="N38" s="738"/>
    </row>
    <row r="39" spans="3:14" ht="14" thickTop="1">
      <c r="C39" s="737"/>
      <c r="D39" s="2327" t="s">
        <v>1050</v>
      </c>
      <c r="E39" s="2327"/>
      <c r="F39" s="2327"/>
      <c r="G39" s="2327"/>
      <c r="H39" s="2327"/>
      <c r="I39" s="2327"/>
      <c r="J39" s="2327"/>
      <c r="K39" s="2327"/>
      <c r="L39" s="1085"/>
      <c r="M39" s="1085"/>
      <c r="N39" s="738"/>
    </row>
    <row r="40" spans="3:14" ht="13">
      <c r="C40" s="737"/>
      <c r="D40" s="2328" t="s">
        <v>1086</v>
      </c>
      <c r="E40" s="2328"/>
      <c r="F40" s="2328"/>
      <c r="G40" s="2328"/>
      <c r="H40" s="2328"/>
      <c r="I40" s="2328"/>
      <c r="J40" s="2328"/>
      <c r="K40" s="2328"/>
      <c r="L40" s="1086"/>
      <c r="M40" s="1086"/>
      <c r="N40" s="738"/>
    </row>
    <row r="41" spans="3:14" ht="13">
      <c r="C41" s="737"/>
      <c r="D41" s="2328" t="s">
        <v>1056</v>
      </c>
      <c r="E41" s="2328"/>
      <c r="F41" s="2328"/>
      <c r="G41" s="2328"/>
      <c r="H41" s="2328"/>
      <c r="I41" s="2328"/>
      <c r="J41" s="2328"/>
      <c r="K41" s="2328"/>
      <c r="L41" s="1086"/>
      <c r="M41" s="1086"/>
      <c r="N41" s="738"/>
    </row>
    <row r="42" spans="3:14" ht="13">
      <c r="C42" s="737"/>
      <c r="D42" s="2328" t="s">
        <v>1058</v>
      </c>
      <c r="E42" s="2328"/>
      <c r="F42" s="2328"/>
      <c r="G42" s="2328"/>
      <c r="H42" s="2328"/>
      <c r="I42" s="2328"/>
      <c r="J42" s="2328"/>
      <c r="K42" s="2328"/>
      <c r="L42" s="1086"/>
      <c r="M42" s="1086"/>
      <c r="N42" s="738"/>
    </row>
    <row r="43" spans="3:14" ht="13">
      <c r="C43" s="737"/>
      <c r="D43" s="2328" t="s">
        <v>1059</v>
      </c>
      <c r="E43" s="2328"/>
      <c r="F43" s="2328"/>
      <c r="G43" s="2328"/>
      <c r="H43" s="2328"/>
      <c r="I43" s="2328"/>
      <c r="J43" s="2328"/>
      <c r="K43" s="2328"/>
      <c r="L43" s="1086"/>
      <c r="M43" s="1086"/>
      <c r="N43" s="738"/>
    </row>
    <row r="44" spans="3:14" ht="14" thickBot="1">
      <c r="C44" s="737"/>
      <c r="D44" s="2329"/>
      <c r="E44" s="2329"/>
      <c r="F44" s="2329"/>
      <c r="G44" s="2329"/>
      <c r="H44" s="2329"/>
      <c r="I44" s="2329"/>
      <c r="J44" s="2329"/>
      <c r="K44" s="2329"/>
      <c r="L44" s="2329"/>
      <c r="M44" s="2329"/>
      <c r="N44" s="738"/>
    </row>
    <row r="45" spans="3:14" ht="15" thickTop="1" thickBot="1">
      <c r="C45" s="737"/>
      <c r="D45" s="2317" t="s">
        <v>1060</v>
      </c>
      <c r="E45" s="2317"/>
      <c r="F45" s="2317"/>
      <c r="G45" s="2317"/>
      <c r="H45" s="2317"/>
      <c r="I45" s="2317"/>
      <c r="J45" s="2317"/>
      <c r="K45" s="2317"/>
      <c r="L45" s="2317"/>
      <c r="M45" s="2317"/>
      <c r="N45" s="738"/>
    </row>
    <row r="46" spans="3:14" ht="14" thickTop="1">
      <c r="C46" s="737"/>
      <c r="D46" s="2320" t="s">
        <v>1061</v>
      </c>
      <c r="E46" s="2320"/>
      <c r="F46" s="2320"/>
      <c r="G46" s="2320"/>
      <c r="H46" s="2320"/>
      <c r="I46" s="2320"/>
      <c r="J46" s="2320"/>
      <c r="K46" s="2320"/>
      <c r="L46" s="1085"/>
      <c r="M46" s="1085"/>
      <c r="N46" s="738"/>
    </row>
    <row r="47" spans="3:14" ht="13">
      <c r="C47" s="737"/>
      <c r="D47" s="2319" t="s">
        <v>1062</v>
      </c>
      <c r="E47" s="2319"/>
      <c r="F47" s="2319"/>
      <c r="G47" s="2319"/>
      <c r="H47" s="2319"/>
      <c r="I47" s="2319"/>
      <c r="J47" s="2319"/>
      <c r="K47" s="2319"/>
      <c r="L47" s="1086"/>
      <c r="M47" s="1086"/>
      <c r="N47" s="738"/>
    </row>
    <row r="48" spans="3:14" ht="13">
      <c r="C48" s="737"/>
      <c r="D48" s="2319" t="s">
        <v>1063</v>
      </c>
      <c r="E48" s="2319"/>
      <c r="F48" s="2319"/>
      <c r="G48" s="2319"/>
      <c r="H48" s="2319"/>
      <c r="I48" s="2319"/>
      <c r="J48" s="2319"/>
      <c r="K48" s="2319"/>
      <c r="L48" s="1086"/>
      <c r="M48" s="1086"/>
      <c r="N48" s="738"/>
    </row>
    <row r="49" spans="3:14" ht="13">
      <c r="C49" s="737"/>
      <c r="D49" s="2319" t="s">
        <v>1064</v>
      </c>
      <c r="E49" s="2319"/>
      <c r="F49" s="2319"/>
      <c r="G49" s="2319"/>
      <c r="H49" s="2319"/>
      <c r="I49" s="2319"/>
      <c r="J49" s="2319"/>
      <c r="K49" s="2319"/>
      <c r="L49" s="1086"/>
      <c r="M49" s="1086"/>
      <c r="N49" s="738"/>
    </row>
    <row r="50" spans="3:14" ht="13">
      <c r="C50" s="737"/>
      <c r="D50" s="2319" t="s">
        <v>1065</v>
      </c>
      <c r="E50" s="2319"/>
      <c r="F50" s="2319"/>
      <c r="G50" s="2319"/>
      <c r="H50" s="2319"/>
      <c r="I50" s="2319"/>
      <c r="J50" s="2319"/>
      <c r="K50" s="2319"/>
      <c r="L50" s="1086"/>
      <c r="M50" s="1086"/>
      <c r="N50" s="738"/>
    </row>
    <row r="51" spans="3:14" ht="13">
      <c r="C51" s="737"/>
      <c r="D51" s="2319" t="s">
        <v>1066</v>
      </c>
      <c r="E51" s="2319"/>
      <c r="F51" s="2319"/>
      <c r="G51" s="2319"/>
      <c r="H51" s="2319"/>
      <c r="I51" s="2319"/>
      <c r="J51" s="2319"/>
      <c r="K51" s="2319"/>
      <c r="L51" s="1086"/>
      <c r="M51" s="1086"/>
      <c r="N51" s="738"/>
    </row>
    <row r="52" spans="3:14" ht="13">
      <c r="C52" s="737"/>
      <c r="D52" s="2319" t="s">
        <v>1067</v>
      </c>
      <c r="E52" s="2319"/>
      <c r="F52" s="2319"/>
      <c r="G52" s="2319"/>
      <c r="H52" s="2319"/>
      <c r="I52" s="2319"/>
      <c r="J52" s="2319"/>
      <c r="K52" s="2319"/>
      <c r="L52" s="1086"/>
      <c r="M52" s="1086"/>
      <c r="N52" s="738"/>
    </row>
    <row r="53" spans="3:14" ht="13">
      <c r="C53" s="737"/>
      <c r="D53" s="2319" t="s">
        <v>1068</v>
      </c>
      <c r="E53" s="2319"/>
      <c r="F53" s="2319"/>
      <c r="G53" s="2319"/>
      <c r="H53" s="2319"/>
      <c r="I53" s="2319"/>
      <c r="J53" s="2319"/>
      <c r="K53" s="2319"/>
      <c r="L53" s="1086"/>
      <c r="M53" s="1086"/>
      <c r="N53" s="738"/>
    </row>
    <row r="54" spans="3:14" ht="19.5" customHeight="1">
      <c r="C54" s="737"/>
      <c r="D54" s="2319" t="s">
        <v>1069</v>
      </c>
      <c r="E54" s="2319"/>
      <c r="F54" s="2319"/>
      <c r="G54" s="2319"/>
      <c r="H54" s="2319"/>
      <c r="I54" s="2319"/>
      <c r="J54" s="2319"/>
      <c r="K54" s="2319"/>
      <c r="L54" s="1088"/>
      <c r="M54" s="1088"/>
      <c r="N54" s="738"/>
    </row>
    <row r="55" spans="3:14" ht="13">
      <c r="C55" s="737"/>
      <c r="D55" s="739"/>
      <c r="E55" s="739"/>
      <c r="F55" s="739"/>
      <c r="G55" s="739"/>
      <c r="H55" s="739"/>
      <c r="I55" s="739"/>
      <c r="J55" s="739"/>
      <c r="K55" s="739"/>
      <c r="L55" s="739"/>
      <c r="M55" s="739"/>
      <c r="N55" s="738"/>
    </row>
    <row r="56" spans="3:14" ht="14" thickBot="1">
      <c r="C56" s="740"/>
      <c r="D56" s="741"/>
      <c r="E56" s="741"/>
      <c r="F56" s="741"/>
      <c r="G56" s="741"/>
      <c r="H56" s="741"/>
      <c r="I56" s="741"/>
      <c r="J56" s="741"/>
      <c r="K56" s="741"/>
      <c r="L56" s="741"/>
      <c r="M56" s="741"/>
      <c r="N56" s="742"/>
    </row>
  </sheetData>
  <sheetCalcPr fullCalcOnLoad="1"/>
  <sheetProtection password="D69D" sheet="1" objects="1"/>
  <mergeCells count="45">
    <mergeCell ref="D50:K50"/>
    <mergeCell ref="D51:K51"/>
    <mergeCell ref="D52:K52"/>
    <mergeCell ref="D53:K53"/>
    <mergeCell ref="D54:K54"/>
    <mergeCell ref="D47:K47"/>
    <mergeCell ref="D48:K48"/>
    <mergeCell ref="D45:M45"/>
    <mergeCell ref="D49:K49"/>
    <mergeCell ref="D41:K41"/>
    <mergeCell ref="D42:K42"/>
    <mergeCell ref="D43:K43"/>
    <mergeCell ref="D46:K46"/>
    <mergeCell ref="D44:M44"/>
    <mergeCell ref="D36:K36"/>
    <mergeCell ref="D37:M37"/>
    <mergeCell ref="D39:K39"/>
    <mergeCell ref="D40:K40"/>
    <mergeCell ref="D38:M38"/>
    <mergeCell ref="D31:K31"/>
    <mergeCell ref="D32:K32"/>
    <mergeCell ref="D33:K33"/>
    <mergeCell ref="D34:K34"/>
    <mergeCell ref="D35:K35"/>
    <mergeCell ref="D29:K29"/>
    <mergeCell ref="D30:K30"/>
    <mergeCell ref="D25:K25"/>
    <mergeCell ref="D27:M27"/>
    <mergeCell ref="D28:K28"/>
    <mergeCell ref="D26:M26"/>
    <mergeCell ref="E9:M10"/>
    <mergeCell ref="D22:K22"/>
    <mergeCell ref="D23:K23"/>
    <mergeCell ref="D24:K24"/>
    <mergeCell ref="C6:N6"/>
    <mergeCell ref="C7:N7"/>
    <mergeCell ref="D21:K21"/>
    <mergeCell ref="D13:K13"/>
    <mergeCell ref="D14:M14"/>
    <mergeCell ref="D15:K15"/>
    <mergeCell ref="D16:K16"/>
    <mergeCell ref="D17:K17"/>
    <mergeCell ref="D18:K18"/>
    <mergeCell ref="D19:K19"/>
    <mergeCell ref="D20:K20"/>
  </mergeCells>
  <phoneticPr fontId="180" type="noConversion"/>
  <dataValidations count="1">
    <dataValidation type="list" allowBlank="1" showInputMessage="1" showErrorMessage="1" sqref="L15:M25 L28:M36 L39:M43 L46:M54">
      <formula1>CheckBox</formula1>
    </dataValidation>
  </dataValidations>
  <pageMargins left="0.21" right="0.28000000000000003" top="0.56000000000000005" bottom="0.48" header="0.3" footer="0.3"/>
  <drawing r:id="rId1"/>
  <extLst>
    <ext xmlns:mx="http://schemas.microsoft.com/office/mac/excel/2008/main" uri="http://schemas.microsoft.com/office/mac/excel/2008/main">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1" enableFormatConditionsCalculation="0"/>
  <dimension ref="C1:P102"/>
  <sheetViews>
    <sheetView topLeftCell="A7" zoomScaleSheetLayoutView="80" workbookViewId="0">
      <selection activeCell="D95" sqref="D95:F95"/>
    </sheetView>
  </sheetViews>
  <sheetFormatPr baseColWidth="10" defaultColWidth="9.1640625" defaultRowHeight="12"/>
  <cols>
    <col min="1" max="1" width="2.83203125" style="20" customWidth="1"/>
    <col min="2" max="2" width="28.83203125" style="20" customWidth="1"/>
    <col min="3" max="16384" width="9.1640625" style="20"/>
  </cols>
  <sheetData>
    <row r="1" spans="3:16" ht="6.75" customHeight="1"/>
    <row r="5" spans="3:16" ht="8.25" customHeight="1" thickBot="1"/>
    <row r="6" spans="3:16" ht="20" thickBot="1">
      <c r="C6" s="2290" t="s">
        <v>1539</v>
      </c>
      <c r="D6" s="2291"/>
      <c r="E6" s="2291"/>
      <c r="F6" s="2291"/>
      <c r="G6" s="2291"/>
      <c r="H6" s="2291"/>
      <c r="I6" s="2291"/>
      <c r="J6" s="2291"/>
      <c r="K6" s="2291"/>
      <c r="L6" s="2291"/>
      <c r="M6" s="2291"/>
      <c r="N6" s="2291"/>
      <c r="O6" s="2291"/>
      <c r="P6" s="2292"/>
    </row>
    <row r="7" spans="3:16" ht="18" thickBot="1">
      <c r="C7" s="2082" t="s">
        <v>1954</v>
      </c>
      <c r="D7" s="2083"/>
      <c r="E7" s="2083"/>
      <c r="F7" s="2083"/>
      <c r="G7" s="2083"/>
      <c r="H7" s="2083"/>
      <c r="I7" s="2083"/>
      <c r="J7" s="2083"/>
      <c r="K7" s="2083"/>
      <c r="L7" s="2083"/>
      <c r="M7" s="2083"/>
      <c r="N7" s="2083"/>
      <c r="O7" s="2083"/>
      <c r="P7" s="2084"/>
    </row>
    <row r="8" spans="3:16" ht="16">
      <c r="C8" s="750"/>
      <c r="D8" s="748"/>
      <c r="E8" s="749"/>
      <c r="F8" s="749"/>
      <c r="G8" s="749"/>
      <c r="H8" s="28"/>
      <c r="I8" s="28"/>
      <c r="J8" s="28"/>
      <c r="K8" s="28"/>
      <c r="L8" s="28"/>
      <c r="M8" s="28"/>
      <c r="N8" s="28"/>
      <c r="O8" s="28"/>
      <c r="P8" s="29"/>
    </row>
    <row r="9" spans="3:16" ht="12.75" customHeight="1">
      <c r="C9" s="750"/>
      <c r="D9" s="2331" t="s">
        <v>1071</v>
      </c>
      <c r="E9" s="2331"/>
      <c r="F9" s="2331"/>
      <c r="G9" s="2331"/>
      <c r="H9" s="2331"/>
      <c r="I9" s="2331"/>
      <c r="J9" s="2331"/>
      <c r="K9" s="2331"/>
      <c r="L9" s="2331"/>
      <c r="M9" s="2331"/>
      <c r="N9" s="2331"/>
      <c r="O9" s="2331"/>
      <c r="P9" s="29"/>
    </row>
    <row r="10" spans="3:16">
      <c r="C10" s="750"/>
      <c r="D10" s="2331"/>
      <c r="E10" s="2331"/>
      <c r="F10" s="2331"/>
      <c r="G10" s="2331"/>
      <c r="H10" s="2331"/>
      <c r="I10" s="2331"/>
      <c r="J10" s="2331"/>
      <c r="K10" s="2331"/>
      <c r="L10" s="2331"/>
      <c r="M10" s="2331"/>
      <c r="N10" s="2331"/>
      <c r="O10" s="2331"/>
      <c r="P10" s="29"/>
    </row>
    <row r="11" spans="3:16">
      <c r="C11" s="750"/>
      <c r="D11" s="2331"/>
      <c r="E11" s="2331"/>
      <c r="F11" s="2331"/>
      <c r="G11" s="2331"/>
      <c r="H11" s="2331"/>
      <c r="I11" s="2331"/>
      <c r="J11" s="2331"/>
      <c r="K11" s="2331"/>
      <c r="L11" s="2331"/>
      <c r="M11" s="2331"/>
      <c r="N11" s="2331"/>
      <c r="O11" s="2331"/>
      <c r="P11" s="29"/>
    </row>
    <row r="12" spans="3:16" ht="13">
      <c r="C12" s="750"/>
      <c r="D12" s="1089"/>
      <c r="E12" s="1089"/>
      <c r="F12" s="1089"/>
      <c r="G12" s="1089"/>
      <c r="H12" s="59"/>
      <c r="I12" s="59"/>
      <c r="J12" s="59"/>
      <c r="K12" s="59"/>
      <c r="L12" s="59"/>
      <c r="M12" s="59"/>
      <c r="N12" s="59"/>
      <c r="O12" s="59"/>
      <c r="P12" s="29"/>
    </row>
    <row r="13" spans="3:16" ht="12.75" customHeight="1">
      <c r="C13" s="750"/>
      <c r="D13" s="2331" t="s">
        <v>1076</v>
      </c>
      <c r="E13" s="2331"/>
      <c r="F13" s="2331"/>
      <c r="G13" s="2331"/>
      <c r="H13" s="2331"/>
      <c r="I13" s="2331"/>
      <c r="J13" s="2331"/>
      <c r="K13" s="2331"/>
      <c r="L13" s="2331"/>
      <c r="M13" s="2331"/>
      <c r="N13" s="2331"/>
      <c r="O13" s="2331"/>
      <c r="P13" s="29"/>
    </row>
    <row r="14" spans="3:16">
      <c r="C14" s="750"/>
      <c r="D14" s="2331"/>
      <c r="E14" s="2331"/>
      <c r="F14" s="2331"/>
      <c r="G14" s="2331"/>
      <c r="H14" s="2331"/>
      <c r="I14" s="2331"/>
      <c r="J14" s="2331"/>
      <c r="K14" s="2331"/>
      <c r="L14" s="2331"/>
      <c r="M14" s="2331"/>
      <c r="N14" s="2331"/>
      <c r="O14" s="2331"/>
      <c r="P14" s="29"/>
    </row>
    <row r="15" spans="3:16" ht="21.75" customHeight="1">
      <c r="C15" s="750"/>
      <c r="D15" s="2331"/>
      <c r="E15" s="2331"/>
      <c r="F15" s="2331"/>
      <c r="G15" s="2331"/>
      <c r="H15" s="2331"/>
      <c r="I15" s="2331"/>
      <c r="J15" s="2331"/>
      <c r="K15" s="2331"/>
      <c r="L15" s="2331"/>
      <c r="M15" s="2331"/>
      <c r="N15" s="2331"/>
      <c r="O15" s="2331"/>
      <c r="P15" s="29"/>
    </row>
    <row r="16" spans="3:16" ht="13">
      <c r="C16" s="750"/>
      <c r="D16" s="1089"/>
      <c r="E16" s="1089"/>
      <c r="F16" s="1089"/>
      <c r="G16" s="1089"/>
      <c r="H16" s="59"/>
      <c r="I16" s="59"/>
      <c r="J16" s="59"/>
      <c r="K16" s="59"/>
      <c r="L16" s="59"/>
      <c r="M16" s="59"/>
      <c r="N16" s="59"/>
      <c r="O16" s="59"/>
      <c r="P16" s="29"/>
    </row>
    <row r="17" spans="3:16" ht="12.75" customHeight="1">
      <c r="C17" s="750"/>
      <c r="D17" s="2331" t="s">
        <v>1077</v>
      </c>
      <c r="E17" s="2331"/>
      <c r="F17" s="2331"/>
      <c r="G17" s="2331"/>
      <c r="H17" s="2331"/>
      <c r="I17" s="2331"/>
      <c r="J17" s="2331"/>
      <c r="K17" s="2331"/>
      <c r="L17" s="2331"/>
      <c r="M17" s="2331"/>
      <c r="N17" s="2331"/>
      <c r="O17" s="2331"/>
      <c r="P17" s="29"/>
    </row>
    <row r="18" spans="3:16" ht="22.5" customHeight="1">
      <c r="C18" s="750"/>
      <c r="D18" s="2331"/>
      <c r="E18" s="2331"/>
      <c r="F18" s="2331"/>
      <c r="G18" s="2331"/>
      <c r="H18" s="2331"/>
      <c r="I18" s="2331"/>
      <c r="J18" s="2331"/>
      <c r="K18" s="2331"/>
      <c r="L18" s="2331"/>
      <c r="M18" s="2331"/>
      <c r="N18" s="2331"/>
      <c r="O18" s="2331"/>
      <c r="P18" s="29"/>
    </row>
    <row r="19" spans="3:16" ht="12.75" customHeight="1">
      <c r="C19" s="750"/>
      <c r="D19" s="1090"/>
      <c r="E19" s="1090"/>
      <c r="F19" s="1090"/>
      <c r="G19" s="1090"/>
      <c r="H19" s="59"/>
      <c r="I19" s="59"/>
      <c r="J19" s="59"/>
      <c r="K19" s="59"/>
      <c r="L19" s="59"/>
      <c r="M19" s="59"/>
      <c r="N19" s="59"/>
      <c r="O19" s="59"/>
      <c r="P19" s="29"/>
    </row>
    <row r="20" spans="3:16" ht="12.75" customHeight="1">
      <c r="C20" s="750"/>
      <c r="D20" s="2330" t="s">
        <v>1542</v>
      </c>
      <c r="E20" s="2330"/>
      <c r="F20" s="2330"/>
      <c r="G20" s="2330"/>
      <c r="H20" s="2330"/>
      <c r="I20" s="2330"/>
      <c r="J20" s="2330"/>
      <c r="K20" s="2330"/>
      <c r="L20" s="2330"/>
      <c r="M20" s="2330"/>
      <c r="N20" s="2330"/>
      <c r="O20" s="2330"/>
      <c r="P20" s="29"/>
    </row>
    <row r="21" spans="3:16" ht="32.25" customHeight="1">
      <c r="C21" s="750"/>
      <c r="D21" s="2330"/>
      <c r="E21" s="2330"/>
      <c r="F21" s="2330"/>
      <c r="G21" s="2330"/>
      <c r="H21" s="2330"/>
      <c r="I21" s="2330"/>
      <c r="J21" s="2330"/>
      <c r="K21" s="2330"/>
      <c r="L21" s="2330"/>
      <c r="M21" s="2330"/>
      <c r="N21" s="2330"/>
      <c r="O21" s="2330"/>
      <c r="P21" s="29"/>
    </row>
    <row r="22" spans="3:16" ht="13">
      <c r="C22" s="750"/>
      <c r="D22" s="1091"/>
      <c r="E22" s="1091"/>
      <c r="F22" s="1091"/>
      <c r="G22" s="1091"/>
      <c r="H22" s="59"/>
      <c r="I22" s="59"/>
      <c r="J22" s="59"/>
      <c r="K22" s="59"/>
      <c r="L22" s="59"/>
      <c r="M22" s="59"/>
      <c r="N22" s="59"/>
      <c r="O22" s="59"/>
      <c r="P22" s="29"/>
    </row>
    <row r="23" spans="3:16" ht="12.75" customHeight="1">
      <c r="C23" s="750"/>
      <c r="D23" s="2330" t="s">
        <v>1409</v>
      </c>
      <c r="E23" s="2330"/>
      <c r="F23" s="2330"/>
      <c r="G23" s="2330"/>
      <c r="H23" s="2330"/>
      <c r="I23" s="2330"/>
      <c r="J23" s="2330"/>
      <c r="K23" s="2330"/>
      <c r="L23" s="2330"/>
      <c r="M23" s="2330"/>
      <c r="N23" s="2330"/>
      <c r="O23" s="2330"/>
      <c r="P23" s="29"/>
    </row>
    <row r="24" spans="3:16">
      <c r="C24" s="750"/>
      <c r="D24" s="2330"/>
      <c r="E24" s="2330"/>
      <c r="F24" s="2330"/>
      <c r="G24" s="2330"/>
      <c r="H24" s="2330"/>
      <c r="I24" s="2330"/>
      <c r="J24" s="2330"/>
      <c r="K24" s="2330"/>
      <c r="L24" s="2330"/>
      <c r="M24" s="2330"/>
      <c r="N24" s="2330"/>
      <c r="O24" s="2330"/>
      <c r="P24" s="29"/>
    </row>
    <row r="25" spans="3:16" ht="14.25" customHeight="1">
      <c r="C25" s="750"/>
      <c r="D25" s="2330"/>
      <c r="E25" s="2330"/>
      <c r="F25" s="2330"/>
      <c r="G25" s="2330"/>
      <c r="H25" s="2330"/>
      <c r="I25" s="2330"/>
      <c r="J25" s="2330"/>
      <c r="K25" s="2330"/>
      <c r="L25" s="2330"/>
      <c r="M25" s="2330"/>
      <c r="N25" s="2330"/>
      <c r="O25" s="2330"/>
      <c r="P25" s="29"/>
    </row>
    <row r="26" spans="3:16" ht="30" customHeight="1">
      <c r="C26" s="750"/>
      <c r="D26" s="2330"/>
      <c r="E26" s="2330"/>
      <c r="F26" s="2330"/>
      <c r="G26" s="2330"/>
      <c r="H26" s="2330"/>
      <c r="I26" s="2330"/>
      <c r="J26" s="2330"/>
      <c r="K26" s="2330"/>
      <c r="L26" s="2330"/>
      <c r="M26" s="2330"/>
      <c r="N26" s="2330"/>
      <c r="O26" s="2330"/>
      <c r="P26" s="29"/>
    </row>
    <row r="27" spans="3:16" ht="13">
      <c r="C27" s="750"/>
      <c r="D27" s="1092"/>
      <c r="E27" s="1093"/>
      <c r="F27" s="1090"/>
      <c r="G27" s="1090"/>
      <c r="H27" s="59"/>
      <c r="I27" s="59"/>
      <c r="J27" s="59"/>
      <c r="K27" s="59"/>
      <c r="L27" s="59"/>
      <c r="M27" s="59"/>
      <c r="N27" s="59"/>
      <c r="O27" s="59"/>
      <c r="P27" s="29"/>
    </row>
    <row r="28" spans="3:16" ht="12.75" customHeight="1">
      <c r="C28" s="750"/>
      <c r="D28" s="2330" t="s">
        <v>1410</v>
      </c>
      <c r="E28" s="2330"/>
      <c r="F28" s="2330"/>
      <c r="G28" s="2330"/>
      <c r="H28" s="2330"/>
      <c r="I28" s="2330"/>
      <c r="J28" s="2330"/>
      <c r="K28" s="2330"/>
      <c r="L28" s="2330"/>
      <c r="M28" s="2330"/>
      <c r="N28" s="2330"/>
      <c r="O28" s="2330"/>
      <c r="P28" s="29"/>
    </row>
    <row r="29" spans="3:16">
      <c r="C29" s="750"/>
      <c r="D29" s="2330"/>
      <c r="E29" s="2330"/>
      <c r="F29" s="2330"/>
      <c r="G29" s="2330"/>
      <c r="H29" s="2330"/>
      <c r="I29" s="2330"/>
      <c r="J29" s="2330"/>
      <c r="K29" s="2330"/>
      <c r="L29" s="2330"/>
      <c r="M29" s="2330"/>
      <c r="N29" s="2330"/>
      <c r="O29" s="2330"/>
      <c r="P29" s="29"/>
    </row>
    <row r="30" spans="3:16" ht="35.25" customHeight="1">
      <c r="C30" s="750"/>
      <c r="D30" s="2330"/>
      <c r="E30" s="2330"/>
      <c r="F30" s="2330"/>
      <c r="G30" s="2330"/>
      <c r="H30" s="2330"/>
      <c r="I30" s="2330"/>
      <c r="J30" s="2330"/>
      <c r="K30" s="2330"/>
      <c r="L30" s="2330"/>
      <c r="M30" s="2330"/>
      <c r="N30" s="2330"/>
      <c r="O30" s="2330"/>
      <c r="P30" s="29"/>
    </row>
    <row r="31" spans="3:16" ht="13">
      <c r="C31" s="750"/>
      <c r="D31" s="1092"/>
      <c r="E31" s="1093"/>
      <c r="F31" s="1090"/>
      <c r="G31" s="1090"/>
      <c r="H31" s="59"/>
      <c r="I31" s="59"/>
      <c r="J31" s="59"/>
      <c r="K31" s="59"/>
      <c r="L31" s="59"/>
      <c r="M31" s="59"/>
      <c r="N31" s="59"/>
      <c r="O31" s="59"/>
      <c r="P31" s="29"/>
    </row>
    <row r="32" spans="3:16" ht="12.75" customHeight="1">
      <c r="C32" s="750"/>
      <c r="D32" s="2331" t="s">
        <v>1078</v>
      </c>
      <c r="E32" s="2331"/>
      <c r="F32" s="2331"/>
      <c r="G32" s="2331"/>
      <c r="H32" s="2331"/>
      <c r="I32" s="2331"/>
      <c r="J32" s="2331"/>
      <c r="K32" s="2331"/>
      <c r="L32" s="2331"/>
      <c r="M32" s="2331"/>
      <c r="N32" s="2331"/>
      <c r="O32" s="2331"/>
      <c r="P32" s="29"/>
    </row>
    <row r="33" spans="3:16" ht="27" customHeight="1">
      <c r="C33" s="750"/>
      <c r="D33" s="2331"/>
      <c r="E33" s="2331"/>
      <c r="F33" s="2331"/>
      <c r="G33" s="2331"/>
      <c r="H33" s="2331"/>
      <c r="I33" s="2331"/>
      <c r="J33" s="2331"/>
      <c r="K33" s="2331"/>
      <c r="L33" s="2331"/>
      <c r="M33" s="2331"/>
      <c r="N33" s="2331"/>
      <c r="O33" s="2331"/>
      <c r="P33" s="29"/>
    </row>
    <row r="34" spans="3:16" ht="13">
      <c r="C34" s="750"/>
      <c r="D34" s="1090"/>
      <c r="E34" s="1094"/>
      <c r="F34" s="1090"/>
      <c r="G34" s="1090"/>
      <c r="H34" s="59"/>
      <c r="I34" s="59"/>
      <c r="J34" s="59"/>
      <c r="K34" s="59"/>
      <c r="L34" s="59"/>
      <c r="M34" s="59"/>
      <c r="N34" s="59"/>
      <c r="O34" s="59"/>
      <c r="P34" s="29"/>
    </row>
    <row r="35" spans="3:16" ht="12.75" customHeight="1">
      <c r="C35" s="750"/>
      <c r="D35" s="2331" t="s">
        <v>1079</v>
      </c>
      <c r="E35" s="2331"/>
      <c r="F35" s="2331"/>
      <c r="G35" s="2331"/>
      <c r="H35" s="2331"/>
      <c r="I35" s="2331"/>
      <c r="J35" s="2331"/>
      <c r="K35" s="2331"/>
      <c r="L35" s="2331"/>
      <c r="M35" s="2331"/>
      <c r="N35" s="2331"/>
      <c r="O35" s="2331"/>
      <c r="P35" s="29"/>
    </row>
    <row r="36" spans="3:16" ht="20.25" customHeight="1">
      <c r="C36" s="750"/>
      <c r="D36" s="2331"/>
      <c r="E36" s="2331"/>
      <c r="F36" s="2331"/>
      <c r="G36" s="2331"/>
      <c r="H36" s="2331"/>
      <c r="I36" s="2331"/>
      <c r="J36" s="2331"/>
      <c r="K36" s="2331"/>
      <c r="L36" s="2331"/>
      <c r="M36" s="2331"/>
      <c r="N36" s="2331"/>
      <c r="O36" s="2331"/>
      <c r="P36" s="29"/>
    </row>
    <row r="37" spans="3:16" ht="13">
      <c r="C37" s="750"/>
      <c r="D37" s="1095"/>
      <c r="E37" s="1090"/>
      <c r="F37" s="1090"/>
      <c r="G37" s="1090"/>
      <c r="H37" s="59"/>
      <c r="I37" s="59"/>
      <c r="J37" s="59"/>
      <c r="K37" s="59"/>
      <c r="L37" s="59"/>
      <c r="M37" s="59"/>
      <c r="N37" s="59"/>
      <c r="O37" s="59"/>
      <c r="P37" s="29"/>
    </row>
    <row r="38" spans="3:16" ht="13">
      <c r="C38" s="750"/>
      <c r="D38" s="2332" t="s">
        <v>1411</v>
      </c>
      <c r="E38" s="2332"/>
      <c r="F38" s="2332"/>
      <c r="G38" s="2332"/>
      <c r="H38" s="2332"/>
      <c r="I38" s="2332"/>
      <c r="J38" s="2332"/>
      <c r="K38" s="2332"/>
      <c r="L38" s="2332"/>
      <c r="M38" s="2332"/>
      <c r="N38" s="2332"/>
      <c r="O38" s="2332"/>
      <c r="P38" s="29"/>
    </row>
    <row r="39" spans="3:16" ht="13">
      <c r="C39" s="750"/>
      <c r="D39" s="1093"/>
      <c r="E39" s="1090"/>
      <c r="F39" s="1090"/>
      <c r="G39" s="1090"/>
      <c r="H39" s="59"/>
      <c r="I39" s="59"/>
      <c r="J39" s="59"/>
      <c r="K39" s="59"/>
      <c r="L39" s="59"/>
      <c r="M39" s="59"/>
      <c r="N39" s="59"/>
      <c r="O39" s="59"/>
      <c r="P39" s="29"/>
    </row>
    <row r="40" spans="3:16" ht="12.75" customHeight="1">
      <c r="C40" s="750"/>
      <c r="D40" s="2333" t="s">
        <v>1080</v>
      </c>
      <c r="E40" s="2333"/>
      <c r="F40" s="2333"/>
      <c r="G40" s="2333"/>
      <c r="H40" s="2333"/>
      <c r="I40" s="2333"/>
      <c r="J40" s="2333"/>
      <c r="K40" s="2333"/>
      <c r="L40" s="2333"/>
      <c r="M40" s="2333"/>
      <c r="N40" s="2333"/>
      <c r="O40" s="2333"/>
      <c r="P40" s="29"/>
    </row>
    <row r="41" spans="3:16" ht="24.75" customHeight="1">
      <c r="C41" s="750"/>
      <c r="D41" s="2333"/>
      <c r="E41" s="2333"/>
      <c r="F41" s="2333"/>
      <c r="G41" s="2333"/>
      <c r="H41" s="2333"/>
      <c r="I41" s="2333"/>
      <c r="J41" s="2333"/>
      <c r="K41" s="2333"/>
      <c r="L41" s="2333"/>
      <c r="M41" s="2333"/>
      <c r="N41" s="2333"/>
      <c r="O41" s="2333"/>
      <c r="P41" s="29"/>
    </row>
    <row r="42" spans="3:16" ht="13">
      <c r="C42" s="750"/>
      <c r="D42" s="841"/>
      <c r="E42" s="1090"/>
      <c r="F42" s="1090"/>
      <c r="G42" s="1090"/>
      <c r="H42" s="59"/>
      <c r="I42" s="59"/>
      <c r="J42" s="59"/>
      <c r="K42" s="59"/>
      <c r="L42" s="59"/>
      <c r="M42" s="59"/>
      <c r="N42" s="59"/>
      <c r="O42" s="59"/>
      <c r="P42" s="29"/>
    </row>
    <row r="43" spans="3:16" ht="12.75" customHeight="1">
      <c r="C43" s="750"/>
      <c r="D43" s="2331" t="s">
        <v>1421</v>
      </c>
      <c r="E43" s="2331"/>
      <c r="F43" s="2331"/>
      <c r="G43" s="2331"/>
      <c r="H43" s="2331"/>
      <c r="I43" s="2331"/>
      <c r="J43" s="2331"/>
      <c r="K43" s="2331"/>
      <c r="L43" s="2331"/>
      <c r="M43" s="2331"/>
      <c r="N43" s="2331"/>
      <c r="O43" s="2331"/>
      <c r="P43" s="29"/>
    </row>
    <row r="44" spans="3:16">
      <c r="C44" s="750"/>
      <c r="D44" s="2331"/>
      <c r="E44" s="2331"/>
      <c r="F44" s="2331"/>
      <c r="G44" s="2331"/>
      <c r="H44" s="2331"/>
      <c r="I44" s="2331"/>
      <c r="J44" s="2331"/>
      <c r="K44" s="2331"/>
      <c r="L44" s="2331"/>
      <c r="M44" s="2331"/>
      <c r="N44" s="2331"/>
      <c r="O44" s="2331"/>
      <c r="P44" s="29"/>
    </row>
    <row r="45" spans="3:16">
      <c r="C45" s="750"/>
      <c r="D45" s="2331"/>
      <c r="E45" s="2331"/>
      <c r="F45" s="2331"/>
      <c r="G45" s="2331"/>
      <c r="H45" s="2331"/>
      <c r="I45" s="2331"/>
      <c r="J45" s="2331"/>
      <c r="K45" s="2331"/>
      <c r="L45" s="2331"/>
      <c r="M45" s="2331"/>
      <c r="N45" s="2331"/>
      <c r="O45" s="2331"/>
      <c r="P45" s="29"/>
    </row>
    <row r="46" spans="3:16" ht="42.75" customHeight="1">
      <c r="C46" s="750"/>
      <c r="D46" s="2331"/>
      <c r="E46" s="2331"/>
      <c r="F46" s="2331"/>
      <c r="G46" s="2331"/>
      <c r="H46" s="2331"/>
      <c r="I46" s="2331"/>
      <c r="J46" s="2331"/>
      <c r="K46" s="2331"/>
      <c r="L46" s="2331"/>
      <c r="M46" s="2331"/>
      <c r="N46" s="2331"/>
      <c r="O46" s="2331"/>
      <c r="P46" s="29"/>
    </row>
    <row r="47" spans="3:16" ht="13">
      <c r="C47" s="750"/>
      <c r="D47" s="1094"/>
      <c r="E47" s="1090"/>
      <c r="F47" s="1090"/>
      <c r="G47" s="1090"/>
      <c r="H47" s="59"/>
      <c r="I47" s="59"/>
      <c r="J47" s="59"/>
      <c r="K47" s="59"/>
      <c r="L47" s="59"/>
      <c r="M47" s="59"/>
      <c r="N47" s="59"/>
      <c r="O47" s="59"/>
      <c r="P47" s="29"/>
    </row>
    <row r="48" spans="3:16" ht="12.75" customHeight="1">
      <c r="C48" s="750"/>
      <c r="D48" s="2331" t="s">
        <v>1422</v>
      </c>
      <c r="E48" s="2331"/>
      <c r="F48" s="2331"/>
      <c r="G48" s="2331"/>
      <c r="H48" s="2331"/>
      <c r="I48" s="2331"/>
      <c r="J48" s="2331"/>
      <c r="K48" s="2331"/>
      <c r="L48" s="2331"/>
      <c r="M48" s="2331"/>
      <c r="N48" s="2331"/>
      <c r="O48" s="2331"/>
      <c r="P48" s="29"/>
    </row>
    <row r="49" spans="3:16">
      <c r="C49" s="750"/>
      <c r="D49" s="2331"/>
      <c r="E49" s="2331"/>
      <c r="F49" s="2331"/>
      <c r="G49" s="2331"/>
      <c r="H49" s="2331"/>
      <c r="I49" s="2331"/>
      <c r="J49" s="2331"/>
      <c r="K49" s="2331"/>
      <c r="L49" s="2331"/>
      <c r="M49" s="2331"/>
      <c r="N49" s="2331"/>
      <c r="O49" s="2331"/>
      <c r="P49" s="29"/>
    </row>
    <row r="50" spans="3:16" ht="13">
      <c r="C50" s="750"/>
      <c r="D50" s="1089"/>
      <c r="E50" s="1089"/>
      <c r="F50" s="1089"/>
      <c r="G50" s="1089"/>
      <c r="H50" s="59"/>
      <c r="I50" s="59"/>
      <c r="J50" s="59"/>
      <c r="K50" s="59"/>
      <c r="L50" s="59"/>
      <c r="M50" s="59"/>
      <c r="N50" s="59"/>
      <c r="O50" s="59"/>
      <c r="P50" s="29"/>
    </row>
    <row r="51" spans="3:16" ht="13">
      <c r="C51" s="750"/>
      <c r="D51" s="2334" t="s">
        <v>1081</v>
      </c>
      <c r="E51" s="2334"/>
      <c r="F51" s="2334"/>
      <c r="G51" s="2334"/>
      <c r="H51" s="2334"/>
      <c r="I51" s="2334"/>
      <c r="J51" s="2334"/>
      <c r="K51" s="2334"/>
      <c r="L51" s="2334"/>
      <c r="M51" s="2334"/>
      <c r="N51" s="2334"/>
      <c r="O51" s="2334"/>
      <c r="P51" s="29"/>
    </row>
    <row r="52" spans="3:16" ht="13">
      <c r="C52" s="750"/>
      <c r="D52" s="1096"/>
      <c r="E52" s="1090"/>
      <c r="F52" s="1090"/>
      <c r="G52" s="1090"/>
      <c r="H52" s="59"/>
      <c r="I52" s="59"/>
      <c r="J52" s="59"/>
      <c r="K52" s="59"/>
      <c r="L52" s="59"/>
      <c r="M52" s="59"/>
      <c r="N52" s="59"/>
      <c r="O52" s="59"/>
      <c r="P52" s="29"/>
    </row>
    <row r="53" spans="3:16" ht="12.75" customHeight="1">
      <c r="C53" s="750"/>
      <c r="D53" s="2335" t="s">
        <v>1082</v>
      </c>
      <c r="E53" s="2335"/>
      <c r="F53" s="2335"/>
      <c r="G53" s="2335"/>
      <c r="H53" s="2335"/>
      <c r="I53" s="2335"/>
      <c r="J53" s="2335"/>
      <c r="K53" s="2335"/>
      <c r="L53" s="2335"/>
      <c r="M53" s="2335"/>
      <c r="N53" s="2335"/>
      <c r="O53" s="2335"/>
      <c r="P53" s="29"/>
    </row>
    <row r="54" spans="3:16">
      <c r="C54" s="750"/>
      <c r="D54" s="2335"/>
      <c r="E54" s="2335"/>
      <c r="F54" s="2335"/>
      <c r="G54" s="2335"/>
      <c r="H54" s="2335"/>
      <c r="I54" s="2335"/>
      <c r="J54" s="2335"/>
      <c r="K54" s="2335"/>
      <c r="L54" s="2335"/>
      <c r="M54" s="2335"/>
      <c r="N54" s="2335"/>
      <c r="O54" s="2335"/>
      <c r="P54" s="29"/>
    </row>
    <row r="55" spans="3:16" ht="23.25" customHeight="1">
      <c r="C55" s="750"/>
      <c r="D55" s="2335"/>
      <c r="E55" s="2335"/>
      <c r="F55" s="2335"/>
      <c r="G55" s="2335"/>
      <c r="H55" s="2335"/>
      <c r="I55" s="2335"/>
      <c r="J55" s="2335"/>
      <c r="K55" s="2335"/>
      <c r="L55" s="2335"/>
      <c r="M55" s="2335"/>
      <c r="N55" s="2335"/>
      <c r="O55" s="2335"/>
      <c r="P55" s="29"/>
    </row>
    <row r="56" spans="3:16" ht="13">
      <c r="C56" s="750"/>
      <c r="D56" s="988"/>
      <c r="E56" s="988"/>
      <c r="F56" s="988"/>
      <c r="G56" s="988"/>
      <c r="H56" s="59"/>
      <c r="I56" s="59"/>
      <c r="J56" s="59"/>
      <c r="K56" s="59"/>
      <c r="L56" s="59"/>
      <c r="M56" s="59"/>
      <c r="N56" s="59"/>
      <c r="O56" s="59"/>
      <c r="P56" s="29"/>
    </row>
    <row r="57" spans="3:16">
      <c r="C57" s="750"/>
      <c r="D57" s="2334" t="s">
        <v>1083</v>
      </c>
      <c r="E57" s="2334"/>
      <c r="F57" s="2334"/>
      <c r="G57" s="2334"/>
      <c r="H57" s="2334"/>
      <c r="I57" s="2334"/>
      <c r="J57" s="2334"/>
      <c r="K57" s="2334"/>
      <c r="L57" s="2334"/>
      <c r="M57" s="2334"/>
      <c r="N57" s="2334"/>
      <c r="O57" s="2334"/>
      <c r="P57" s="29"/>
    </row>
    <row r="58" spans="3:16">
      <c r="C58" s="750"/>
      <c r="D58" s="2334"/>
      <c r="E58" s="2334"/>
      <c r="F58" s="2334"/>
      <c r="G58" s="2334"/>
      <c r="H58" s="2334"/>
      <c r="I58" s="2334"/>
      <c r="J58" s="2334"/>
      <c r="K58" s="2334"/>
      <c r="L58" s="2334"/>
      <c r="M58" s="2334"/>
      <c r="N58" s="2334"/>
      <c r="O58" s="2334"/>
      <c r="P58" s="29"/>
    </row>
    <row r="59" spans="3:16" ht="12.75" customHeight="1">
      <c r="C59" s="750"/>
      <c r="D59" s="2330" t="s">
        <v>1423</v>
      </c>
      <c r="E59" s="2330"/>
      <c r="F59" s="2330"/>
      <c r="G59" s="2330"/>
      <c r="H59" s="2330"/>
      <c r="I59" s="2330"/>
      <c r="J59" s="2330"/>
      <c r="K59" s="2330"/>
      <c r="L59" s="2330"/>
      <c r="M59" s="2330"/>
      <c r="N59" s="2330"/>
      <c r="O59" s="2330"/>
      <c r="P59" s="29"/>
    </row>
    <row r="60" spans="3:16" ht="25.5" customHeight="1">
      <c r="C60" s="750"/>
      <c r="D60" s="2330"/>
      <c r="E60" s="2330"/>
      <c r="F60" s="2330"/>
      <c r="G60" s="2330"/>
      <c r="H60" s="2330"/>
      <c r="I60" s="2330"/>
      <c r="J60" s="2330"/>
      <c r="K60" s="2330"/>
      <c r="L60" s="2330"/>
      <c r="M60" s="2330"/>
      <c r="N60" s="2330"/>
      <c r="O60" s="2330"/>
      <c r="P60" s="29"/>
    </row>
    <row r="61" spans="3:16" ht="13">
      <c r="C61" s="750"/>
      <c r="D61" s="2337" t="s">
        <v>1084</v>
      </c>
      <c r="E61" s="2337"/>
      <c r="F61" s="2337"/>
      <c r="G61" s="2337"/>
      <c r="H61" s="2337"/>
      <c r="I61" s="2337"/>
      <c r="J61" s="2337"/>
      <c r="K61" s="2337"/>
      <c r="L61" s="2337"/>
      <c r="M61" s="2337"/>
      <c r="N61" s="2337"/>
      <c r="O61" s="2337"/>
      <c r="P61" s="29"/>
    </row>
    <row r="62" spans="3:16" ht="13">
      <c r="C62" s="750"/>
      <c r="D62" s="2338" t="s">
        <v>1085</v>
      </c>
      <c r="E62" s="2338"/>
      <c r="F62" s="2338"/>
      <c r="G62" s="2338"/>
      <c r="H62" s="2338"/>
      <c r="I62" s="2338"/>
      <c r="J62" s="2338"/>
      <c r="K62" s="2338"/>
      <c r="L62" s="2338"/>
      <c r="M62" s="2338"/>
      <c r="N62" s="2338"/>
      <c r="O62" s="2338"/>
      <c r="P62" s="29"/>
    </row>
    <row r="63" spans="3:16" ht="27.75" customHeight="1">
      <c r="C63" s="750"/>
      <c r="D63" s="2330" t="s">
        <v>1424</v>
      </c>
      <c r="E63" s="2330"/>
      <c r="F63" s="2330"/>
      <c r="G63" s="2330"/>
      <c r="H63" s="2330"/>
      <c r="I63" s="2330"/>
      <c r="J63" s="2330"/>
      <c r="K63" s="2330"/>
      <c r="L63" s="2330"/>
      <c r="M63" s="2330"/>
      <c r="N63" s="2330"/>
      <c r="O63" s="2330"/>
      <c r="P63" s="29"/>
    </row>
    <row r="64" spans="3:16">
      <c r="C64" s="750"/>
      <c r="D64" s="2330"/>
      <c r="E64" s="2330"/>
      <c r="F64" s="2330"/>
      <c r="G64" s="2330"/>
      <c r="H64" s="2330"/>
      <c r="I64" s="2330"/>
      <c r="J64" s="2330"/>
      <c r="K64" s="2330"/>
      <c r="L64" s="2330"/>
      <c r="M64" s="2330"/>
      <c r="N64" s="2330"/>
      <c r="O64" s="2330"/>
      <c r="P64" s="29"/>
    </row>
    <row r="65" spans="3:16" ht="12.75" customHeight="1">
      <c r="C65" s="750"/>
      <c r="D65" s="2339" t="s">
        <v>1087</v>
      </c>
      <c r="E65" s="2339"/>
      <c r="F65" s="2339"/>
      <c r="G65" s="2339"/>
      <c r="H65" s="2339"/>
      <c r="I65" s="2339"/>
      <c r="J65" s="2339"/>
      <c r="K65" s="2339"/>
      <c r="L65" s="2339"/>
      <c r="M65" s="2339"/>
      <c r="N65" s="2339"/>
      <c r="O65" s="2339"/>
      <c r="P65" s="29"/>
    </row>
    <row r="66" spans="3:16" ht="24" customHeight="1">
      <c r="C66" s="750"/>
      <c r="D66" s="2339"/>
      <c r="E66" s="2339"/>
      <c r="F66" s="2339"/>
      <c r="G66" s="2339"/>
      <c r="H66" s="2339"/>
      <c r="I66" s="2339"/>
      <c r="J66" s="2339"/>
      <c r="K66" s="2339"/>
      <c r="L66" s="2339"/>
      <c r="M66" s="2339"/>
      <c r="N66" s="2339"/>
      <c r="O66" s="2339"/>
      <c r="P66" s="29"/>
    </row>
    <row r="67" spans="3:16" ht="13">
      <c r="C67" s="750"/>
      <c r="D67" s="1097"/>
      <c r="E67" s="1097"/>
      <c r="F67" s="1097"/>
      <c r="G67" s="1097"/>
      <c r="H67" s="59"/>
      <c r="I67" s="59"/>
      <c r="J67" s="59"/>
      <c r="K67" s="59"/>
      <c r="L67" s="59"/>
      <c r="M67" s="59"/>
      <c r="N67" s="59"/>
      <c r="O67" s="59"/>
      <c r="P67" s="29"/>
    </row>
    <row r="68" spans="3:16" ht="16.5" customHeight="1">
      <c r="C68" s="750"/>
      <c r="D68" s="2330" t="s">
        <v>1425</v>
      </c>
      <c r="E68" s="2330"/>
      <c r="F68" s="2330"/>
      <c r="G68" s="2330"/>
      <c r="H68" s="2330"/>
      <c r="I68" s="2330"/>
      <c r="J68" s="2330"/>
      <c r="K68" s="2330"/>
      <c r="L68" s="2330"/>
      <c r="M68" s="2330"/>
      <c r="N68" s="2330"/>
      <c r="O68" s="2330"/>
      <c r="P68" s="29"/>
    </row>
    <row r="69" spans="3:16" ht="20.25" customHeight="1">
      <c r="C69" s="750"/>
      <c r="D69" s="2330"/>
      <c r="E69" s="2330"/>
      <c r="F69" s="2330"/>
      <c r="G69" s="2330"/>
      <c r="H69" s="2330"/>
      <c r="I69" s="2330"/>
      <c r="J69" s="2330"/>
      <c r="K69" s="2330"/>
      <c r="L69" s="2330"/>
      <c r="M69" s="2330"/>
      <c r="N69" s="2330"/>
      <c r="O69" s="2330"/>
      <c r="P69" s="29"/>
    </row>
    <row r="70" spans="3:16" ht="20.25" customHeight="1">
      <c r="C70" s="750"/>
      <c r="D70" s="2336" t="s">
        <v>1088</v>
      </c>
      <c r="E70" s="2336"/>
      <c r="F70" s="2336"/>
      <c r="G70" s="2336"/>
      <c r="H70" s="2336"/>
      <c r="I70" s="2336"/>
      <c r="J70" s="2336"/>
      <c r="K70" s="2336"/>
      <c r="L70" s="2336"/>
      <c r="M70" s="2336"/>
      <c r="N70" s="2336"/>
      <c r="O70" s="2336"/>
      <c r="P70" s="29"/>
    </row>
    <row r="71" spans="3:16">
      <c r="C71" s="750"/>
      <c r="D71" s="2336"/>
      <c r="E71" s="2336"/>
      <c r="F71" s="2336"/>
      <c r="G71" s="2336"/>
      <c r="H71" s="2336"/>
      <c r="I71" s="2336"/>
      <c r="J71" s="2336"/>
      <c r="K71" s="2336"/>
      <c r="L71" s="2336"/>
      <c r="M71" s="2336"/>
      <c r="N71" s="2336"/>
      <c r="O71" s="2336"/>
      <c r="P71" s="29"/>
    </row>
    <row r="72" spans="3:16">
      <c r="C72" s="750"/>
      <c r="D72" s="2336"/>
      <c r="E72" s="2336"/>
      <c r="F72" s="2336"/>
      <c r="G72" s="2336"/>
      <c r="H72" s="2336"/>
      <c r="I72" s="2336"/>
      <c r="J72" s="2336"/>
      <c r="K72" s="2336"/>
      <c r="L72" s="2336"/>
      <c r="M72" s="2336"/>
      <c r="N72" s="2336"/>
      <c r="O72" s="2336"/>
      <c r="P72" s="29"/>
    </row>
    <row r="73" spans="3:16" ht="13">
      <c r="C73" s="750"/>
      <c r="D73" s="1090"/>
      <c r="E73" s="1090"/>
      <c r="F73" s="1090"/>
      <c r="G73" s="1090"/>
      <c r="H73" s="59"/>
      <c r="I73" s="59"/>
      <c r="J73" s="59"/>
      <c r="K73" s="59"/>
      <c r="L73" s="59"/>
      <c r="M73" s="59"/>
      <c r="N73" s="59"/>
      <c r="O73" s="59"/>
      <c r="P73" s="29"/>
    </row>
    <row r="74" spans="3:16" ht="51" customHeight="1">
      <c r="C74" s="750"/>
      <c r="D74" s="2345" t="s">
        <v>1089</v>
      </c>
      <c r="E74" s="2345"/>
      <c r="F74" s="2345"/>
      <c r="G74" s="2345"/>
      <c r="H74" s="2345" t="s">
        <v>1090</v>
      </c>
      <c r="I74" s="2345"/>
      <c r="J74" s="2345"/>
      <c r="K74" s="2345"/>
      <c r="L74" s="2345" t="s">
        <v>1091</v>
      </c>
      <c r="M74" s="2345"/>
      <c r="N74" s="2345"/>
      <c r="O74" s="2345"/>
      <c r="P74" s="29"/>
    </row>
    <row r="75" spans="3:16" ht="12.75" customHeight="1">
      <c r="C75" s="750"/>
      <c r="D75" s="2346" t="s">
        <v>1426</v>
      </c>
      <c r="E75" s="2346"/>
      <c r="F75" s="2346"/>
      <c r="G75" s="2346"/>
      <c r="H75" s="2346" t="s">
        <v>1092</v>
      </c>
      <c r="I75" s="2346"/>
      <c r="J75" s="2346"/>
      <c r="K75" s="2346"/>
      <c r="L75" s="2346" t="s">
        <v>1093</v>
      </c>
      <c r="M75" s="2346"/>
      <c r="N75" s="2346"/>
      <c r="O75" s="2346"/>
      <c r="P75" s="29"/>
    </row>
    <row r="76" spans="3:16" ht="61.5" customHeight="1">
      <c r="C76" s="750"/>
      <c r="D76" s="2346"/>
      <c r="E76" s="2346"/>
      <c r="F76" s="2346"/>
      <c r="G76" s="2346"/>
      <c r="H76" s="2346"/>
      <c r="I76" s="2346"/>
      <c r="J76" s="2346"/>
      <c r="K76" s="2346"/>
      <c r="L76" s="2346"/>
      <c r="M76" s="2346"/>
      <c r="N76" s="2346"/>
      <c r="O76" s="2346"/>
      <c r="P76" s="29"/>
    </row>
    <row r="77" spans="3:16" ht="223.5" customHeight="1">
      <c r="C77" s="750"/>
      <c r="D77" s="2346"/>
      <c r="E77" s="2346"/>
      <c r="F77" s="2346"/>
      <c r="G77" s="2346"/>
      <c r="H77" s="2346"/>
      <c r="I77" s="2346"/>
      <c r="J77" s="2346"/>
      <c r="K77" s="2346"/>
      <c r="L77" s="2346"/>
      <c r="M77" s="2346"/>
      <c r="N77" s="2346"/>
      <c r="O77" s="2346"/>
      <c r="P77" s="29"/>
    </row>
    <row r="78" spans="3:16" ht="13">
      <c r="C78" s="750"/>
      <c r="D78" s="1092"/>
      <c r="E78" s="1090"/>
      <c r="F78" s="1090"/>
      <c r="G78" s="1090"/>
      <c r="H78" s="59"/>
      <c r="I78" s="59"/>
      <c r="J78" s="59"/>
      <c r="K78" s="59"/>
      <c r="L78" s="59"/>
      <c r="M78" s="59"/>
      <c r="N78" s="59"/>
      <c r="O78" s="59"/>
      <c r="P78" s="29"/>
    </row>
    <row r="79" spans="3:16" ht="12.75" customHeight="1">
      <c r="C79" s="750"/>
      <c r="D79" s="2330" t="s">
        <v>1427</v>
      </c>
      <c r="E79" s="2330"/>
      <c r="F79" s="2330"/>
      <c r="G79" s="2330"/>
      <c r="H79" s="2330"/>
      <c r="I79" s="2330"/>
      <c r="J79" s="2330"/>
      <c r="K79" s="2330"/>
      <c r="L79" s="2330"/>
      <c r="M79" s="2330"/>
      <c r="N79" s="2330"/>
      <c r="O79" s="2330"/>
      <c r="P79" s="29"/>
    </row>
    <row r="80" spans="3:16">
      <c r="C80" s="750"/>
      <c r="D80" s="2330"/>
      <c r="E80" s="2330"/>
      <c r="F80" s="2330"/>
      <c r="G80" s="2330"/>
      <c r="H80" s="2330"/>
      <c r="I80" s="2330"/>
      <c r="J80" s="2330"/>
      <c r="K80" s="2330"/>
      <c r="L80" s="2330"/>
      <c r="M80" s="2330"/>
      <c r="N80" s="2330"/>
      <c r="O80" s="2330"/>
      <c r="P80" s="29"/>
    </row>
    <row r="81" spans="3:16" ht="28.5" customHeight="1">
      <c r="C81" s="750"/>
      <c r="D81" s="2330"/>
      <c r="E81" s="2330"/>
      <c r="F81" s="2330"/>
      <c r="G81" s="2330"/>
      <c r="H81" s="2330"/>
      <c r="I81" s="2330"/>
      <c r="J81" s="2330"/>
      <c r="K81" s="2330"/>
      <c r="L81" s="2330"/>
      <c r="M81" s="2330"/>
      <c r="N81" s="2330"/>
      <c r="O81" s="2330"/>
      <c r="P81" s="29"/>
    </row>
    <row r="82" spans="3:16" ht="13">
      <c r="C82" s="750"/>
      <c r="D82" s="1091"/>
      <c r="E82" s="1091"/>
      <c r="F82" s="1091"/>
      <c r="G82" s="1091"/>
      <c r="H82" s="59"/>
      <c r="I82" s="59"/>
      <c r="J82" s="59"/>
      <c r="K82" s="59"/>
      <c r="L82" s="59"/>
      <c r="M82" s="59"/>
      <c r="N82" s="59"/>
      <c r="O82" s="59"/>
      <c r="P82" s="29"/>
    </row>
    <row r="83" spans="3:16" ht="12.75" customHeight="1">
      <c r="C83" s="750"/>
      <c r="D83" s="2331" t="s">
        <v>1094</v>
      </c>
      <c r="E83" s="2331"/>
      <c r="F83" s="2331"/>
      <c r="G83" s="2331"/>
      <c r="H83" s="2331"/>
      <c r="I83" s="2331"/>
      <c r="J83" s="2331"/>
      <c r="K83" s="2331"/>
      <c r="L83" s="2331"/>
      <c r="M83" s="2331"/>
      <c r="N83" s="2331"/>
      <c r="O83" s="2331"/>
      <c r="P83" s="29"/>
    </row>
    <row r="84" spans="3:16">
      <c r="C84" s="750"/>
      <c r="D84" s="2331"/>
      <c r="E84" s="2331"/>
      <c r="F84" s="2331"/>
      <c r="G84" s="2331"/>
      <c r="H84" s="2331"/>
      <c r="I84" s="2331"/>
      <c r="J84" s="2331"/>
      <c r="K84" s="2331"/>
      <c r="L84" s="2331"/>
      <c r="M84" s="2331"/>
      <c r="N84" s="2331"/>
      <c r="O84" s="2331"/>
      <c r="P84" s="29"/>
    </row>
    <row r="85" spans="3:16" ht="18.75" customHeight="1">
      <c r="C85" s="750"/>
      <c r="D85" s="2331"/>
      <c r="E85" s="2331"/>
      <c r="F85" s="2331"/>
      <c r="G85" s="2331"/>
      <c r="H85" s="2331"/>
      <c r="I85" s="2331"/>
      <c r="J85" s="2331"/>
      <c r="K85" s="2331"/>
      <c r="L85" s="2331"/>
      <c r="M85" s="2331"/>
      <c r="N85" s="2331"/>
      <c r="O85" s="2331"/>
      <c r="P85" s="29"/>
    </row>
    <row r="86" spans="3:16" ht="13">
      <c r="C86" s="750"/>
      <c r="D86" s="1089"/>
      <c r="E86" s="1089"/>
      <c r="F86" s="1089"/>
      <c r="G86" s="1089"/>
      <c r="H86" s="59"/>
      <c r="I86" s="59"/>
      <c r="J86" s="59"/>
      <c r="K86" s="59"/>
      <c r="L86" s="59"/>
      <c r="M86" s="59"/>
      <c r="N86" s="59"/>
      <c r="O86" s="59"/>
      <c r="P86" s="29"/>
    </row>
    <row r="87" spans="3:16" ht="12.75" customHeight="1">
      <c r="C87" s="750"/>
      <c r="D87" s="2331" t="s">
        <v>1095</v>
      </c>
      <c r="E87" s="2331"/>
      <c r="F87" s="2331"/>
      <c r="G87" s="2331"/>
      <c r="H87" s="2331"/>
      <c r="I87" s="2331"/>
      <c r="J87" s="2331"/>
      <c r="K87" s="2331"/>
      <c r="L87" s="2331"/>
      <c r="M87" s="2331"/>
      <c r="N87" s="2331"/>
      <c r="O87" s="2331"/>
      <c r="P87" s="29"/>
    </row>
    <row r="88" spans="3:16">
      <c r="C88" s="750"/>
      <c r="D88" s="2331"/>
      <c r="E88" s="2331"/>
      <c r="F88" s="2331"/>
      <c r="G88" s="2331"/>
      <c r="H88" s="2331"/>
      <c r="I88" s="2331"/>
      <c r="J88" s="2331"/>
      <c r="K88" s="2331"/>
      <c r="L88" s="2331"/>
      <c r="M88" s="2331"/>
      <c r="N88" s="2331"/>
      <c r="O88" s="2331"/>
      <c r="P88" s="29"/>
    </row>
    <row r="89" spans="3:16">
      <c r="C89" s="750"/>
      <c r="D89" s="2331"/>
      <c r="E89" s="2331"/>
      <c r="F89" s="2331"/>
      <c r="G89" s="2331"/>
      <c r="H89" s="2331"/>
      <c r="I89" s="2331"/>
      <c r="J89" s="2331"/>
      <c r="K89" s="2331"/>
      <c r="L89" s="2331"/>
      <c r="M89" s="2331"/>
      <c r="N89" s="2331"/>
      <c r="O89" s="2331"/>
      <c r="P89" s="29"/>
    </row>
    <row r="90" spans="3:16">
      <c r="C90" s="750"/>
      <c r="D90" s="2331"/>
      <c r="E90" s="2331"/>
      <c r="F90" s="2331"/>
      <c r="G90" s="2331"/>
      <c r="H90" s="2331"/>
      <c r="I90" s="2331"/>
      <c r="J90" s="2331"/>
      <c r="K90" s="2331"/>
      <c r="L90" s="2331"/>
      <c r="M90" s="2331"/>
      <c r="N90" s="2331"/>
      <c r="O90" s="2331"/>
      <c r="P90" s="29"/>
    </row>
    <row r="91" spans="3:16" ht="13">
      <c r="C91" s="750"/>
      <c r="D91" s="1098"/>
      <c r="E91" s="1090"/>
      <c r="F91" s="1090"/>
      <c r="G91" s="1090"/>
      <c r="H91" s="59"/>
      <c r="I91" s="59"/>
      <c r="J91" s="59"/>
      <c r="K91" s="59"/>
      <c r="L91" s="59"/>
      <c r="M91" s="59"/>
      <c r="N91" s="59"/>
      <c r="O91" s="59"/>
      <c r="P91" s="29"/>
    </row>
    <row r="92" spans="3:16" ht="13">
      <c r="C92" s="750"/>
      <c r="D92" s="2340" t="s">
        <v>1096</v>
      </c>
      <c r="E92" s="2340"/>
      <c r="F92" s="2340"/>
      <c r="G92" s="2340"/>
      <c r="H92" s="2340"/>
      <c r="I92" s="2340"/>
      <c r="J92" s="2340"/>
      <c r="K92" s="2340"/>
      <c r="L92" s="2340"/>
      <c r="M92" s="2340"/>
      <c r="N92" s="2340"/>
      <c r="O92" s="2340"/>
      <c r="P92" s="29"/>
    </row>
    <row r="93" spans="3:16" ht="13">
      <c r="C93" s="750"/>
      <c r="D93" s="1094"/>
      <c r="E93" s="1090"/>
      <c r="F93" s="1090"/>
      <c r="G93" s="1090"/>
      <c r="H93" s="59"/>
      <c r="I93" s="59"/>
      <c r="J93" s="59"/>
      <c r="K93" s="59"/>
      <c r="L93" s="59"/>
      <c r="M93" s="59"/>
      <c r="N93" s="59"/>
      <c r="O93" s="59"/>
      <c r="P93" s="29"/>
    </row>
    <row r="94" spans="3:16" ht="42.75" customHeight="1">
      <c r="C94" s="750"/>
      <c r="D94" s="2341" t="s">
        <v>1097</v>
      </c>
      <c r="E94" s="2341"/>
      <c r="F94" s="2341"/>
      <c r="G94" s="2342" t="s">
        <v>1098</v>
      </c>
      <c r="H94" s="2343"/>
      <c r="I94" s="2344"/>
      <c r="J94" s="2341" t="s">
        <v>1099</v>
      </c>
      <c r="K94" s="2341"/>
      <c r="L94" s="2341"/>
      <c r="M94" s="2341" t="s">
        <v>1100</v>
      </c>
      <c r="N94" s="2341"/>
      <c r="O94" s="2341"/>
      <c r="P94" s="29"/>
    </row>
    <row r="95" spans="3:16" ht="30.75" customHeight="1">
      <c r="C95" s="750"/>
      <c r="D95" s="2347"/>
      <c r="E95" s="2347"/>
      <c r="F95" s="2347"/>
      <c r="G95" s="2347"/>
      <c r="H95" s="2347"/>
      <c r="I95" s="2347"/>
      <c r="J95" s="2347"/>
      <c r="K95" s="2347"/>
      <c r="L95" s="2347"/>
      <c r="M95" s="2347"/>
      <c r="N95" s="2347"/>
      <c r="O95" s="2347"/>
      <c r="P95" s="29"/>
    </row>
    <row r="96" spans="3:16" ht="13">
      <c r="C96" s="750"/>
      <c r="D96" s="1098"/>
      <c r="E96" s="1090"/>
      <c r="F96" s="1090"/>
      <c r="G96" s="1090"/>
      <c r="H96" s="59"/>
      <c r="I96" s="59"/>
      <c r="J96" s="59"/>
      <c r="K96" s="59"/>
      <c r="L96" s="59"/>
      <c r="M96" s="59"/>
      <c r="N96" s="59"/>
      <c r="O96" s="59"/>
      <c r="P96" s="29"/>
    </row>
    <row r="97" spans="3:16" ht="17.25" customHeight="1">
      <c r="C97" s="750"/>
      <c r="D97" s="2348" t="s">
        <v>1101</v>
      </c>
      <c r="E97" s="2348"/>
      <c r="F97" s="2348"/>
      <c r="G97" s="2348"/>
      <c r="H97" s="2348"/>
      <c r="I97" s="2348"/>
      <c r="J97" s="2348"/>
      <c r="K97" s="2348"/>
      <c r="L97" s="2348"/>
      <c r="M97" s="2348"/>
      <c r="N97" s="2348"/>
      <c r="O97" s="2348"/>
      <c r="P97" s="29"/>
    </row>
    <row r="98" spans="3:16" ht="13">
      <c r="C98" s="750"/>
      <c r="D98" s="1099"/>
      <c r="E98" s="1090"/>
      <c r="F98" s="1090"/>
      <c r="G98" s="1090"/>
      <c r="H98" s="59"/>
      <c r="I98" s="59"/>
      <c r="J98" s="59"/>
      <c r="K98" s="59"/>
      <c r="L98" s="59"/>
      <c r="M98" s="59"/>
      <c r="N98" s="59"/>
      <c r="O98" s="59"/>
      <c r="P98" s="29"/>
    </row>
    <row r="99" spans="3:16" ht="12.75" customHeight="1">
      <c r="C99" s="750"/>
      <c r="D99" s="2330" t="s">
        <v>1455</v>
      </c>
      <c r="E99" s="2330"/>
      <c r="F99" s="2330"/>
      <c r="G99" s="2330"/>
      <c r="H99" s="2330"/>
      <c r="I99" s="2330"/>
      <c r="J99" s="2330"/>
      <c r="K99" s="2330"/>
      <c r="L99" s="2330"/>
      <c r="M99" s="2330"/>
      <c r="N99" s="2330"/>
      <c r="O99" s="2330"/>
      <c r="P99" s="29"/>
    </row>
    <row r="100" spans="3:16" ht="22.5" customHeight="1">
      <c r="C100" s="750"/>
      <c r="D100" s="2330"/>
      <c r="E100" s="2330"/>
      <c r="F100" s="2330"/>
      <c r="G100" s="2330"/>
      <c r="H100" s="2330"/>
      <c r="I100" s="2330"/>
      <c r="J100" s="2330"/>
      <c r="K100" s="2330"/>
      <c r="L100" s="2330"/>
      <c r="M100" s="2330"/>
      <c r="N100" s="2330"/>
      <c r="O100" s="2330"/>
      <c r="P100" s="29"/>
    </row>
    <row r="101" spans="3:16" ht="22.5" customHeight="1">
      <c r="C101" s="750"/>
      <c r="D101" s="2334" t="s">
        <v>1102</v>
      </c>
      <c r="E101" s="2334"/>
      <c r="F101" s="2334"/>
      <c r="G101" s="2334"/>
      <c r="H101" s="2334"/>
      <c r="I101" s="2334"/>
      <c r="J101" s="2334"/>
      <c r="K101" s="2334"/>
      <c r="L101" s="2334"/>
      <c r="M101" s="2334"/>
      <c r="N101" s="2334"/>
      <c r="O101" s="2334"/>
      <c r="P101" s="29"/>
    </row>
    <row r="102" spans="3:16" ht="13" thickBot="1">
      <c r="C102" s="751"/>
      <c r="D102" s="752"/>
      <c r="E102" s="752"/>
      <c r="F102" s="752"/>
      <c r="G102" s="752"/>
      <c r="H102" s="326"/>
      <c r="I102" s="326"/>
      <c r="J102" s="326"/>
      <c r="K102" s="326"/>
      <c r="L102" s="326"/>
      <c r="M102" s="326"/>
      <c r="N102" s="326"/>
      <c r="O102" s="326"/>
      <c r="P102" s="327"/>
    </row>
  </sheetData>
  <sheetCalcPr fullCalcOnLoad="1"/>
  <sheetProtection password="D69D" sheet="1"/>
  <mergeCells count="45">
    <mergeCell ref="D99:O100"/>
    <mergeCell ref="D101:O101"/>
    <mergeCell ref="C6:P6"/>
    <mergeCell ref="C7:P7"/>
    <mergeCell ref="D74:G74"/>
    <mergeCell ref="D75:G77"/>
    <mergeCell ref="H74:K74"/>
    <mergeCell ref="H75:K77"/>
    <mergeCell ref="L74:O74"/>
    <mergeCell ref="L75:O77"/>
    <mergeCell ref="D95:F95"/>
    <mergeCell ref="J95:L95"/>
    <mergeCell ref="G95:I95"/>
    <mergeCell ref="M95:O95"/>
    <mergeCell ref="D97:O97"/>
    <mergeCell ref="D79:O81"/>
    <mergeCell ref="D83:O85"/>
    <mergeCell ref="D87:O90"/>
    <mergeCell ref="D92:O92"/>
    <mergeCell ref="D94:F94"/>
    <mergeCell ref="G94:I94"/>
    <mergeCell ref="M94:O94"/>
    <mergeCell ref="J94:L94"/>
    <mergeCell ref="D70:O72"/>
    <mergeCell ref="D61:O61"/>
    <mergeCell ref="D62:O62"/>
    <mergeCell ref="D63:O64"/>
    <mergeCell ref="D65:O66"/>
    <mergeCell ref="D68:O69"/>
    <mergeCell ref="D48:O49"/>
    <mergeCell ref="D51:O51"/>
    <mergeCell ref="D53:O55"/>
    <mergeCell ref="D57:O58"/>
    <mergeCell ref="D59:O60"/>
    <mergeCell ref="D32:O33"/>
    <mergeCell ref="D35:O36"/>
    <mergeCell ref="D38:O38"/>
    <mergeCell ref="D40:O41"/>
    <mergeCell ref="D43:O46"/>
    <mergeCell ref="D28:O30"/>
    <mergeCell ref="D9:O11"/>
    <mergeCell ref="D13:O15"/>
    <mergeCell ref="D17:O18"/>
    <mergeCell ref="D20:O21"/>
    <mergeCell ref="D23:O26"/>
  </mergeCells>
  <phoneticPr fontId="180" type="noConversion"/>
  <hyperlinks>
    <hyperlink ref="D40" r:id="rId1"/>
    <hyperlink ref="D53" r:id="rId2"/>
    <hyperlink ref="D97" r:id="rId3"/>
  </hyperlinks>
  <pageMargins left="0.7" right="0.7" top="0.75" bottom="0.75" header="0.3" footer="0.3"/>
  <rowBreaks count="1" manualBreakCount="1">
    <brk id="62" min="2" max="15" man="1"/>
  </rowBreaks>
  <colBreaks count="1" manualBreakCount="1">
    <brk id="16" max="101" man="1"/>
  </colBreaks>
  <drawing r:id="rId4"/>
  <extLst>
    <ext xmlns:mx="http://schemas.microsoft.com/office/mac/excel/2008/main" uri="http://schemas.microsoft.com/office/mac/excel/2008/main">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dimension ref="C1:P21"/>
  <sheetViews>
    <sheetView zoomScaleSheetLayoutView="70" workbookViewId="0"/>
  </sheetViews>
  <sheetFormatPr baseColWidth="10" defaultColWidth="9.1640625" defaultRowHeight="12"/>
  <cols>
    <col min="1" max="1" width="2.83203125" style="28" customWidth="1"/>
    <col min="2" max="2" width="29.6640625" style="28" customWidth="1"/>
    <col min="3" max="5" width="11.83203125" style="28" customWidth="1"/>
    <col min="6" max="15" width="9.1640625" style="28"/>
    <col min="16" max="16" width="11.1640625" style="28" customWidth="1"/>
    <col min="17" max="16384" width="9.1640625" style="28"/>
  </cols>
  <sheetData>
    <row r="1" spans="3:16" ht="13" thickBot="1"/>
    <row r="2" spans="3:16" ht="20" thickBot="1">
      <c r="C2" s="1689" t="s">
        <v>1539</v>
      </c>
      <c r="D2" s="1690"/>
      <c r="E2" s="1690"/>
      <c r="F2" s="1690"/>
      <c r="G2" s="1690"/>
      <c r="H2" s="1690"/>
      <c r="I2" s="1690"/>
      <c r="J2" s="1690"/>
      <c r="K2" s="1690"/>
      <c r="L2" s="1690"/>
      <c r="M2" s="1690"/>
      <c r="N2" s="1690"/>
      <c r="O2" s="1690"/>
      <c r="P2" s="1691"/>
    </row>
    <row r="3" spans="3:16" ht="18" thickBot="1">
      <c r="C3" s="2349" t="s">
        <v>589</v>
      </c>
      <c r="D3" s="2350"/>
      <c r="E3" s="2350"/>
      <c r="F3" s="2351"/>
      <c r="G3" s="2351"/>
      <c r="H3" s="2351"/>
      <c r="I3" s="2351"/>
      <c r="J3" s="2351"/>
      <c r="K3" s="2351"/>
      <c r="L3" s="2351"/>
      <c r="M3" s="2351"/>
      <c r="N3" s="2351"/>
      <c r="O3" s="2351"/>
      <c r="P3" s="2352"/>
    </row>
    <row r="4" spans="3:16" ht="18" thickBot="1">
      <c r="C4" s="341"/>
      <c r="D4" s="342"/>
      <c r="E4" s="342"/>
      <c r="F4" s="322"/>
      <c r="G4" s="322"/>
      <c r="H4" s="322"/>
      <c r="I4" s="322"/>
      <c r="J4" s="322"/>
      <c r="K4" s="322"/>
      <c r="L4" s="322"/>
      <c r="M4" s="322"/>
      <c r="N4" s="322"/>
      <c r="O4" s="322"/>
      <c r="P4" s="323"/>
    </row>
    <row r="5" spans="3:16" ht="13.5" customHeight="1">
      <c r="C5" s="2355" t="s">
        <v>454</v>
      </c>
      <c r="D5" s="2356"/>
      <c r="E5" s="2357" t="s">
        <v>593</v>
      </c>
      <c r="F5" s="2358"/>
      <c r="G5" s="2358"/>
      <c r="H5" s="2358"/>
      <c r="I5" s="2358"/>
      <c r="J5" s="2358"/>
      <c r="K5" s="2358"/>
      <c r="L5" s="2358"/>
      <c r="M5" s="2358"/>
      <c r="N5" s="2358"/>
      <c r="O5" s="2359"/>
      <c r="P5" s="29"/>
    </row>
    <row r="6" spans="3:16" ht="14.25" customHeight="1">
      <c r="C6" s="2355"/>
      <c r="D6" s="2356"/>
      <c r="E6" s="1576"/>
      <c r="F6" s="1577"/>
      <c r="G6" s="1577"/>
      <c r="H6" s="1577"/>
      <c r="I6" s="1577"/>
      <c r="J6" s="1577"/>
      <c r="K6" s="1577"/>
      <c r="L6" s="1577"/>
      <c r="M6" s="1577"/>
      <c r="N6" s="1577"/>
      <c r="O6" s="1578"/>
      <c r="P6" s="29"/>
    </row>
    <row r="7" spans="3:16" ht="12.75" customHeight="1" thickBot="1">
      <c r="C7" s="2355"/>
      <c r="D7" s="2356"/>
      <c r="E7" s="2360"/>
      <c r="F7" s="2361"/>
      <c r="G7" s="2361"/>
      <c r="H7" s="2361"/>
      <c r="I7" s="2361"/>
      <c r="J7" s="2361"/>
      <c r="K7" s="2361"/>
      <c r="L7" s="2361"/>
      <c r="M7" s="2361"/>
      <c r="N7" s="2361"/>
      <c r="O7" s="2362"/>
      <c r="P7" s="29"/>
    </row>
    <row r="8" spans="3:16" ht="19">
      <c r="C8" s="346"/>
      <c r="D8" s="90"/>
      <c r="E8" s="90"/>
      <c r="F8" s="2353"/>
      <c r="G8" s="2353"/>
      <c r="H8" s="2353"/>
      <c r="I8" s="2353"/>
      <c r="J8" s="2353"/>
      <c r="K8" s="2353"/>
      <c r="L8" s="2353"/>
      <c r="M8" s="2353"/>
      <c r="N8" s="2353"/>
      <c r="O8" s="2353"/>
      <c r="P8" s="29"/>
    </row>
    <row r="9" spans="3:16">
      <c r="C9" s="346"/>
      <c r="D9" s="90"/>
      <c r="E9" s="90"/>
      <c r="F9" s="90"/>
      <c r="G9" s="90"/>
      <c r="H9" s="90"/>
      <c r="I9" s="90"/>
      <c r="J9" s="90"/>
      <c r="K9" s="90"/>
      <c r="L9" s="90"/>
      <c r="M9" s="90"/>
      <c r="N9" s="90"/>
      <c r="O9" s="90"/>
      <c r="P9" s="29"/>
    </row>
    <row r="10" spans="3:16">
      <c r="C10" s="346"/>
      <c r="D10" s="90"/>
      <c r="E10" s="90"/>
      <c r="F10" s="1100"/>
      <c r="G10" s="1100"/>
      <c r="H10" s="90"/>
      <c r="I10" s="90"/>
      <c r="J10" s="90"/>
      <c r="K10" s="90"/>
      <c r="L10" s="90"/>
      <c r="M10" s="90"/>
      <c r="N10" s="90"/>
      <c r="O10" s="90"/>
      <c r="P10" s="29"/>
    </row>
    <row r="11" spans="3:16">
      <c r="C11" s="346"/>
      <c r="D11" s="90"/>
      <c r="E11" s="1643"/>
      <c r="F11" s="90"/>
      <c r="G11" s="90"/>
      <c r="H11" s="90"/>
      <c r="I11" s="90"/>
      <c r="J11" s="90"/>
      <c r="K11" s="90"/>
      <c r="L11" s="90"/>
      <c r="M11" s="90"/>
      <c r="N11" s="90"/>
      <c r="O11" s="90"/>
      <c r="P11" s="29"/>
    </row>
    <row r="12" spans="3:16">
      <c r="C12" s="346"/>
      <c r="D12" s="90"/>
      <c r="E12" s="1643"/>
      <c r="F12" s="90"/>
      <c r="G12" s="90"/>
      <c r="H12" s="90"/>
      <c r="I12" s="90"/>
      <c r="J12" s="90"/>
      <c r="K12" s="90"/>
      <c r="L12" s="90"/>
      <c r="M12" s="90"/>
      <c r="N12" s="90"/>
      <c r="O12" s="90"/>
      <c r="P12" s="29"/>
    </row>
    <row r="13" spans="3:16">
      <c r="C13" s="346"/>
      <c r="D13" s="90"/>
      <c r="E13" s="90"/>
      <c r="F13" s="90"/>
      <c r="G13" s="90"/>
      <c r="H13" s="90"/>
      <c r="I13" s="90"/>
      <c r="J13" s="90"/>
      <c r="K13" s="90"/>
      <c r="L13" s="90"/>
      <c r="M13" s="90"/>
      <c r="N13" s="90"/>
      <c r="O13" s="90"/>
      <c r="P13" s="29"/>
    </row>
    <row r="14" spans="3:16" ht="19">
      <c r="C14" s="346"/>
      <c r="D14" s="90"/>
      <c r="E14" s="90"/>
      <c r="F14" s="1101"/>
      <c r="G14" s="90"/>
      <c r="H14" s="90"/>
      <c r="I14" s="90"/>
      <c r="J14" s="90"/>
      <c r="K14" s="90"/>
      <c r="L14" s="1102"/>
      <c r="M14" s="90"/>
      <c r="N14" s="90"/>
      <c r="O14" s="90"/>
      <c r="P14" s="29"/>
    </row>
    <row r="15" spans="3:16">
      <c r="C15" s="346"/>
      <c r="D15" s="90"/>
      <c r="E15" s="90"/>
      <c r="F15" s="90"/>
      <c r="G15" s="90"/>
      <c r="H15" s="90"/>
      <c r="I15" s="90"/>
      <c r="J15" s="90"/>
      <c r="K15" s="90"/>
      <c r="L15" s="90"/>
      <c r="M15" s="90"/>
      <c r="N15" s="90"/>
      <c r="O15" s="90"/>
      <c r="P15" s="29"/>
    </row>
    <row r="16" spans="3:16">
      <c r="C16" s="346"/>
      <c r="D16" s="90"/>
      <c r="E16" s="90"/>
      <c r="F16" s="90"/>
      <c r="G16" s="90"/>
      <c r="H16" s="90"/>
      <c r="I16" s="90"/>
      <c r="J16" s="90"/>
      <c r="K16" s="90"/>
      <c r="L16" s="90"/>
      <c r="M16" s="90"/>
      <c r="N16" s="90"/>
      <c r="O16" s="90"/>
      <c r="P16" s="29"/>
    </row>
    <row r="17" spans="3:16">
      <c r="C17" s="346"/>
      <c r="D17" s="90"/>
      <c r="E17" s="90"/>
      <c r="F17" s="90"/>
      <c r="G17" s="90"/>
      <c r="H17" s="90"/>
      <c r="I17" s="90"/>
      <c r="J17" s="90"/>
      <c r="K17" s="90"/>
      <c r="L17" s="90"/>
      <c r="M17" s="90"/>
      <c r="N17" s="90"/>
      <c r="O17" s="90"/>
      <c r="P17" s="29"/>
    </row>
    <row r="18" spans="3:16">
      <c r="C18" s="346"/>
      <c r="D18" s="90"/>
      <c r="E18" s="90"/>
      <c r="F18" s="90"/>
      <c r="G18" s="90"/>
      <c r="H18" s="90"/>
      <c r="I18" s="90"/>
      <c r="J18" s="90"/>
      <c r="K18" s="90"/>
      <c r="L18" s="90"/>
      <c r="M18" s="90"/>
      <c r="N18" s="90"/>
      <c r="O18" s="90"/>
      <c r="P18" s="29"/>
    </row>
    <row r="19" spans="3:16">
      <c r="C19" s="346"/>
      <c r="D19" s="90"/>
      <c r="E19" s="90"/>
      <c r="F19" s="90"/>
      <c r="G19" s="90"/>
      <c r="H19" s="90"/>
      <c r="I19" s="90"/>
      <c r="J19" s="90"/>
      <c r="K19" s="90"/>
      <c r="L19" s="90"/>
      <c r="M19" s="90"/>
      <c r="N19" s="90"/>
      <c r="O19" s="90"/>
      <c r="P19" s="29"/>
    </row>
    <row r="20" spans="3:16" ht="15.75">
      <c r="C20" s="346"/>
      <c r="D20" s="90"/>
      <c r="E20" s="90"/>
      <c r="F20" s="90"/>
      <c r="G20" s="90"/>
      <c r="H20" s="90"/>
      <c r="I20" s="90"/>
      <c r="J20" s="90"/>
      <c r="K20" s="90"/>
      <c r="L20" s="90"/>
      <c r="M20" s="2354"/>
      <c r="N20" s="2354"/>
      <c r="O20" s="2354"/>
      <c r="P20" s="29"/>
    </row>
    <row r="21" spans="3:16" ht="13" thickBot="1">
      <c r="C21" s="325"/>
      <c r="D21" s="326"/>
      <c r="E21" s="326"/>
      <c r="F21" s="326"/>
      <c r="G21" s="326"/>
      <c r="H21" s="326"/>
      <c r="I21" s="326"/>
      <c r="J21" s="326"/>
      <c r="K21" s="326"/>
      <c r="L21" s="326"/>
      <c r="M21" s="326"/>
      <c r="N21" s="326"/>
      <c r="O21" s="326"/>
      <c r="P21" s="327"/>
    </row>
  </sheetData>
  <sheetCalcPr fullCalcOnLoad="1"/>
  <sheetProtection password="D69D" sheet="1"/>
  <mergeCells count="7">
    <mergeCell ref="C2:P2"/>
    <mergeCell ref="C3:P3"/>
    <mergeCell ref="F8:O8"/>
    <mergeCell ref="M20:O20"/>
    <mergeCell ref="E11:E12"/>
    <mergeCell ref="C5:D7"/>
    <mergeCell ref="E5:O7"/>
  </mergeCells>
  <phoneticPr fontId="180"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C1:AG76"/>
  <sheetViews>
    <sheetView topLeftCell="A13" workbookViewId="0"/>
  </sheetViews>
  <sheetFormatPr baseColWidth="10" defaultColWidth="9.1640625" defaultRowHeight="12"/>
  <cols>
    <col min="1" max="1" width="2.83203125" style="20" customWidth="1"/>
    <col min="2" max="2" width="34.33203125" style="20" customWidth="1"/>
    <col min="3" max="3" width="2.5" style="20" customWidth="1"/>
    <col min="4" max="4" width="12.5" style="20" customWidth="1"/>
    <col min="5" max="6" width="10" style="20" customWidth="1"/>
    <col min="7" max="13" width="9.1640625" style="20"/>
    <col min="14" max="14" width="10.6640625" style="28" customWidth="1"/>
    <col min="15" max="15" width="10.5" style="28" customWidth="1"/>
    <col min="16" max="16" width="3.5" style="28" customWidth="1"/>
    <col min="17" max="17" width="2.83203125" style="20" customWidth="1"/>
    <col min="18" max="16384" width="9.1640625" style="20"/>
  </cols>
  <sheetData>
    <row r="1" spans="3:17" ht="13" thickBot="1"/>
    <row r="2" spans="3:17" ht="18.75" customHeight="1" thickBot="1">
      <c r="C2" s="662"/>
      <c r="D2" s="2375" t="s">
        <v>1539</v>
      </c>
      <c r="E2" s="2376"/>
      <c r="F2" s="2376"/>
      <c r="G2" s="2376"/>
      <c r="H2" s="2376"/>
      <c r="I2" s="2376"/>
      <c r="J2" s="2376"/>
      <c r="K2" s="2376"/>
      <c r="L2" s="2376"/>
      <c r="M2" s="2376"/>
      <c r="N2" s="2376"/>
      <c r="O2" s="2376"/>
      <c r="P2" s="1103"/>
      <c r="Q2" s="323"/>
    </row>
    <row r="3" spans="3:17" ht="16" thickBot="1">
      <c r="C3" s="324"/>
      <c r="D3" s="2377" t="s">
        <v>588</v>
      </c>
      <c r="E3" s="2378"/>
      <c r="F3" s="2378"/>
      <c r="G3" s="2378"/>
      <c r="H3" s="2378"/>
      <c r="I3" s="2378"/>
      <c r="J3" s="2378"/>
      <c r="K3" s="2378"/>
      <c r="L3" s="2378"/>
      <c r="M3" s="2378"/>
      <c r="N3" s="2378"/>
      <c r="O3" s="2378"/>
      <c r="P3" s="1104"/>
      <c r="Q3" s="29"/>
    </row>
    <row r="4" spans="3:17" ht="13.5" customHeight="1" thickBot="1">
      <c r="C4" s="324"/>
      <c r="D4" s="1105"/>
      <c r="E4" s="1105"/>
      <c r="F4" s="1105"/>
      <c r="G4" s="1105"/>
      <c r="H4" s="1105"/>
      <c r="I4" s="1105"/>
      <c r="J4" s="1105"/>
      <c r="K4" s="1105"/>
      <c r="L4" s="1105"/>
      <c r="M4" s="1105"/>
      <c r="N4" s="1105"/>
      <c r="O4" s="90"/>
      <c r="P4" s="90"/>
      <c r="Q4" s="29"/>
    </row>
    <row r="5" spans="3:17" ht="62.25" customHeight="1" thickBot="1">
      <c r="C5" s="324"/>
      <c r="D5" s="1106" t="s">
        <v>454</v>
      </c>
      <c r="E5" s="2381" t="s">
        <v>528</v>
      </c>
      <c r="F5" s="2382"/>
      <c r="G5" s="2382"/>
      <c r="H5" s="2382"/>
      <c r="I5" s="2382"/>
      <c r="J5" s="2382"/>
      <c r="K5" s="2382"/>
      <c r="L5" s="2382"/>
      <c r="M5" s="2382"/>
      <c r="N5" s="2383"/>
      <c r="O5" s="1107"/>
      <c r="P5" s="1107"/>
      <c r="Q5" s="29"/>
    </row>
    <row r="6" spans="3:17" ht="12" customHeight="1" thickBot="1">
      <c r="C6" s="324"/>
      <c r="D6" s="1108"/>
      <c r="E6" s="1108"/>
      <c r="F6" s="1105"/>
      <c r="G6" s="1105"/>
      <c r="H6" s="1105"/>
      <c r="I6" s="1105"/>
      <c r="J6" s="1105"/>
      <c r="K6" s="1105"/>
      <c r="L6" s="1105"/>
      <c r="M6" s="1105"/>
      <c r="N6" s="1105"/>
      <c r="O6" s="90"/>
      <c r="P6" s="90"/>
      <c r="Q6" s="29"/>
    </row>
    <row r="7" spans="3:17" ht="31.5" customHeight="1" thickBot="1">
      <c r="C7" s="324"/>
      <c r="D7" s="2379" t="s">
        <v>211</v>
      </c>
      <c r="E7" s="2380"/>
      <c r="F7" s="2385" t="str">
        <f>IF(ISBLANK('1. Classification &amp; Budget'!H9),"",'1. Classification &amp; Budget'!H9)</f>
        <v>In Celebration of International Dance Day: Health, Fitness, and Nutrition Workshop for Women</v>
      </c>
      <c r="G7" s="2386"/>
      <c r="H7" s="2387"/>
      <c r="I7" s="2379" t="s">
        <v>464</v>
      </c>
      <c r="J7" s="2384"/>
      <c r="K7" s="2384"/>
      <c r="L7" s="1109" t="str">
        <f>IF(ISBLANK(GrantChoice),"",GrantChoice)</f>
        <v>PP</v>
      </c>
      <c r="M7" s="1110" t="str">
        <f>IF(ISBLANK('1. Classification &amp; Budget'!R7),"",'1. Classification &amp; Budget'!R7)</f>
        <v/>
      </c>
      <c r="N7" s="1111">
        <f>IF(ISBLANK('1. Classification &amp; Budget'!S7),"",'1. Classification &amp; Budget'!S7)</f>
        <v>378</v>
      </c>
      <c r="O7" s="1112" t="str">
        <f>IF(ISBLANK('1. Classification &amp; Budget'!T7),"",'1. Classification &amp; Budget'!T7)</f>
        <v/>
      </c>
      <c r="P7" s="1113"/>
      <c r="Q7" s="29"/>
    </row>
    <row r="8" spans="3:17" ht="30" customHeight="1" thickBot="1">
      <c r="C8" s="324"/>
      <c r="D8" s="2379" t="s">
        <v>569</v>
      </c>
      <c r="E8" s="2380"/>
      <c r="F8" s="1114" t="str">
        <f>IF(ISBLANK('1. Classification &amp; Budget'!I23),"",'1. Classification &amp; Budget'!I23)</f>
        <v>Nicole</v>
      </c>
      <c r="G8" s="2386" t="str">
        <f>IF(ISBLANK('1. Classification &amp; Budget'!F23),"",'1. Classification &amp; Budget'!F23)</f>
        <v>Cronin</v>
      </c>
      <c r="H8" s="2387"/>
      <c r="I8" s="2379" t="s">
        <v>842</v>
      </c>
      <c r="J8" s="2384"/>
      <c r="K8" s="2384"/>
      <c r="L8" s="2388" t="str">
        <f>IF(ISBLANK('1. Classification &amp; Budget'!H5),"",'1. Classification &amp; Budget'!H5)</f>
        <v>Morocco</v>
      </c>
      <c r="M8" s="2389"/>
      <c r="N8" s="2389"/>
      <c r="O8" s="2390"/>
      <c r="P8" s="1115"/>
      <c r="Q8" s="29"/>
    </row>
    <row r="9" spans="3:17" ht="48" customHeight="1" thickBot="1">
      <c r="C9" s="324"/>
      <c r="D9" s="2379" t="s">
        <v>851</v>
      </c>
      <c r="E9" s="2384"/>
      <c r="F9" s="2408" t="str">
        <f>IF(ISBLANK('1. Classification &amp; Budget'!H14),"YOU MUST ENTER A COMMUNITY GROUP NAME ON THE PROJECT CLASSIFICATION SCREEN",'1. Classification &amp; Budget'!H14)</f>
        <v xml:space="preserve">The Azrou Center for Community Development </v>
      </c>
      <c r="G9" s="2409"/>
      <c r="H9" s="2410"/>
      <c r="I9" s="2379" t="s">
        <v>850</v>
      </c>
      <c r="J9" s="2384"/>
      <c r="K9" s="2384"/>
      <c r="L9" s="2401" t="str">
        <f>IF(ISBLANK('1. Classification &amp; Budget'!H15),"",'1. Classification &amp; Budget'!H15)</f>
        <v>Malika Benbella</v>
      </c>
      <c r="M9" s="2402"/>
      <c r="N9" s="2402"/>
      <c r="O9" s="2403"/>
      <c r="P9" s="1116"/>
      <c r="Q9" s="29"/>
    </row>
    <row r="10" spans="3:17" ht="17.25" customHeight="1" thickBot="1">
      <c r="C10" s="324"/>
      <c r="D10" s="2379" t="s">
        <v>852</v>
      </c>
      <c r="E10" s="2384"/>
      <c r="F10" s="2404" t="str">
        <f>IF(ISBLANK(GrantChoice),"",IF(GrantChoice="PP","Peace Corps Parntership",IF(GrantChoice="SP","SPA",IF(GrantChoice="VA","VAST",IF(GrantChoice="EC","ECPA","")))))</f>
        <v>Peace Corps Parntership</v>
      </c>
      <c r="G10" s="2405"/>
      <c r="H10" s="2405"/>
      <c r="I10" s="2405"/>
      <c r="J10" s="2405"/>
      <c r="K10" s="2405"/>
      <c r="L10" s="2405"/>
      <c r="M10" s="2405"/>
      <c r="N10" s="2405"/>
      <c r="O10" s="2406"/>
      <c r="P10" s="1117"/>
      <c r="Q10" s="29"/>
    </row>
    <row r="11" spans="3:17" ht="13.5" customHeight="1">
      <c r="C11" s="324"/>
      <c r="D11" s="1118"/>
      <c r="E11" s="1118"/>
      <c r="F11" s="1118"/>
      <c r="G11" s="1118"/>
      <c r="H11" s="1118"/>
      <c r="I11" s="1118"/>
      <c r="J11" s="1119"/>
      <c r="K11" s="1119"/>
      <c r="L11" s="1119"/>
      <c r="M11" s="1118"/>
      <c r="N11" s="1118"/>
      <c r="O11" s="90"/>
      <c r="P11" s="90"/>
      <c r="Q11" s="29"/>
    </row>
    <row r="12" spans="3:17" ht="9" customHeight="1">
      <c r="C12" s="324"/>
      <c r="D12" s="2407" t="s">
        <v>1442</v>
      </c>
      <c r="E12" s="2407"/>
      <c r="F12" s="2407"/>
      <c r="G12" s="2407"/>
      <c r="H12" s="2407"/>
      <c r="I12" s="2407"/>
      <c r="J12" s="2407"/>
      <c r="K12" s="2407"/>
      <c r="L12" s="2407"/>
      <c r="M12" s="2407"/>
      <c r="N12" s="2407"/>
      <c r="O12" s="2407"/>
      <c r="P12" s="401"/>
      <c r="Q12" s="29"/>
    </row>
    <row r="13" spans="3:17" ht="28.5" customHeight="1">
      <c r="C13" s="324"/>
      <c r="D13" s="2407"/>
      <c r="E13" s="2407"/>
      <c r="F13" s="2407"/>
      <c r="G13" s="2407"/>
      <c r="H13" s="2407"/>
      <c r="I13" s="2407"/>
      <c r="J13" s="2407"/>
      <c r="K13" s="2407"/>
      <c r="L13" s="2407"/>
      <c r="M13" s="2407"/>
      <c r="N13" s="2407"/>
      <c r="O13" s="2407"/>
      <c r="P13" s="401"/>
      <c r="Q13" s="29"/>
    </row>
    <row r="14" spans="3:17" ht="15" customHeight="1">
      <c r="C14" s="324"/>
      <c r="D14" s="1120"/>
      <c r="E14" s="1120"/>
      <c r="F14" s="1120"/>
      <c r="G14" s="1120"/>
      <c r="H14" s="1120"/>
      <c r="I14" s="1120"/>
      <c r="J14" s="1120"/>
      <c r="K14" s="1120"/>
      <c r="L14" s="1120"/>
      <c r="M14" s="1120"/>
      <c r="N14" s="1120"/>
      <c r="O14" s="1120"/>
      <c r="P14" s="1120"/>
      <c r="Q14" s="29"/>
    </row>
    <row r="15" spans="3:17" ht="15" customHeight="1">
      <c r="C15" s="324"/>
      <c r="D15" s="1121" t="s">
        <v>1443</v>
      </c>
      <c r="E15" s="1120"/>
      <c r="F15" s="1120"/>
      <c r="G15" s="1120"/>
      <c r="H15" s="1120"/>
      <c r="I15" s="1120"/>
      <c r="J15" s="1120"/>
      <c r="K15" s="1120"/>
      <c r="L15" s="1120"/>
      <c r="M15" s="1120"/>
      <c r="N15" s="1120"/>
      <c r="O15" s="1120"/>
      <c r="P15" s="1120"/>
      <c r="Q15" s="29"/>
    </row>
    <row r="16" spans="3:17" ht="12.75" customHeight="1">
      <c r="C16" s="324"/>
      <c r="D16" s="90"/>
      <c r="E16" s="90"/>
      <c r="F16" s="90"/>
      <c r="G16" s="90"/>
      <c r="H16" s="90"/>
      <c r="I16" s="90"/>
      <c r="J16" s="90"/>
      <c r="K16" s="90"/>
      <c r="L16" s="90"/>
      <c r="M16" s="90"/>
      <c r="N16" s="90"/>
      <c r="O16" s="90"/>
      <c r="P16" s="90"/>
      <c r="Q16" s="29"/>
    </row>
    <row r="17" spans="3:21" ht="19.5" customHeight="1">
      <c r="C17" s="324"/>
      <c r="D17" s="2411" t="s">
        <v>1420</v>
      </c>
      <c r="E17" s="2411"/>
      <c r="F17" s="2411"/>
      <c r="G17" s="2411"/>
      <c r="H17" s="2411"/>
      <c r="I17" s="2411"/>
      <c r="J17" s="2411"/>
      <c r="K17" s="2411"/>
      <c r="L17" s="2411"/>
      <c r="M17" s="2411"/>
      <c r="N17" s="2411"/>
      <c r="O17" s="2411"/>
      <c r="P17" s="1122"/>
      <c r="Q17" s="29"/>
      <c r="U17" s="880"/>
    </row>
    <row r="18" spans="3:21" ht="19.5" customHeight="1">
      <c r="C18" s="324"/>
      <c r="D18" s="1170"/>
      <c r="E18" s="1170"/>
      <c r="F18" s="1170"/>
      <c r="G18" s="1170"/>
      <c r="H18" s="1170"/>
      <c r="I18" s="1170"/>
      <c r="J18" s="1170"/>
      <c r="K18" s="1170"/>
      <c r="L18" s="1170"/>
      <c r="M18" s="1170"/>
      <c r="N18" s="1170"/>
      <c r="O18" s="1170"/>
      <c r="P18" s="1122"/>
      <c r="Q18" s="29"/>
      <c r="U18" s="880"/>
    </row>
    <row r="19" spans="3:21" ht="15.75" customHeight="1">
      <c r="C19" s="324"/>
      <c r="D19" s="2396" t="s">
        <v>1469</v>
      </c>
      <c r="E19" s="2396"/>
      <c r="F19" s="2396"/>
      <c r="G19" s="2396"/>
      <c r="H19" s="2396"/>
      <c r="I19" s="2396"/>
      <c r="J19" s="2396"/>
      <c r="K19" s="2396"/>
      <c r="L19" s="2396"/>
      <c r="M19" s="2396"/>
      <c r="N19" s="2396"/>
      <c r="O19" s="2396"/>
      <c r="P19" s="1123"/>
      <c r="Q19" s="29"/>
      <c r="U19" s="880"/>
    </row>
    <row r="20" spans="3:21" ht="21" customHeight="1">
      <c r="C20" s="324"/>
      <c r="D20" s="2396"/>
      <c r="E20" s="2396"/>
      <c r="F20" s="2396"/>
      <c r="G20" s="2396"/>
      <c r="H20" s="2396"/>
      <c r="I20" s="2396"/>
      <c r="J20" s="2396"/>
      <c r="K20" s="2396"/>
      <c r="L20" s="2396"/>
      <c r="M20" s="2396"/>
      <c r="N20" s="2396"/>
      <c r="O20" s="2396"/>
      <c r="P20" s="1123"/>
      <c r="Q20" s="29"/>
    </row>
    <row r="21" spans="3:21" ht="12.75" customHeight="1">
      <c r="C21" s="324"/>
      <c r="D21" s="1169"/>
      <c r="E21" s="1169"/>
      <c r="F21" s="1169"/>
      <c r="G21" s="1169"/>
      <c r="H21" s="1169"/>
      <c r="I21" s="1169"/>
      <c r="J21" s="1169"/>
      <c r="K21" s="1169"/>
      <c r="L21" s="1169"/>
      <c r="M21" s="1169"/>
      <c r="N21" s="1169"/>
      <c r="O21" s="1169"/>
      <c r="P21" s="1123"/>
      <c r="Q21" s="29"/>
    </row>
    <row r="22" spans="3:21" ht="15" customHeight="1">
      <c r="C22" s="324"/>
      <c r="D22" s="2396" t="s">
        <v>1620</v>
      </c>
      <c r="E22" s="2396"/>
      <c r="F22" s="2396"/>
      <c r="G22" s="2396"/>
      <c r="H22" s="2396"/>
      <c r="I22" s="2396"/>
      <c r="J22" s="2396"/>
      <c r="K22" s="2396"/>
      <c r="L22" s="2396"/>
      <c r="M22" s="2396"/>
      <c r="N22" s="2396"/>
      <c r="O22" s="2396"/>
      <c r="P22" s="1123"/>
      <c r="Q22" s="29"/>
    </row>
    <row r="23" spans="3:21" ht="15.75" customHeight="1">
      <c r="C23" s="324"/>
      <c r="D23" s="2396"/>
      <c r="E23" s="2396"/>
      <c r="F23" s="2396"/>
      <c r="G23" s="2396"/>
      <c r="H23" s="2396"/>
      <c r="I23" s="2396"/>
      <c r="J23" s="2396"/>
      <c r="K23" s="2396"/>
      <c r="L23" s="2396"/>
      <c r="M23" s="2396"/>
      <c r="N23" s="2396"/>
      <c r="O23" s="2396"/>
      <c r="P23" s="1123"/>
      <c r="Q23" s="29"/>
    </row>
    <row r="24" spans="3:21" ht="15.75" customHeight="1">
      <c r="C24" s="324"/>
      <c r="D24" s="2396"/>
      <c r="E24" s="2396"/>
      <c r="F24" s="2396"/>
      <c r="G24" s="2396"/>
      <c r="H24" s="2396"/>
      <c r="I24" s="2396"/>
      <c r="J24" s="2396"/>
      <c r="K24" s="2396"/>
      <c r="L24" s="2396"/>
      <c r="M24" s="2396"/>
      <c r="N24" s="2396"/>
      <c r="O24" s="2396"/>
      <c r="P24" s="1123"/>
      <c r="Q24" s="29"/>
    </row>
    <row r="25" spans="3:21" ht="30" customHeight="1">
      <c r="C25" s="324"/>
      <c r="D25" s="2396"/>
      <c r="E25" s="2396"/>
      <c r="F25" s="2396"/>
      <c r="G25" s="2396"/>
      <c r="H25" s="2396"/>
      <c r="I25" s="2396"/>
      <c r="J25" s="2396"/>
      <c r="K25" s="2396"/>
      <c r="L25" s="2396"/>
      <c r="M25" s="2396"/>
      <c r="N25" s="2396"/>
      <c r="O25" s="2396"/>
      <c r="P25" s="1123"/>
      <c r="Q25" s="29"/>
    </row>
    <row r="26" spans="3:21" ht="11.25" customHeight="1">
      <c r="C26" s="324"/>
      <c r="D26" s="1169"/>
      <c r="E26" s="1169"/>
      <c r="F26" s="1169"/>
      <c r="G26" s="1169"/>
      <c r="H26" s="1169"/>
      <c r="I26" s="1169"/>
      <c r="J26" s="1169"/>
      <c r="K26" s="1169"/>
      <c r="L26" s="1169"/>
      <c r="M26" s="1169"/>
      <c r="N26" s="1169"/>
      <c r="O26" s="1169"/>
      <c r="P26" s="1123"/>
      <c r="Q26" s="29"/>
    </row>
    <row r="27" spans="3:21" ht="15.75" customHeight="1">
      <c r="C27" s="324"/>
      <c r="D27" s="2396" t="s">
        <v>1470</v>
      </c>
      <c r="E27" s="2396"/>
      <c r="F27" s="2396"/>
      <c r="G27" s="2396"/>
      <c r="H27" s="2396"/>
      <c r="I27" s="2396"/>
      <c r="J27" s="2396"/>
      <c r="K27" s="2396"/>
      <c r="L27" s="2396"/>
      <c r="M27" s="2396"/>
      <c r="N27" s="2396"/>
      <c r="O27" s="2396"/>
      <c r="P27" s="1123"/>
      <c r="Q27" s="29"/>
    </row>
    <row r="28" spans="3:21" ht="15.75" customHeight="1">
      <c r="C28" s="324"/>
      <c r="D28" s="2396"/>
      <c r="E28" s="2396"/>
      <c r="F28" s="2396"/>
      <c r="G28" s="2396"/>
      <c r="H28" s="2396"/>
      <c r="I28" s="2396"/>
      <c r="J28" s="2396"/>
      <c r="K28" s="2396"/>
      <c r="L28" s="2396"/>
      <c r="M28" s="2396"/>
      <c r="N28" s="2396"/>
      <c r="O28" s="2396"/>
      <c r="P28" s="1123"/>
      <c r="Q28" s="29"/>
    </row>
    <row r="29" spans="3:21" ht="12" customHeight="1">
      <c r="C29" s="324"/>
      <c r="D29" s="1169"/>
      <c r="E29" s="1169"/>
      <c r="F29" s="1169"/>
      <c r="G29" s="1169"/>
      <c r="H29" s="1169"/>
      <c r="I29" s="1169"/>
      <c r="J29" s="1169"/>
      <c r="K29" s="1169"/>
      <c r="L29" s="1169"/>
      <c r="M29" s="1169"/>
      <c r="N29" s="1169"/>
      <c r="O29" s="1169"/>
      <c r="P29" s="1123"/>
      <c r="Q29" s="29"/>
    </row>
    <row r="30" spans="3:21" ht="15.75" customHeight="1">
      <c r="C30" s="324"/>
      <c r="D30" s="2396" t="s">
        <v>1589</v>
      </c>
      <c r="E30" s="2396"/>
      <c r="F30" s="2396"/>
      <c r="G30" s="2396"/>
      <c r="H30" s="2396"/>
      <c r="I30" s="2396"/>
      <c r="J30" s="2396"/>
      <c r="K30" s="2396"/>
      <c r="L30" s="2396"/>
      <c r="M30" s="2396"/>
      <c r="N30" s="2396"/>
      <c r="O30" s="2396"/>
      <c r="P30" s="1123"/>
      <c r="Q30" s="29"/>
    </row>
    <row r="31" spans="3:21" ht="15.75" customHeight="1">
      <c r="C31" s="324"/>
      <c r="D31" s="2396"/>
      <c r="E31" s="2396"/>
      <c r="F31" s="2396"/>
      <c r="G31" s="2396"/>
      <c r="H31" s="2396"/>
      <c r="I31" s="2396"/>
      <c r="J31" s="2396"/>
      <c r="K31" s="2396"/>
      <c r="L31" s="2396"/>
      <c r="M31" s="2396"/>
      <c r="N31" s="2396"/>
      <c r="O31" s="2396"/>
      <c r="P31" s="1123"/>
      <c r="Q31" s="29"/>
    </row>
    <row r="32" spans="3:21" ht="15.75" customHeight="1">
      <c r="C32" s="324"/>
      <c r="D32" s="2396"/>
      <c r="E32" s="2396"/>
      <c r="F32" s="2396"/>
      <c r="G32" s="2396"/>
      <c r="H32" s="2396"/>
      <c r="I32" s="2396"/>
      <c r="J32" s="2396"/>
      <c r="K32" s="2396"/>
      <c r="L32" s="2396"/>
      <c r="M32" s="2396"/>
      <c r="N32" s="2396"/>
      <c r="O32" s="2396"/>
      <c r="P32" s="1123"/>
      <c r="Q32" s="29"/>
    </row>
    <row r="33" spans="3:33" ht="9" customHeight="1">
      <c r="C33" s="324"/>
      <c r="D33" s="1169"/>
      <c r="E33" s="1169"/>
      <c r="F33" s="1169"/>
      <c r="G33" s="1169"/>
      <c r="H33" s="1169"/>
      <c r="I33" s="1169"/>
      <c r="J33" s="1169"/>
      <c r="K33" s="1169"/>
      <c r="L33" s="1169"/>
      <c r="M33" s="1169"/>
      <c r="N33" s="1169"/>
      <c r="O33" s="1169"/>
      <c r="P33" s="1123"/>
      <c r="Q33" s="29"/>
    </row>
    <row r="34" spans="3:33" ht="15.75" customHeight="1">
      <c r="C34" s="324"/>
      <c r="D34" s="2396" t="s">
        <v>1471</v>
      </c>
      <c r="E34" s="2396"/>
      <c r="F34" s="2396"/>
      <c r="G34" s="2396"/>
      <c r="H34" s="2396"/>
      <c r="I34" s="2396"/>
      <c r="J34" s="2396"/>
      <c r="K34" s="2396"/>
      <c r="L34" s="2396"/>
      <c r="M34" s="2396"/>
      <c r="N34" s="2396"/>
      <c r="O34" s="2396"/>
      <c r="P34" s="1123"/>
      <c r="Q34" s="29"/>
    </row>
    <row r="35" spans="3:33" ht="29.25" customHeight="1">
      <c r="C35" s="324"/>
      <c r="D35" s="2396"/>
      <c r="E35" s="2396"/>
      <c r="F35" s="2396"/>
      <c r="G35" s="2396"/>
      <c r="H35" s="2396"/>
      <c r="I35" s="2396"/>
      <c r="J35" s="2396"/>
      <c r="K35" s="2396"/>
      <c r="L35" s="2396"/>
      <c r="M35" s="2396"/>
      <c r="N35" s="2396"/>
      <c r="O35" s="2396"/>
      <c r="P35" s="1123"/>
      <c r="Q35" s="29"/>
    </row>
    <row r="36" spans="3:33" ht="9.75" customHeight="1">
      <c r="C36" s="324"/>
      <c r="D36" s="1169"/>
      <c r="E36" s="1169"/>
      <c r="F36" s="1169"/>
      <c r="G36" s="1169"/>
      <c r="H36" s="1169"/>
      <c r="I36" s="1169"/>
      <c r="J36" s="1169"/>
      <c r="K36" s="1169"/>
      <c r="L36" s="1169"/>
      <c r="M36" s="1169"/>
      <c r="N36" s="1169"/>
      <c r="O36" s="1169"/>
      <c r="P36" s="1123"/>
      <c r="Q36" s="29"/>
    </row>
    <row r="37" spans="3:33" ht="17.25" customHeight="1">
      <c r="C37" s="324"/>
      <c r="D37" s="2396" t="s">
        <v>1590</v>
      </c>
      <c r="E37" s="2396"/>
      <c r="F37" s="2396"/>
      <c r="G37" s="2396"/>
      <c r="H37" s="2396"/>
      <c r="I37" s="2396"/>
      <c r="J37" s="2396"/>
      <c r="K37" s="2396"/>
      <c r="L37" s="2396"/>
      <c r="M37" s="2396"/>
      <c r="N37" s="2396"/>
      <c r="O37" s="2396"/>
      <c r="P37" s="1123"/>
      <c r="Q37" s="29"/>
    </row>
    <row r="38" spans="3:33" ht="10.5" customHeight="1">
      <c r="C38" s="324"/>
      <c r="D38" s="1169"/>
      <c r="E38" s="1169"/>
      <c r="F38" s="1169"/>
      <c r="G38" s="1169"/>
      <c r="H38" s="1169"/>
      <c r="I38" s="1169"/>
      <c r="J38" s="1169"/>
      <c r="K38" s="1169"/>
      <c r="L38" s="1169"/>
      <c r="M38" s="1169"/>
      <c r="N38" s="1169"/>
      <c r="O38" s="1169"/>
      <c r="P38" s="1123"/>
      <c r="Q38" s="29"/>
    </row>
    <row r="39" spans="3:33" ht="31.5" customHeight="1">
      <c r="C39" s="324"/>
      <c r="D39" s="2396" t="s">
        <v>1591</v>
      </c>
      <c r="E39" s="2396"/>
      <c r="F39" s="2396"/>
      <c r="G39" s="2396"/>
      <c r="H39" s="2396"/>
      <c r="I39" s="2396"/>
      <c r="J39" s="2396"/>
      <c r="K39" s="2396"/>
      <c r="L39" s="2396"/>
      <c r="M39" s="2396"/>
      <c r="N39" s="2396"/>
      <c r="O39" s="2396"/>
      <c r="P39" s="1123"/>
      <c r="Q39" s="29"/>
      <c r="V39" s="879"/>
      <c r="W39" s="879"/>
      <c r="X39" s="879"/>
      <c r="Y39" s="879"/>
      <c r="Z39" s="879"/>
      <c r="AA39" s="879"/>
      <c r="AB39" s="879"/>
      <c r="AC39" s="879"/>
      <c r="AD39" s="879"/>
      <c r="AE39" s="879"/>
      <c r="AF39" s="879"/>
      <c r="AG39" s="879"/>
    </row>
    <row r="40" spans="3:33" ht="18" customHeight="1">
      <c r="C40" s="324"/>
      <c r="D40" s="1169"/>
      <c r="E40" s="1169"/>
      <c r="F40" s="1169"/>
      <c r="G40" s="1169"/>
      <c r="H40" s="1169"/>
      <c r="I40" s="1169"/>
      <c r="J40" s="1169"/>
      <c r="K40" s="1169"/>
      <c r="L40" s="1169"/>
      <c r="M40" s="1169"/>
      <c r="N40" s="1169"/>
      <c r="O40" s="1169"/>
      <c r="P40" s="1123"/>
      <c r="Q40" s="29"/>
      <c r="V40" s="879"/>
      <c r="W40" s="879"/>
      <c r="X40" s="879"/>
      <c r="Y40" s="879"/>
      <c r="Z40" s="879"/>
      <c r="AA40" s="879"/>
      <c r="AB40" s="879"/>
      <c r="AC40" s="879"/>
      <c r="AD40" s="879"/>
      <c r="AE40" s="879"/>
      <c r="AF40" s="879"/>
      <c r="AG40" s="879"/>
    </row>
    <row r="41" spans="3:33" ht="18" customHeight="1">
      <c r="C41" s="324"/>
      <c r="D41" s="1105"/>
      <c r="E41" s="1105"/>
      <c r="F41" s="1105"/>
      <c r="G41" s="1105"/>
      <c r="H41" s="1105"/>
      <c r="I41" s="1105"/>
      <c r="J41" s="1105"/>
      <c r="K41" s="1105"/>
      <c r="L41" s="1105"/>
      <c r="M41" s="1105"/>
      <c r="N41" s="1105"/>
      <c r="O41" s="1105"/>
      <c r="P41" s="1105"/>
      <c r="Q41" s="29"/>
      <c r="V41" s="879"/>
      <c r="W41" s="879"/>
      <c r="X41" s="879"/>
      <c r="Y41" s="879"/>
      <c r="Z41" s="879"/>
      <c r="AA41" s="879"/>
      <c r="AB41" s="879"/>
      <c r="AC41" s="879"/>
      <c r="AD41" s="879"/>
      <c r="AE41" s="879"/>
      <c r="AF41" s="879"/>
      <c r="AG41" s="879"/>
    </row>
    <row r="42" spans="3:33" ht="18" customHeight="1" thickBot="1">
      <c r="C42" s="324"/>
      <c r="D42" s="2400"/>
      <c r="E42" s="2400"/>
      <c r="F42" s="2400"/>
      <c r="G42" s="1105"/>
      <c r="H42" s="2400"/>
      <c r="I42" s="2400"/>
      <c r="J42" s="2400"/>
      <c r="K42" s="2400"/>
      <c r="L42" s="1105"/>
      <c r="M42" s="2400"/>
      <c r="N42" s="2400"/>
      <c r="O42" s="1105"/>
      <c r="P42" s="1105"/>
      <c r="Q42" s="29"/>
      <c r="V42" s="879"/>
      <c r="W42" s="879"/>
      <c r="X42" s="879"/>
      <c r="Y42" s="879"/>
      <c r="Z42" s="879"/>
      <c r="AA42" s="879"/>
      <c r="AB42" s="879"/>
      <c r="AC42" s="879"/>
      <c r="AD42" s="879"/>
      <c r="AE42" s="879"/>
      <c r="AF42" s="879"/>
      <c r="AG42" s="879"/>
    </row>
    <row r="43" spans="3:33" ht="36.75" customHeight="1">
      <c r="C43" s="324"/>
      <c r="D43" s="2391" t="s">
        <v>1472</v>
      </c>
      <c r="E43" s="2391"/>
      <c r="F43" s="2391"/>
      <c r="G43" s="1105"/>
      <c r="H43" s="2399" t="s">
        <v>936</v>
      </c>
      <c r="I43" s="2399"/>
      <c r="J43" s="2399"/>
      <c r="K43" s="2399"/>
      <c r="L43" s="1124"/>
      <c r="M43" s="2391" t="s">
        <v>172</v>
      </c>
      <c r="N43" s="2391"/>
      <c r="O43" s="1124"/>
      <c r="P43" s="1124"/>
      <c r="Q43" s="29"/>
      <c r="V43" s="879"/>
      <c r="W43" s="879"/>
      <c r="X43" s="879"/>
      <c r="Y43" s="879"/>
      <c r="Z43" s="879"/>
      <c r="AA43" s="879"/>
      <c r="AB43" s="879"/>
      <c r="AC43" s="879"/>
      <c r="AD43" s="879"/>
      <c r="AE43" s="879"/>
      <c r="AF43" s="879"/>
      <c r="AG43" s="879"/>
    </row>
    <row r="44" spans="3:33" ht="17.25" customHeight="1">
      <c r="C44" s="324"/>
      <c r="D44" s="1105"/>
      <c r="E44" s="1105"/>
      <c r="F44" s="1105"/>
      <c r="G44" s="1105"/>
      <c r="H44" s="1105"/>
      <c r="I44" s="1105"/>
      <c r="J44" s="1105"/>
      <c r="K44" s="1105"/>
      <c r="L44" s="1105"/>
      <c r="M44" s="1105"/>
      <c r="N44" s="1105"/>
      <c r="O44" s="1105"/>
      <c r="P44" s="1105"/>
      <c r="Q44" s="29"/>
      <c r="V44" s="879"/>
      <c r="W44" s="879"/>
      <c r="X44" s="879"/>
      <c r="Y44" s="879"/>
      <c r="Z44" s="879"/>
      <c r="AA44" s="879"/>
      <c r="AB44" s="879"/>
      <c r="AC44" s="879"/>
      <c r="AD44" s="879"/>
      <c r="AE44" s="879"/>
      <c r="AF44" s="879"/>
      <c r="AG44" s="879"/>
    </row>
    <row r="45" spans="3:33" ht="16.5" customHeight="1">
      <c r="C45" s="324"/>
      <c r="D45" s="2394" t="s">
        <v>1473</v>
      </c>
      <c r="E45" s="2394"/>
      <c r="F45" s="2394"/>
      <c r="G45" s="2394"/>
      <c r="H45" s="2394"/>
      <c r="I45" s="2394"/>
      <c r="J45" s="2394"/>
      <c r="K45" s="2394"/>
      <c r="L45" s="2394"/>
      <c r="M45" s="2394"/>
      <c r="N45" s="2394"/>
      <c r="O45" s="2394"/>
      <c r="P45" s="1125"/>
      <c r="Q45" s="29"/>
      <c r="V45" s="879"/>
      <c r="W45" s="879"/>
      <c r="X45" s="879"/>
      <c r="Y45" s="879"/>
      <c r="Z45" s="879"/>
      <c r="AA45" s="879"/>
      <c r="AB45" s="879"/>
      <c r="AC45" s="879"/>
      <c r="AD45" s="879"/>
      <c r="AE45" s="879"/>
      <c r="AF45" s="879"/>
      <c r="AG45" s="879"/>
    </row>
    <row r="46" spans="3:33" ht="16.5" customHeight="1">
      <c r="C46" s="324"/>
      <c r="D46" s="90"/>
      <c r="E46" s="90"/>
      <c r="F46" s="90"/>
      <c r="G46" s="90"/>
      <c r="H46" s="90"/>
      <c r="I46" s="90"/>
      <c r="J46" s="90"/>
      <c r="K46" s="90"/>
      <c r="L46" s="90"/>
      <c r="M46" s="90"/>
      <c r="N46" s="90"/>
      <c r="O46" s="90"/>
      <c r="P46" s="90"/>
      <c r="Q46" s="29"/>
      <c r="T46" s="2398"/>
      <c r="U46" s="2398"/>
      <c r="V46" s="2398"/>
      <c r="W46" s="2398"/>
      <c r="X46" s="2398"/>
      <c r="Y46" s="2398"/>
      <c r="Z46" s="2398"/>
      <c r="AA46" s="2398"/>
      <c r="AB46" s="2398"/>
      <c r="AC46" s="2398"/>
      <c r="AD46" s="2398"/>
      <c r="AE46" s="2398"/>
      <c r="AF46" s="879"/>
      <c r="AG46" s="879"/>
    </row>
    <row r="47" spans="3:33" ht="18" customHeight="1">
      <c r="C47" s="324"/>
      <c r="D47" s="2393" t="s">
        <v>1592</v>
      </c>
      <c r="E47" s="2393"/>
      <c r="F47" s="2393"/>
      <c r="G47" s="2393"/>
      <c r="H47" s="2393"/>
      <c r="I47" s="2393"/>
      <c r="J47" s="2393"/>
      <c r="K47" s="2393"/>
      <c r="L47" s="2393"/>
      <c r="M47" s="2393"/>
      <c r="N47" s="2393"/>
      <c r="O47" s="2393"/>
      <c r="P47" s="1123"/>
      <c r="Q47" s="29"/>
      <c r="T47" s="2398"/>
      <c r="U47" s="2398"/>
      <c r="V47" s="2398"/>
      <c r="W47" s="2398"/>
      <c r="X47" s="2398"/>
      <c r="Y47" s="2398"/>
      <c r="Z47" s="2398"/>
      <c r="AA47" s="2398"/>
      <c r="AB47" s="2398"/>
      <c r="AC47" s="2398"/>
      <c r="AD47" s="2398"/>
      <c r="AE47" s="2398"/>
      <c r="AF47" s="879"/>
      <c r="AG47" s="879"/>
    </row>
    <row r="48" spans="3:33" ht="13.5" customHeight="1">
      <c r="C48" s="324"/>
      <c r="D48" s="90"/>
      <c r="E48" s="90"/>
      <c r="F48" s="90"/>
      <c r="G48" s="90"/>
      <c r="H48" s="90"/>
      <c r="I48" s="90"/>
      <c r="J48" s="90"/>
      <c r="K48" s="90"/>
      <c r="L48" s="90"/>
      <c r="M48" s="90"/>
      <c r="N48" s="90"/>
      <c r="O48" s="90"/>
      <c r="P48" s="90"/>
      <c r="Q48" s="29"/>
      <c r="T48" s="2398"/>
      <c r="U48" s="2398"/>
      <c r="V48" s="2398"/>
      <c r="W48" s="2398"/>
      <c r="X48" s="2398"/>
      <c r="Y48" s="2398"/>
      <c r="Z48" s="2398"/>
      <c r="AA48" s="2398"/>
      <c r="AB48" s="2398"/>
      <c r="AC48" s="2398"/>
      <c r="AD48" s="2398"/>
      <c r="AE48" s="2398"/>
      <c r="AF48" s="879"/>
      <c r="AG48" s="879"/>
    </row>
    <row r="49" spans="3:33" ht="17.25" customHeight="1">
      <c r="C49" s="324"/>
      <c r="D49" s="2393" t="s">
        <v>1593</v>
      </c>
      <c r="E49" s="2393"/>
      <c r="F49" s="2393"/>
      <c r="G49" s="2393"/>
      <c r="H49" s="2393"/>
      <c r="I49" s="2393"/>
      <c r="J49" s="2393"/>
      <c r="K49" s="2393"/>
      <c r="L49" s="2393"/>
      <c r="M49" s="2393"/>
      <c r="N49" s="2393"/>
      <c r="O49" s="2393"/>
      <c r="P49" s="1123"/>
      <c r="Q49" s="29"/>
      <c r="T49" s="2398"/>
      <c r="U49" s="2398"/>
      <c r="V49" s="2398"/>
      <c r="W49" s="2398"/>
      <c r="X49" s="2398"/>
      <c r="Y49" s="2398"/>
      <c r="Z49" s="2398"/>
      <c r="AA49" s="2398"/>
      <c r="AB49" s="2398"/>
      <c r="AC49" s="2398"/>
      <c r="AD49" s="2398"/>
      <c r="AE49" s="2398"/>
      <c r="AF49" s="879"/>
      <c r="AG49" s="879"/>
    </row>
    <row r="50" spans="3:33" ht="17.25" customHeight="1">
      <c r="C50" s="324"/>
      <c r="D50" s="2393"/>
      <c r="E50" s="2393"/>
      <c r="F50" s="2393"/>
      <c r="G50" s="2393"/>
      <c r="H50" s="2393"/>
      <c r="I50" s="2393"/>
      <c r="J50" s="2393"/>
      <c r="K50" s="2393"/>
      <c r="L50" s="2393"/>
      <c r="M50" s="2393"/>
      <c r="N50" s="2393"/>
      <c r="O50" s="2393"/>
      <c r="P50" s="1123"/>
      <c r="Q50" s="29"/>
      <c r="T50" s="2398"/>
      <c r="U50" s="2398"/>
      <c r="V50" s="2398"/>
      <c r="W50" s="2398"/>
      <c r="X50" s="2398"/>
      <c r="Y50" s="2398"/>
      <c r="Z50" s="2398"/>
      <c r="AA50" s="2398"/>
      <c r="AB50" s="2398"/>
      <c r="AC50" s="2398"/>
      <c r="AD50" s="2398"/>
      <c r="AE50" s="2398"/>
      <c r="AF50" s="879"/>
      <c r="AG50" s="879"/>
    </row>
    <row r="51" spans="3:33" ht="11.25" customHeight="1">
      <c r="C51" s="324"/>
      <c r="D51" s="90"/>
      <c r="E51" s="90"/>
      <c r="F51" s="90"/>
      <c r="G51" s="90"/>
      <c r="H51" s="90"/>
      <c r="I51" s="90"/>
      <c r="J51" s="90"/>
      <c r="K51" s="90"/>
      <c r="L51" s="90"/>
      <c r="M51" s="90"/>
      <c r="N51" s="90"/>
      <c r="O51" s="90"/>
      <c r="P51" s="90"/>
      <c r="Q51" s="29"/>
      <c r="T51" s="2398"/>
      <c r="U51" s="2398"/>
      <c r="V51" s="2398"/>
      <c r="W51" s="2398"/>
      <c r="X51" s="2398"/>
      <c r="Y51" s="2398"/>
      <c r="Z51" s="2398"/>
      <c r="AA51" s="2398"/>
      <c r="AB51" s="2398"/>
      <c r="AC51" s="2398"/>
      <c r="AD51" s="2398"/>
      <c r="AE51" s="2398"/>
      <c r="AF51" s="879"/>
      <c r="AG51" s="879"/>
    </row>
    <row r="52" spans="3:33" ht="20.25" customHeight="1">
      <c r="C52" s="324"/>
      <c r="D52" s="2393" t="s">
        <v>1474</v>
      </c>
      <c r="E52" s="2393"/>
      <c r="F52" s="2393"/>
      <c r="G52" s="2393"/>
      <c r="H52" s="2393"/>
      <c r="I52" s="2393"/>
      <c r="J52" s="2393"/>
      <c r="K52" s="2393"/>
      <c r="L52" s="2393"/>
      <c r="M52" s="2393"/>
      <c r="N52" s="2393"/>
      <c r="O52" s="2393"/>
      <c r="P52" s="1123"/>
      <c r="Q52" s="29"/>
      <c r="T52" s="2398"/>
      <c r="U52" s="2398"/>
      <c r="V52" s="2398"/>
      <c r="W52" s="2398"/>
      <c r="X52" s="2398"/>
      <c r="Y52" s="2398"/>
      <c r="Z52" s="2398"/>
      <c r="AA52" s="2398"/>
      <c r="AB52" s="2398"/>
      <c r="AC52" s="2398"/>
      <c r="AD52" s="2398"/>
      <c r="AE52" s="2398"/>
      <c r="AF52" s="879"/>
      <c r="AG52" s="879"/>
    </row>
    <row r="53" spans="3:33" ht="12.75" customHeight="1">
      <c r="C53" s="324"/>
      <c r="D53" s="90"/>
      <c r="E53" s="90"/>
      <c r="F53" s="90"/>
      <c r="G53" s="90"/>
      <c r="H53" s="90"/>
      <c r="I53" s="90"/>
      <c r="J53" s="90"/>
      <c r="K53" s="90"/>
      <c r="L53" s="90"/>
      <c r="M53" s="90"/>
      <c r="N53" s="90"/>
      <c r="O53" s="90"/>
      <c r="P53" s="90"/>
      <c r="Q53" s="29"/>
      <c r="T53" s="2398"/>
      <c r="U53" s="2398"/>
      <c r="V53" s="2398"/>
      <c r="W53" s="2398"/>
      <c r="X53" s="2398"/>
      <c r="Y53" s="2398"/>
      <c r="Z53" s="2398"/>
      <c r="AA53" s="2398"/>
      <c r="AB53" s="2398"/>
      <c r="AC53" s="2398"/>
      <c r="AD53" s="2398"/>
      <c r="AE53" s="2398"/>
      <c r="AF53" s="879"/>
      <c r="AG53" s="879"/>
    </row>
    <row r="54" spans="3:33" ht="15">
      <c r="C54" s="324"/>
      <c r="D54" s="2393" t="s">
        <v>1561</v>
      </c>
      <c r="E54" s="2393"/>
      <c r="F54" s="2393"/>
      <c r="G54" s="2393"/>
      <c r="H54" s="2393"/>
      <c r="I54" s="2393"/>
      <c r="J54" s="2393"/>
      <c r="K54" s="2393"/>
      <c r="L54" s="2393"/>
      <c r="M54" s="2393"/>
      <c r="N54" s="2393"/>
      <c r="O54" s="2393"/>
      <c r="P54" s="1123"/>
      <c r="Q54" s="29"/>
      <c r="T54" s="2398"/>
      <c r="U54" s="2398"/>
      <c r="V54" s="2398"/>
      <c r="W54" s="2398"/>
      <c r="X54" s="2398"/>
      <c r="Y54" s="2398"/>
      <c r="Z54" s="2398"/>
      <c r="AA54" s="2398"/>
      <c r="AB54" s="2398"/>
      <c r="AC54" s="2398"/>
      <c r="AD54" s="2398"/>
      <c r="AE54" s="2398"/>
      <c r="AF54" s="879"/>
      <c r="AG54" s="879"/>
    </row>
    <row r="55" spans="3:33" ht="33" customHeight="1">
      <c r="C55" s="324"/>
      <c r="D55" s="2393"/>
      <c r="E55" s="2393"/>
      <c r="F55" s="2393"/>
      <c r="G55" s="2393"/>
      <c r="H55" s="2393"/>
      <c r="I55" s="2393"/>
      <c r="J55" s="2393"/>
      <c r="K55" s="2393"/>
      <c r="L55" s="2393"/>
      <c r="M55" s="2393"/>
      <c r="N55" s="2393"/>
      <c r="O55" s="2393"/>
      <c r="P55" s="1123"/>
      <c r="Q55" s="29"/>
      <c r="V55" s="879"/>
      <c r="W55" s="879"/>
      <c r="X55" s="879"/>
      <c r="Y55" s="879"/>
      <c r="Z55" s="879"/>
      <c r="AA55" s="879"/>
      <c r="AB55" s="879"/>
      <c r="AC55" s="879"/>
      <c r="AD55" s="879"/>
      <c r="AE55" s="879"/>
      <c r="AF55" s="879"/>
      <c r="AG55" s="879"/>
    </row>
    <row r="56" spans="3:33" ht="13.5" customHeight="1">
      <c r="C56" s="324"/>
      <c r="D56" s="1123"/>
      <c r="E56" s="1123"/>
      <c r="F56" s="1123"/>
      <c r="G56" s="1123"/>
      <c r="H56" s="1123"/>
      <c r="I56" s="1123"/>
      <c r="J56" s="1123"/>
      <c r="K56" s="1123"/>
      <c r="L56" s="1123"/>
      <c r="M56" s="1123"/>
      <c r="N56" s="1123"/>
      <c r="O56" s="1123"/>
      <c r="P56" s="1123"/>
      <c r="Q56" s="29"/>
      <c r="V56" s="879"/>
      <c r="W56" s="879"/>
      <c r="X56" s="879"/>
      <c r="Y56" s="879"/>
      <c r="Z56" s="879"/>
      <c r="AA56" s="879"/>
      <c r="AB56" s="879"/>
      <c r="AC56" s="879"/>
      <c r="AD56" s="879"/>
      <c r="AE56" s="879"/>
      <c r="AF56" s="879"/>
      <c r="AG56" s="879"/>
    </row>
    <row r="57" spans="3:33" ht="30.75" customHeight="1">
      <c r="C57" s="324"/>
      <c r="D57" s="2393" t="s">
        <v>1475</v>
      </c>
      <c r="E57" s="2393"/>
      <c r="F57" s="2393"/>
      <c r="G57" s="2393"/>
      <c r="H57" s="2393"/>
      <c r="I57" s="2393"/>
      <c r="J57" s="2393"/>
      <c r="K57" s="2393"/>
      <c r="L57" s="2393"/>
      <c r="M57" s="2393"/>
      <c r="N57" s="2393"/>
      <c r="O57" s="2393"/>
      <c r="P57" s="1123"/>
      <c r="Q57" s="29"/>
      <c r="V57" s="879"/>
      <c r="W57" s="879"/>
      <c r="X57" s="879"/>
      <c r="Y57" s="879"/>
      <c r="Z57" s="879"/>
      <c r="AA57" s="879"/>
      <c r="AB57" s="879"/>
      <c r="AC57" s="879"/>
      <c r="AD57" s="879"/>
      <c r="AE57" s="879"/>
      <c r="AF57" s="879"/>
      <c r="AG57" s="879"/>
    </row>
    <row r="58" spans="3:33" ht="39.75" customHeight="1" thickBot="1">
      <c r="C58" s="324"/>
      <c r="D58" s="2392"/>
      <c r="E58" s="2392"/>
      <c r="F58" s="2392"/>
      <c r="G58" s="1118"/>
      <c r="H58" s="2392"/>
      <c r="I58" s="2392"/>
      <c r="J58" s="2392"/>
      <c r="K58" s="2392"/>
      <c r="L58" s="1118"/>
      <c r="M58" s="2392"/>
      <c r="N58" s="2392"/>
      <c r="O58" s="1118"/>
      <c r="P58" s="1118"/>
      <c r="Q58" s="29"/>
      <c r="V58" s="2398"/>
      <c r="W58" s="2398"/>
      <c r="X58" s="2398"/>
      <c r="Y58" s="2398"/>
      <c r="Z58" s="2398"/>
      <c r="AA58" s="2398"/>
      <c r="AB58" s="2398"/>
      <c r="AC58" s="2398"/>
      <c r="AD58" s="2398"/>
      <c r="AE58" s="2398"/>
      <c r="AF58" s="2398"/>
      <c r="AG58" s="2398"/>
    </row>
    <row r="59" spans="3:33" ht="38.25" customHeight="1">
      <c r="C59" s="324"/>
      <c r="D59" s="2391" t="s">
        <v>1562</v>
      </c>
      <c r="E59" s="2391"/>
      <c r="F59" s="2391"/>
      <c r="G59" s="1118"/>
      <c r="H59" s="2399" t="s">
        <v>968</v>
      </c>
      <c r="I59" s="2399"/>
      <c r="J59" s="2399"/>
      <c r="K59" s="2399"/>
      <c r="L59" s="1124"/>
      <c r="M59" s="2391" t="s">
        <v>172</v>
      </c>
      <c r="N59" s="2391"/>
      <c r="O59" s="1124"/>
      <c r="P59" s="1124"/>
      <c r="Q59" s="29"/>
      <c r="V59" s="2398"/>
      <c r="W59" s="2398"/>
      <c r="X59" s="2398"/>
      <c r="Y59" s="2398"/>
      <c r="Z59" s="2398"/>
      <c r="AA59" s="2398"/>
      <c r="AB59" s="2398"/>
      <c r="AC59" s="2398"/>
      <c r="AD59" s="2398"/>
      <c r="AE59" s="2398"/>
      <c r="AF59" s="2398"/>
      <c r="AG59" s="2398"/>
    </row>
    <row r="60" spans="3:33">
      <c r="C60" s="324"/>
      <c r="D60" s="1118"/>
      <c r="E60" s="1118"/>
      <c r="F60" s="1118"/>
      <c r="G60" s="1118"/>
      <c r="H60" s="1118"/>
      <c r="I60" s="1118"/>
      <c r="J60" s="1118"/>
      <c r="K60" s="1118"/>
      <c r="L60" s="1118"/>
      <c r="M60" s="1118"/>
      <c r="N60" s="1118"/>
      <c r="O60" s="90"/>
      <c r="P60" s="90"/>
      <c r="Q60" s="29"/>
      <c r="V60" s="2398"/>
      <c r="W60" s="2398"/>
      <c r="X60" s="2398"/>
      <c r="Y60" s="2398"/>
      <c r="Z60" s="2398"/>
      <c r="AA60" s="2398"/>
      <c r="AB60" s="2398"/>
      <c r="AC60" s="2398"/>
      <c r="AD60" s="2398"/>
      <c r="AE60" s="2398"/>
      <c r="AF60" s="2398"/>
      <c r="AG60" s="2398"/>
    </row>
    <row r="61" spans="3:33" ht="15" customHeight="1">
      <c r="C61" s="324"/>
      <c r="D61" s="2397" t="s">
        <v>1476</v>
      </c>
      <c r="E61" s="2397"/>
      <c r="F61" s="2397"/>
      <c r="G61" s="2397"/>
      <c r="H61" s="2397"/>
      <c r="I61" s="2397"/>
      <c r="J61" s="2397"/>
      <c r="K61" s="2397"/>
      <c r="L61" s="2397"/>
      <c r="M61" s="2397"/>
      <c r="N61" s="2397"/>
      <c r="O61" s="2397"/>
      <c r="P61" s="1117"/>
      <c r="Q61" s="29"/>
      <c r="V61" s="2398"/>
      <c r="W61" s="2398"/>
      <c r="X61" s="2398"/>
      <c r="Y61" s="2398"/>
      <c r="Z61" s="2398"/>
      <c r="AA61" s="2398"/>
      <c r="AB61" s="2398"/>
      <c r="AC61" s="2398"/>
      <c r="AD61" s="2398"/>
      <c r="AE61" s="2398"/>
      <c r="AF61" s="2398"/>
      <c r="AG61" s="2398"/>
    </row>
    <row r="62" spans="3:33" ht="18" customHeight="1">
      <c r="C62" s="324"/>
      <c r="D62" s="1105" t="s">
        <v>1541</v>
      </c>
      <c r="E62" s="1105"/>
      <c r="F62" s="1105"/>
      <c r="G62" s="1105"/>
      <c r="H62" s="1105"/>
      <c r="I62" s="1105"/>
      <c r="J62" s="1105"/>
      <c r="K62" s="1105"/>
      <c r="L62" s="1105"/>
      <c r="M62" s="1105"/>
      <c r="N62" s="1105"/>
      <c r="O62" s="1105"/>
      <c r="P62" s="1105"/>
      <c r="Q62" s="29"/>
      <c r="V62" s="2398"/>
      <c r="W62" s="2398"/>
      <c r="X62" s="2398"/>
      <c r="Y62" s="2398"/>
      <c r="Z62" s="2398"/>
      <c r="AA62" s="2398"/>
      <c r="AB62" s="2398"/>
      <c r="AC62" s="2398"/>
      <c r="AD62" s="2398"/>
      <c r="AE62" s="2398"/>
      <c r="AF62" s="2398"/>
      <c r="AG62" s="2398"/>
    </row>
    <row r="63" spans="3:33" ht="12.75" customHeight="1">
      <c r="C63" s="324"/>
      <c r="D63" s="2396" t="s">
        <v>1563</v>
      </c>
      <c r="E63" s="2396"/>
      <c r="F63" s="2396"/>
      <c r="G63" s="2396"/>
      <c r="H63" s="2396"/>
      <c r="I63" s="2396"/>
      <c r="J63" s="2396"/>
      <c r="K63" s="2396"/>
      <c r="L63" s="2396"/>
      <c r="M63" s="2396"/>
      <c r="N63" s="2396"/>
      <c r="O63" s="2396"/>
      <c r="P63" s="1123"/>
      <c r="Q63" s="29"/>
      <c r="V63" s="2398"/>
      <c r="W63" s="2398"/>
      <c r="X63" s="2398"/>
      <c r="Y63" s="2398"/>
      <c r="Z63" s="2398"/>
      <c r="AA63" s="2398"/>
      <c r="AB63" s="2398"/>
      <c r="AC63" s="2398"/>
      <c r="AD63" s="2398"/>
      <c r="AE63" s="2398"/>
      <c r="AF63" s="2398"/>
      <c r="AG63" s="2398"/>
    </row>
    <row r="64" spans="3:33" ht="36" customHeight="1">
      <c r="C64" s="324"/>
      <c r="D64" s="2396"/>
      <c r="E64" s="2396"/>
      <c r="F64" s="2396"/>
      <c r="G64" s="2396"/>
      <c r="H64" s="2396"/>
      <c r="I64" s="2396"/>
      <c r="J64" s="2396"/>
      <c r="K64" s="2396"/>
      <c r="L64" s="2396"/>
      <c r="M64" s="2396"/>
      <c r="N64" s="2396"/>
      <c r="O64" s="2396"/>
      <c r="P64" s="1123"/>
      <c r="Q64" s="29"/>
    </row>
    <row r="65" spans="3:17" ht="15" customHeight="1">
      <c r="C65" s="324"/>
      <c r="D65" s="1118"/>
      <c r="E65" s="1118"/>
      <c r="F65" s="1118"/>
      <c r="G65" s="1118"/>
      <c r="H65" s="1118"/>
      <c r="I65" s="1118"/>
      <c r="J65" s="1118"/>
      <c r="K65" s="1118"/>
      <c r="L65" s="1118"/>
      <c r="M65" s="1118"/>
      <c r="N65" s="1118"/>
      <c r="O65" s="90"/>
      <c r="P65" s="90"/>
      <c r="Q65" s="29"/>
    </row>
    <row r="66" spans="3:17" ht="17.25" customHeight="1">
      <c r="C66" s="324"/>
      <c r="D66" s="1118"/>
      <c r="E66" s="1118"/>
      <c r="F66" s="1118"/>
      <c r="G66" s="1118"/>
      <c r="H66" s="1118"/>
      <c r="I66" s="1118"/>
      <c r="J66" s="1118"/>
      <c r="K66" s="1118"/>
      <c r="L66" s="1118"/>
      <c r="M66" s="1118"/>
      <c r="N66" s="1118"/>
      <c r="O66" s="90"/>
      <c r="P66" s="90"/>
      <c r="Q66" s="29"/>
    </row>
    <row r="67" spans="3:17" ht="17.25" customHeight="1">
      <c r="C67" s="324"/>
      <c r="D67" s="1118"/>
      <c r="E67" s="1118"/>
      <c r="F67" s="1118"/>
      <c r="G67" s="1118"/>
      <c r="H67" s="1118"/>
      <c r="I67" s="1118"/>
      <c r="J67" s="1118"/>
      <c r="K67" s="1118"/>
      <c r="L67" s="1118"/>
      <c r="M67" s="1118"/>
      <c r="N67" s="1118"/>
      <c r="O67" s="90"/>
      <c r="P67" s="90"/>
      <c r="Q67" s="29"/>
    </row>
    <row r="68" spans="3:17" ht="17.25" customHeight="1" thickBot="1">
      <c r="C68" s="324"/>
      <c r="D68" s="2392"/>
      <c r="E68" s="2392"/>
      <c r="F68" s="2392"/>
      <c r="G68" s="1126"/>
      <c r="H68" s="2392"/>
      <c r="I68" s="2392"/>
      <c r="J68" s="2392"/>
      <c r="K68" s="2392"/>
      <c r="L68" s="1118"/>
      <c r="M68" s="2392"/>
      <c r="N68" s="2392"/>
      <c r="O68" s="1118"/>
      <c r="P68" s="1118"/>
      <c r="Q68" s="29"/>
    </row>
    <row r="69" spans="3:17" ht="32.25" customHeight="1">
      <c r="C69" s="324"/>
      <c r="D69" s="2391" t="s">
        <v>843</v>
      </c>
      <c r="E69" s="2395"/>
      <c r="F69" s="2395"/>
      <c r="G69" s="1126"/>
      <c r="H69" s="2391" t="s">
        <v>844</v>
      </c>
      <c r="I69" s="2391"/>
      <c r="J69" s="2391"/>
      <c r="K69" s="2391"/>
      <c r="L69" s="1124"/>
      <c r="M69" s="2391" t="s">
        <v>172</v>
      </c>
      <c r="N69" s="2391"/>
      <c r="O69" s="1124"/>
      <c r="P69" s="1124"/>
      <c r="Q69" s="29"/>
    </row>
    <row r="70" spans="3:17" ht="16.5" customHeight="1" thickBot="1">
      <c r="C70" s="324"/>
      <c r="D70" s="1126"/>
      <c r="E70" s="1126"/>
      <c r="F70" s="1126"/>
      <c r="G70" s="1126"/>
      <c r="H70" s="1126"/>
      <c r="I70" s="1126"/>
      <c r="J70" s="1126"/>
      <c r="K70" s="1126"/>
      <c r="L70" s="1126"/>
      <c r="M70" s="1126"/>
      <c r="N70" s="1126"/>
      <c r="O70" s="90"/>
      <c r="P70" s="90"/>
      <c r="Q70" s="29"/>
    </row>
    <row r="71" spans="3:17" ht="16.5" customHeight="1" thickBot="1">
      <c r="C71" s="324"/>
      <c r="D71" s="2363" t="s">
        <v>847</v>
      </c>
      <c r="E71" s="2364"/>
      <c r="F71" s="2365"/>
      <c r="G71" s="2371"/>
      <c r="H71" s="2372"/>
      <c r="I71" s="2372"/>
      <c r="J71" s="2373"/>
      <c r="K71" s="2363" t="s">
        <v>849</v>
      </c>
      <c r="L71" s="2364"/>
      <c r="M71" s="2365"/>
      <c r="N71" s="1127"/>
      <c r="O71" s="1128"/>
      <c r="P71" s="1129"/>
      <c r="Q71" s="29"/>
    </row>
    <row r="72" spans="3:17" ht="19.5" customHeight="1" thickBot="1">
      <c r="C72" s="324"/>
      <c r="D72" s="2366" t="s">
        <v>848</v>
      </c>
      <c r="E72" s="2367"/>
      <c r="F72" s="2368"/>
      <c r="G72" s="2369"/>
      <c r="H72" s="2374"/>
      <c r="I72" s="2374"/>
      <c r="J72" s="2370"/>
      <c r="K72" s="2366" t="s">
        <v>566</v>
      </c>
      <c r="L72" s="2367"/>
      <c r="M72" s="2368"/>
      <c r="N72" s="2369"/>
      <c r="O72" s="2370"/>
      <c r="P72" s="1130"/>
      <c r="Q72" s="29"/>
    </row>
    <row r="73" spans="3:17">
      <c r="C73" s="324"/>
      <c r="D73" s="90"/>
      <c r="E73" s="90"/>
      <c r="F73" s="90"/>
      <c r="G73" s="90"/>
      <c r="H73" s="90"/>
      <c r="I73" s="90"/>
      <c r="J73" s="90"/>
      <c r="K73" s="90"/>
      <c r="L73" s="90"/>
      <c r="M73" s="90"/>
      <c r="N73" s="90"/>
      <c r="O73" s="90"/>
      <c r="P73" s="90"/>
      <c r="Q73" s="29"/>
    </row>
    <row r="74" spans="3:17" ht="13" thickBot="1">
      <c r="C74" s="325"/>
      <c r="D74" s="344"/>
      <c r="E74" s="344"/>
      <c r="F74" s="344"/>
      <c r="G74" s="344"/>
      <c r="H74" s="344"/>
      <c r="I74" s="344"/>
      <c r="J74" s="344"/>
      <c r="K74" s="344"/>
      <c r="L74" s="344"/>
      <c r="M74" s="344"/>
      <c r="N74" s="344"/>
      <c r="O74" s="344"/>
      <c r="P74" s="344"/>
      <c r="Q74" s="327"/>
    </row>
    <row r="76" spans="3:17" ht="14.25" customHeight="1"/>
  </sheetData>
  <sheetProtection password="D69D" sheet="1"/>
  <mergeCells count="60">
    <mergeCell ref="L9:O9"/>
    <mergeCell ref="D19:O20"/>
    <mergeCell ref="M43:N43"/>
    <mergeCell ref="D22:O25"/>
    <mergeCell ref="D27:O28"/>
    <mergeCell ref="D30:O32"/>
    <mergeCell ref="F10:O10"/>
    <mergeCell ref="D12:O13"/>
    <mergeCell ref="F9:H9"/>
    <mergeCell ref="D10:E10"/>
    <mergeCell ref="D17:O17"/>
    <mergeCell ref="I9:K9"/>
    <mergeCell ref="D9:E9"/>
    <mergeCell ref="D34:O35"/>
    <mergeCell ref="D37:O37"/>
    <mergeCell ref="D39:O39"/>
    <mergeCell ref="D42:F42"/>
    <mergeCell ref="D43:F43"/>
    <mergeCell ref="D47:O47"/>
    <mergeCell ref="D49:O50"/>
    <mergeCell ref="H42:K42"/>
    <mergeCell ref="H43:K43"/>
    <mergeCell ref="M42:N42"/>
    <mergeCell ref="V58:AG63"/>
    <mergeCell ref="H58:K58"/>
    <mergeCell ref="H59:K59"/>
    <mergeCell ref="M59:N59"/>
    <mergeCell ref="D52:O52"/>
    <mergeCell ref="T46:AE54"/>
    <mergeCell ref="H69:K69"/>
    <mergeCell ref="M68:N68"/>
    <mergeCell ref="M58:N58"/>
    <mergeCell ref="D57:O57"/>
    <mergeCell ref="D45:O45"/>
    <mergeCell ref="D69:F69"/>
    <mergeCell ref="M69:N69"/>
    <mergeCell ref="D54:O55"/>
    <mergeCell ref="D58:F58"/>
    <mergeCell ref="D59:F59"/>
    <mergeCell ref="D63:O64"/>
    <mergeCell ref="D68:F68"/>
    <mergeCell ref="H68:K68"/>
    <mergeCell ref="D61:O61"/>
    <mergeCell ref="D2:O2"/>
    <mergeCell ref="D3:O3"/>
    <mergeCell ref="D8:E8"/>
    <mergeCell ref="E5:N5"/>
    <mergeCell ref="I7:K7"/>
    <mergeCell ref="F7:H7"/>
    <mergeCell ref="D7:E7"/>
    <mergeCell ref="G8:H8"/>
    <mergeCell ref="I8:K8"/>
    <mergeCell ref="L8:O8"/>
    <mergeCell ref="K71:M71"/>
    <mergeCell ref="K72:M72"/>
    <mergeCell ref="N72:O72"/>
    <mergeCell ref="D71:F71"/>
    <mergeCell ref="D72:F72"/>
    <mergeCell ref="G71:J71"/>
    <mergeCell ref="G72:J72"/>
  </mergeCells>
  <phoneticPr fontId="180" type="noConversion"/>
  <pageMargins left="0.43" right="0.32" top="0.4" bottom="0.41" header="0.3" footer="0.3"/>
  <colBreaks count="1" manualBreakCount="1">
    <brk id="18" max="1048575" man="1"/>
  </colBreaks>
  <drawing r:id="rId1"/>
  <extLst>
    <ext xmlns:mx="http://schemas.microsoft.com/office/mac/excel/2008/main" uri="http://schemas.microsoft.com/office/mac/excel/2008/main">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B1:Z57"/>
  <sheetViews>
    <sheetView workbookViewId="0"/>
  </sheetViews>
  <sheetFormatPr baseColWidth="10" defaultColWidth="9.1640625" defaultRowHeight="12"/>
  <cols>
    <col min="1" max="1" width="2.83203125" style="20" customWidth="1"/>
    <col min="2" max="2" width="29.5" style="20" customWidth="1"/>
    <col min="3" max="3" width="7.1640625" style="20" customWidth="1"/>
    <col min="4" max="4" width="23.6640625" style="20" customWidth="1"/>
    <col min="5" max="5" width="13.1640625" style="20" customWidth="1"/>
    <col min="6" max="6" width="16.33203125" style="20" customWidth="1"/>
    <col min="7" max="7" width="11.33203125" style="20" customWidth="1"/>
    <col min="8" max="8" width="10.5" style="20" customWidth="1"/>
    <col min="9" max="10" width="9.1640625" style="20"/>
    <col min="11" max="11" width="22" style="20" customWidth="1"/>
    <col min="12" max="12" width="4.6640625" style="20" customWidth="1"/>
    <col min="13" max="16384" width="9.1640625" style="20"/>
  </cols>
  <sheetData>
    <row r="1" spans="2:12" ht="13" thickBot="1"/>
    <row r="2" spans="2:12" ht="18" thickBot="1">
      <c r="C2" s="2418" t="s">
        <v>1539</v>
      </c>
      <c r="D2" s="2419"/>
      <c r="E2" s="2419"/>
      <c r="F2" s="2419"/>
      <c r="G2" s="2419"/>
      <c r="H2" s="2419"/>
      <c r="I2" s="2419"/>
      <c r="J2" s="2419"/>
      <c r="K2" s="2419"/>
      <c r="L2" s="2420"/>
    </row>
    <row r="3" spans="2:12" ht="24" customHeight="1" thickBot="1">
      <c r="B3" s="976" t="str">
        <f>IF(ISBLANK('1. Classification &amp; Budget'!H5),"",'1. Classification &amp; Budget'!H5)</f>
        <v>Morocco</v>
      </c>
      <c r="C3" s="1554" t="s">
        <v>597</v>
      </c>
      <c r="D3" s="1555"/>
      <c r="E3" s="1555"/>
      <c r="F3" s="1555"/>
      <c r="G3" s="1555"/>
      <c r="H3" s="1555"/>
      <c r="I3" s="1555"/>
      <c r="J3" s="1555"/>
      <c r="K3" s="1555"/>
      <c r="L3" s="1556"/>
    </row>
    <row r="4" spans="2:12" ht="15.75" customHeight="1">
      <c r="C4" s="346"/>
      <c r="D4" s="90"/>
      <c r="E4" s="90"/>
      <c r="F4" s="90"/>
      <c r="G4" s="90"/>
      <c r="H4" s="90"/>
      <c r="I4" s="90"/>
      <c r="J4" s="90"/>
      <c r="K4" s="90"/>
      <c r="L4" s="96"/>
    </row>
    <row r="5" spans="2:12" ht="15.75">
      <c r="C5" s="346"/>
      <c r="D5" s="338" t="s">
        <v>586</v>
      </c>
      <c r="E5" s="93"/>
      <c r="F5" s="2431"/>
      <c r="G5" s="2431"/>
      <c r="H5" s="338"/>
      <c r="I5" s="338"/>
      <c r="J5" s="338"/>
      <c r="K5" s="338"/>
      <c r="L5" s="96"/>
    </row>
    <row r="6" spans="2:12" ht="15.75" customHeight="1">
      <c r="C6" s="346"/>
      <c r="D6" s="1131" t="str">
        <f>IF(ISBLANK(GrantChoice),"",IF(GrantChoice="PP","Peace Corps Parntership",IF(GrantChoice="SP","SPA",IF(GrantChoice="VA","VAST",IF(GrantChoice="EC","ECPA",IF(GrantChoice="FF","FTF",""))))))</f>
        <v>Peace Corps Parntership</v>
      </c>
      <c r="E6" s="636"/>
      <c r="F6" s="636" t="s">
        <v>587</v>
      </c>
      <c r="G6" s="636"/>
      <c r="H6" s="636"/>
      <c r="I6" s="636"/>
      <c r="J6" s="636"/>
      <c r="K6" s="636"/>
      <c r="L6" s="96"/>
    </row>
    <row r="7" spans="2:12" ht="15.75">
      <c r="C7" s="346"/>
      <c r="D7" s="79"/>
      <c r="E7" s="79"/>
      <c r="F7" s="79"/>
      <c r="G7" s="79"/>
      <c r="H7" s="79"/>
      <c r="I7" s="79"/>
      <c r="J7" s="211"/>
      <c r="K7" s="79"/>
      <c r="L7" s="96"/>
    </row>
    <row r="8" spans="2:12" ht="13">
      <c r="C8" s="346"/>
      <c r="D8" s="2421" t="s">
        <v>568</v>
      </c>
      <c r="E8" s="2421"/>
      <c r="F8" s="2421"/>
      <c r="G8" s="2422" t="str">
        <f>IF(ISBLANK('1. Classification &amp; Budget'!H14),"",'1. Classification &amp; Budget'!H14)</f>
        <v xml:space="preserve">The Azrou Center for Community Development </v>
      </c>
      <c r="H8" s="2422"/>
      <c r="I8" s="2422"/>
      <c r="J8" s="2422"/>
      <c r="K8" s="2422"/>
      <c r="L8" s="96"/>
    </row>
    <row r="9" spans="2:12" ht="13">
      <c r="C9" s="346"/>
      <c r="D9" s="2426" t="s">
        <v>464</v>
      </c>
      <c r="E9" s="2427"/>
      <c r="F9" s="2427"/>
      <c r="G9" s="969" t="str">
        <f>IF(ISBLANK(GrantChoice),"",GrantChoice)</f>
        <v>PP</v>
      </c>
      <c r="H9" s="969" t="str">
        <f>IF(ISBLANK('1. Classification &amp; Budget'!R7),"",'1. Classification &amp; Budget'!R7)</f>
        <v/>
      </c>
      <c r="I9" s="387">
        <f>IF(ISBLANK('1. Classification &amp; Budget'!S7),"",'1. Classification &amp; Budget'!S7)</f>
        <v>378</v>
      </c>
      <c r="J9" s="387" t="str">
        <f>IF(ISBLANK('1. Classification &amp; Budget'!T7),"",'1. Classification &amp; Budget'!T7)</f>
        <v/>
      </c>
      <c r="K9" s="388"/>
      <c r="L9" s="96"/>
    </row>
    <row r="10" spans="2:12" ht="13">
      <c r="C10" s="346"/>
      <c r="D10" s="2421" t="s">
        <v>569</v>
      </c>
      <c r="E10" s="2421"/>
      <c r="F10" s="2421"/>
      <c r="G10" s="2432" t="str">
        <f>IF(ISBLANK('1. Classification &amp; Budget'!I23),"",'1. Classification &amp; Budget'!I23)</f>
        <v>Nicole</v>
      </c>
      <c r="H10" s="2433"/>
      <c r="I10" s="2433" t="str">
        <f>IF(ISBLANK('1. Classification &amp; Budget'!F23),"",'1. Classification &amp; Budget'!F23)</f>
        <v>Cronin</v>
      </c>
      <c r="J10" s="2433"/>
      <c r="K10" s="2434"/>
      <c r="L10" s="96"/>
    </row>
    <row r="11" spans="2:12" ht="13">
      <c r="C11" s="346"/>
      <c r="D11" s="2421" t="s">
        <v>243</v>
      </c>
      <c r="E11" s="2421"/>
      <c r="F11" s="2421"/>
      <c r="G11" s="2425">
        <f>IF(ISBLANK('1. Classification &amp; Budget'!P23),"",'1. Classification &amp; Budget'!P23)</f>
        <v>41783</v>
      </c>
      <c r="H11" s="2425"/>
      <c r="I11" s="2425"/>
      <c r="J11" s="2425"/>
      <c r="K11" s="2425"/>
      <c r="L11" s="96"/>
    </row>
    <row r="12" spans="2:12" ht="13">
      <c r="C12" s="346"/>
      <c r="D12" s="386"/>
      <c r="E12" s="328"/>
      <c r="F12" s="328"/>
      <c r="G12" s="328"/>
      <c r="H12" s="328"/>
      <c r="I12" s="328"/>
      <c r="J12" s="328"/>
      <c r="K12" s="328"/>
      <c r="L12" s="96"/>
    </row>
    <row r="13" spans="2:12" ht="13">
      <c r="C13" s="346"/>
      <c r="D13" s="2435" t="s">
        <v>570</v>
      </c>
      <c r="E13" s="2435"/>
      <c r="F13" s="2435"/>
      <c r="G13" s="2435"/>
      <c r="H13" s="2435"/>
      <c r="I13" s="2435"/>
      <c r="J13" s="2435"/>
      <c r="K13" s="2435"/>
      <c r="L13" s="96"/>
    </row>
    <row r="14" spans="2:12" ht="13">
      <c r="C14" s="346"/>
      <c r="D14" s="2421" t="s">
        <v>571</v>
      </c>
      <c r="E14" s="2421"/>
      <c r="F14" s="2421"/>
      <c r="G14" s="2425">
        <f>IF(ISBLANK('1. Classification &amp; Budget'!H18),"",'1. Classification &amp; Budget'!H18)</f>
        <v>41440</v>
      </c>
      <c r="H14" s="2425"/>
      <c r="I14" s="2425"/>
      <c r="J14" s="2425"/>
      <c r="K14" s="2425"/>
      <c r="L14" s="96"/>
    </row>
    <row r="15" spans="2:12" ht="13">
      <c r="C15" s="346"/>
      <c r="D15" s="2426" t="s">
        <v>572</v>
      </c>
      <c r="E15" s="2427"/>
      <c r="F15" s="2428"/>
      <c r="G15" s="2425">
        <f>IF(ISBLANK('1. Classification &amp; Budget'!N18),"",'1. Classification &amp; Budget'!N18)</f>
        <v>41440</v>
      </c>
      <c r="H15" s="2425"/>
      <c r="I15" s="2425"/>
      <c r="J15" s="2425"/>
      <c r="K15" s="2425"/>
      <c r="L15" s="96"/>
    </row>
    <row r="16" spans="2:12" ht="13" thickBot="1">
      <c r="C16" s="346"/>
      <c r="D16" s="79"/>
      <c r="E16" s="79"/>
      <c r="F16" s="79"/>
      <c r="G16" s="79"/>
      <c r="H16" s="79"/>
      <c r="I16" s="79"/>
      <c r="J16" s="79"/>
      <c r="K16" s="79"/>
      <c r="L16" s="96"/>
    </row>
    <row r="17" spans="3:26" ht="14" thickBot="1">
      <c r="C17" s="346"/>
      <c r="D17" s="329" t="s">
        <v>573</v>
      </c>
      <c r="E17" s="330"/>
      <c r="F17" s="330"/>
      <c r="G17" s="330"/>
      <c r="H17" s="330"/>
      <c r="I17" s="330"/>
      <c r="J17" s="330"/>
      <c r="K17" s="331"/>
      <c r="L17" s="96"/>
    </row>
    <row r="18" spans="3:26" ht="27" thickBot="1">
      <c r="C18" s="346"/>
      <c r="D18" s="2287" t="s">
        <v>574</v>
      </c>
      <c r="E18" s="2423"/>
      <c r="F18" s="2424"/>
      <c r="G18" s="334">
        <f>SUM('1. Classification &amp; Budget'!J50:M56)</f>
        <v>485.38011695906425</v>
      </c>
      <c r="H18" s="332" t="s">
        <v>584</v>
      </c>
      <c r="I18" s="333">
        <f>'6. Detailed Budget'!G$21</f>
        <v>8.5500000000000007</v>
      </c>
      <c r="J18" s="335">
        <f>I18*G18</f>
        <v>4150</v>
      </c>
      <c r="K18" s="336">
        <f>IF(ISERROR(G18/G21),"",G18/G21)</f>
        <v>0.31487101669195755</v>
      </c>
      <c r="L18" s="96"/>
    </row>
    <row r="19" spans="3:26" ht="27" thickBot="1">
      <c r="C19" s="346"/>
      <c r="D19" s="2287" t="s">
        <v>248</v>
      </c>
      <c r="E19" s="2423"/>
      <c r="F19" s="2424"/>
      <c r="G19" s="334">
        <f>SUM('1. Classification &amp; Budget'!H50:I56)</f>
        <v>1056.1403508771928</v>
      </c>
      <c r="H19" s="332" t="s">
        <v>584</v>
      </c>
      <c r="I19" s="333">
        <f>'6. Detailed Budget'!G$21</f>
        <v>8.5500000000000007</v>
      </c>
      <c r="J19" s="335">
        <f>I19*G19</f>
        <v>9029.9999999999982</v>
      </c>
      <c r="K19" s="336">
        <f>IF(ISERROR(G19/G21),"",G19/G21)</f>
        <v>0.68512898330804251</v>
      </c>
      <c r="L19" s="96"/>
    </row>
    <row r="20" spans="3:26" ht="27" thickBot="1">
      <c r="C20" s="346"/>
      <c r="D20" s="2287" t="s">
        <v>575</v>
      </c>
      <c r="E20" s="2423"/>
      <c r="F20" s="2424"/>
      <c r="G20" s="334">
        <f>SUM('1. Classification &amp; Budget'!N50:Q56)</f>
        <v>0</v>
      </c>
      <c r="H20" s="332" t="s">
        <v>584</v>
      </c>
      <c r="I20" s="333">
        <f>'6. Detailed Budget'!G$21</f>
        <v>8.5500000000000007</v>
      </c>
      <c r="J20" s="335">
        <f>I20*G20</f>
        <v>0</v>
      </c>
      <c r="K20" s="336">
        <f>IF(ISERROR(G20/G21),"",G20/G21)</f>
        <v>0</v>
      </c>
      <c r="L20" s="96"/>
    </row>
    <row r="21" spans="3:26" ht="27" thickBot="1">
      <c r="C21" s="346"/>
      <c r="D21" s="2287" t="s">
        <v>576</v>
      </c>
      <c r="E21" s="2423"/>
      <c r="F21" s="2424"/>
      <c r="G21" s="334">
        <f>SUM(G18:G20)</f>
        <v>1541.520467836257</v>
      </c>
      <c r="H21" s="332" t="s">
        <v>584</v>
      </c>
      <c r="I21" s="333">
        <f>'6. Detailed Budget'!G$21</f>
        <v>8.5500000000000007</v>
      </c>
      <c r="J21" s="335">
        <f>SUM(J18:J20)</f>
        <v>13179.999999999998</v>
      </c>
      <c r="K21" s="337">
        <f>SUM(K18:K20)</f>
        <v>1</v>
      </c>
      <c r="L21" s="96"/>
    </row>
    <row r="22" spans="3:26">
      <c r="C22" s="346"/>
      <c r="D22" s="79"/>
      <c r="E22" s="79"/>
      <c r="F22" s="79"/>
      <c r="G22" s="79"/>
      <c r="H22" s="79"/>
      <c r="I22" s="79"/>
      <c r="J22" s="79"/>
      <c r="K22" s="79"/>
      <c r="L22" s="96"/>
    </row>
    <row r="23" spans="3:26">
      <c r="C23" s="346"/>
      <c r="D23" s="2443"/>
      <c r="E23" s="2443"/>
      <c r="F23" s="2443"/>
      <c r="G23" s="2443"/>
      <c r="H23" s="2443"/>
      <c r="I23" s="2443"/>
      <c r="J23" s="2443"/>
      <c r="K23" s="2443"/>
      <c r="L23" s="96"/>
      <c r="N23" s="28"/>
      <c r="O23" s="28"/>
      <c r="P23" s="28"/>
      <c r="Q23" s="28"/>
      <c r="R23" s="28"/>
      <c r="S23" s="28"/>
      <c r="T23" s="28"/>
      <c r="U23" s="28"/>
      <c r="V23" s="28"/>
      <c r="W23" s="28"/>
      <c r="X23" s="28"/>
    </row>
    <row r="24" spans="3:26" ht="13" thickBot="1">
      <c r="C24" s="346"/>
      <c r="D24" s="79"/>
      <c r="E24" s="79"/>
      <c r="F24" s="79"/>
      <c r="G24" s="79"/>
      <c r="H24" s="79"/>
      <c r="I24" s="79"/>
      <c r="J24" s="79"/>
      <c r="K24" s="79"/>
      <c r="L24" s="96"/>
      <c r="N24" s="596"/>
      <c r="O24" s="28"/>
      <c r="P24" s="28"/>
      <c r="Q24" s="28"/>
      <c r="R24" s="28"/>
      <c r="S24" s="28"/>
      <c r="T24" s="28"/>
      <c r="U24" s="28"/>
      <c r="V24" s="28"/>
      <c r="W24" s="28"/>
      <c r="X24" s="28"/>
    </row>
    <row r="25" spans="3:26" ht="45.75" customHeight="1" thickBot="1">
      <c r="C25" s="346"/>
      <c r="D25" s="2438"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439"/>
      <c r="F25" s="2439"/>
      <c r="G25" s="2439"/>
      <c r="H25" s="2439"/>
      <c r="I25" s="2439"/>
      <c r="J25" s="2439"/>
      <c r="K25" s="2440"/>
      <c r="L25" s="96"/>
      <c r="N25" s="595"/>
      <c r="O25" s="595"/>
      <c r="P25" s="595"/>
      <c r="Q25" s="595"/>
      <c r="R25" s="595"/>
      <c r="S25" s="595"/>
      <c r="T25" s="595"/>
      <c r="U25" s="595"/>
      <c r="V25" s="595"/>
      <c r="W25" s="595"/>
      <c r="X25" s="595"/>
    </row>
    <row r="26" spans="3:26" ht="20.25" customHeight="1" thickBot="1">
      <c r="C26" s="346"/>
      <c r="D26" s="594"/>
      <c r="E26" s="594"/>
      <c r="F26" s="594"/>
      <c r="G26" s="594"/>
      <c r="H26" s="594"/>
      <c r="I26" s="594"/>
      <c r="J26" s="594"/>
      <c r="K26" s="594"/>
      <c r="L26" s="96"/>
      <c r="N26" s="595"/>
      <c r="O26" s="595"/>
      <c r="P26" s="595"/>
      <c r="Q26" s="595"/>
      <c r="R26" s="595"/>
      <c r="S26" s="595"/>
      <c r="T26" s="595"/>
      <c r="U26" s="595"/>
      <c r="V26" s="595"/>
      <c r="W26" s="595"/>
      <c r="X26" s="595"/>
    </row>
    <row r="27" spans="3:26" ht="13.5">
      <c r="C27" s="346"/>
      <c r="D27" s="2415" t="s">
        <v>1852</v>
      </c>
      <c r="E27" s="2416"/>
      <c r="F27" s="2416"/>
      <c r="G27" s="2416"/>
      <c r="H27" s="2416"/>
      <c r="I27" s="2416"/>
      <c r="J27" s="2416"/>
      <c r="K27" s="2417"/>
      <c r="L27" s="96"/>
      <c r="N27" s="2202"/>
      <c r="O27" s="2202"/>
      <c r="P27" s="2202"/>
      <c r="Q27" s="2202"/>
      <c r="R27" s="2202"/>
      <c r="S27" s="2202"/>
      <c r="T27" s="2202"/>
      <c r="U27" s="2202"/>
      <c r="V27" s="2202"/>
      <c r="W27" s="2202"/>
      <c r="X27" s="2202"/>
      <c r="Y27" s="2202"/>
      <c r="Z27" s="2202"/>
    </row>
    <row r="28" spans="3:26" ht="35.25" customHeight="1">
      <c r="C28" s="346"/>
      <c r="D28" s="2441"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322"/>
      <c r="F28" s="1322"/>
      <c r="G28" s="1322"/>
      <c r="H28" s="1322"/>
      <c r="I28" s="1322"/>
      <c r="J28" s="1322"/>
      <c r="K28" s="2442"/>
      <c r="L28" s="96"/>
      <c r="N28" s="2202"/>
      <c r="O28" s="2202"/>
      <c r="P28" s="2202"/>
      <c r="Q28" s="2202"/>
      <c r="R28" s="2202"/>
      <c r="S28" s="2202"/>
      <c r="T28" s="2202"/>
      <c r="U28" s="2202"/>
      <c r="V28" s="2202"/>
      <c r="W28" s="2202"/>
      <c r="X28" s="2202"/>
      <c r="Y28" s="2202"/>
      <c r="Z28" s="2202"/>
    </row>
    <row r="29" spans="3:26" ht="51.75" customHeight="1" thickBot="1">
      <c r="C29" s="346"/>
      <c r="D29" s="2447" t="s">
        <v>1851</v>
      </c>
      <c r="E29" s="2448"/>
      <c r="F29" s="2448"/>
      <c r="G29" s="2448"/>
      <c r="H29" s="2448"/>
      <c r="I29" s="2448"/>
      <c r="J29" s="2448"/>
      <c r="K29" s="2449"/>
      <c r="L29" s="96"/>
      <c r="N29" s="2202"/>
      <c r="O29" s="2202"/>
      <c r="P29" s="2202"/>
      <c r="Q29" s="2202"/>
      <c r="R29" s="2202"/>
      <c r="S29" s="2202"/>
      <c r="T29" s="2202"/>
      <c r="U29" s="2202"/>
      <c r="V29" s="2202"/>
      <c r="W29" s="2202"/>
      <c r="X29" s="2202"/>
      <c r="Y29" s="2202"/>
      <c r="Z29" s="2202"/>
    </row>
    <row r="30" spans="3:26" ht="39.75" customHeight="1">
      <c r="C30" s="346"/>
      <c r="D30" s="970"/>
      <c r="E30" s="970"/>
      <c r="F30" s="970"/>
      <c r="G30" s="970"/>
      <c r="H30" s="970"/>
      <c r="I30" s="970"/>
      <c r="J30" s="970"/>
      <c r="K30" s="970"/>
      <c r="L30" s="96"/>
      <c r="N30" s="973"/>
      <c r="O30" s="973"/>
      <c r="P30" s="973"/>
      <c r="Q30" s="973"/>
      <c r="R30" s="973"/>
      <c r="S30" s="973"/>
      <c r="T30" s="973"/>
      <c r="U30" s="973"/>
      <c r="V30" s="973"/>
      <c r="W30" s="973"/>
      <c r="X30" s="973"/>
      <c r="Y30" s="973"/>
      <c r="Z30" s="973"/>
    </row>
    <row r="31" spans="3:26" ht="23.25" customHeight="1" thickBot="1">
      <c r="C31" s="346"/>
      <c r="D31" s="2444"/>
      <c r="E31" s="2444"/>
      <c r="F31" s="2444"/>
      <c r="G31" s="79"/>
      <c r="H31" s="2436"/>
      <c r="I31" s="2436"/>
      <c r="J31" s="2436"/>
      <c r="K31" s="2436"/>
      <c r="L31" s="96"/>
      <c r="N31" s="595"/>
      <c r="O31" s="595"/>
      <c r="P31" s="595"/>
      <c r="Q31" s="595"/>
      <c r="R31" s="595"/>
      <c r="S31" s="595"/>
      <c r="T31" s="595"/>
      <c r="U31" s="595"/>
      <c r="V31" s="595"/>
      <c r="W31" s="595"/>
      <c r="X31" s="595"/>
    </row>
    <row r="32" spans="3:26" ht="13">
      <c r="C32" s="346"/>
      <c r="D32" s="2445" t="str">
        <f>IF(ISBLANK('1. Classification &amp; Budget'!H14),"",'1. Classification &amp; Budget'!H14)</f>
        <v xml:space="preserve">The Azrou Center for Community Development </v>
      </c>
      <c r="E32" s="2445"/>
      <c r="F32" s="2445"/>
      <c r="G32" s="386"/>
      <c r="H32" s="2446"/>
      <c r="I32" s="2446"/>
      <c r="J32" s="2446"/>
      <c r="K32" s="2446"/>
      <c r="L32" s="96"/>
      <c r="N32" s="595"/>
      <c r="O32" s="595"/>
      <c r="P32" s="595"/>
      <c r="Q32" s="595"/>
      <c r="R32" s="595"/>
      <c r="S32" s="595"/>
      <c r="T32" s="595"/>
      <c r="U32" s="595"/>
      <c r="V32" s="595"/>
      <c r="W32" s="595"/>
      <c r="X32" s="595"/>
    </row>
    <row r="33" spans="3:24" ht="16.5" customHeight="1">
      <c r="C33" s="346"/>
      <c r="D33" s="2437" t="s">
        <v>585</v>
      </c>
      <c r="E33" s="2437"/>
      <c r="F33" s="2437"/>
      <c r="G33" s="79"/>
      <c r="H33" s="2437" t="s">
        <v>577</v>
      </c>
      <c r="I33" s="2437"/>
      <c r="J33" s="2437"/>
      <c r="K33" s="2437"/>
      <c r="L33" s="96"/>
      <c r="N33" s="595"/>
      <c r="O33" s="595"/>
      <c r="P33" s="595"/>
      <c r="Q33" s="595"/>
      <c r="R33" s="595"/>
      <c r="S33" s="595"/>
      <c r="T33" s="595"/>
      <c r="U33" s="595"/>
      <c r="V33" s="595"/>
      <c r="W33" s="595"/>
      <c r="X33" s="595"/>
    </row>
    <row r="34" spans="3:24" ht="13">
      <c r="C34" s="346"/>
      <c r="D34" s="2429"/>
      <c r="E34" s="2429"/>
      <c r="F34" s="1132" t="s">
        <v>583</v>
      </c>
      <c r="G34" s="386"/>
      <c r="H34" s="2430"/>
      <c r="I34" s="2430"/>
      <c r="J34" s="2430"/>
      <c r="K34" s="1132" t="s">
        <v>583</v>
      </c>
      <c r="L34" s="96"/>
    </row>
    <row r="35" spans="3:24">
      <c r="C35" s="346"/>
      <c r="D35" s="79"/>
      <c r="E35" s="79"/>
      <c r="F35" s="79"/>
      <c r="G35" s="79"/>
      <c r="H35" s="79"/>
      <c r="I35" s="79"/>
      <c r="J35" s="79"/>
      <c r="K35" s="79"/>
      <c r="L35" s="96"/>
      <c r="N35" s="28"/>
      <c r="O35" s="28"/>
      <c r="P35" s="28"/>
      <c r="Q35" s="28"/>
      <c r="R35" s="28"/>
      <c r="S35" s="28"/>
      <c r="T35" s="28"/>
      <c r="U35" s="28"/>
      <c r="V35" s="28"/>
      <c r="W35" s="28"/>
    </row>
    <row r="36" spans="3:24">
      <c r="C36" s="346"/>
      <c r="D36" s="90"/>
      <c r="E36" s="90"/>
      <c r="F36" s="90"/>
      <c r="G36" s="90"/>
      <c r="H36" s="90"/>
      <c r="I36" s="90"/>
      <c r="J36" s="90"/>
      <c r="K36" s="90"/>
      <c r="L36" s="96"/>
      <c r="N36" s="28"/>
      <c r="O36" s="28"/>
      <c r="P36" s="28"/>
      <c r="Q36" s="28"/>
      <c r="R36" s="28"/>
      <c r="S36" s="28"/>
      <c r="T36" s="28"/>
      <c r="U36" s="28"/>
      <c r="V36" s="28"/>
      <c r="W36" s="28"/>
    </row>
    <row r="37" spans="3:24" ht="21.75" customHeight="1" thickBot="1">
      <c r="C37" s="346"/>
      <c r="D37" s="2414"/>
      <c r="E37" s="2414"/>
      <c r="F37" s="2414"/>
      <c r="G37" s="90"/>
      <c r="H37" s="90"/>
      <c r="I37" s="90"/>
      <c r="J37" s="90"/>
      <c r="K37" s="90"/>
      <c r="L37" s="96"/>
      <c r="N37" s="28"/>
      <c r="O37" s="28"/>
      <c r="P37" s="28"/>
      <c r="Q37" s="28"/>
      <c r="R37" s="28"/>
      <c r="S37" s="28"/>
      <c r="T37" s="28"/>
      <c r="U37" s="28"/>
      <c r="V37" s="28"/>
      <c r="W37" s="28"/>
    </row>
    <row r="38" spans="3:24">
      <c r="C38" s="346"/>
      <c r="D38" s="2412" t="s">
        <v>567</v>
      </c>
      <c r="E38" s="2413"/>
      <c r="F38" s="2413"/>
      <c r="G38" s="90"/>
      <c r="H38" s="90"/>
      <c r="I38" s="90"/>
      <c r="J38" s="90"/>
      <c r="K38" s="90"/>
      <c r="L38" s="96"/>
      <c r="N38" s="28"/>
      <c r="O38" s="28"/>
      <c r="P38" s="28"/>
      <c r="Q38" s="28"/>
      <c r="R38" s="28"/>
      <c r="S38" s="28"/>
      <c r="T38" s="28"/>
      <c r="U38" s="28"/>
      <c r="V38" s="28"/>
      <c r="W38" s="28"/>
    </row>
    <row r="39" spans="3:24">
      <c r="C39" s="346"/>
      <c r="D39" s="93"/>
      <c r="E39" s="93"/>
      <c r="F39" s="1132" t="s">
        <v>583</v>
      </c>
      <c r="G39" s="90"/>
      <c r="H39" s="90"/>
      <c r="I39" s="90"/>
      <c r="J39" s="90"/>
      <c r="K39" s="90"/>
      <c r="L39" s="96"/>
      <c r="N39" s="28"/>
      <c r="O39" s="28"/>
      <c r="P39" s="28"/>
      <c r="Q39" s="28"/>
      <c r="R39" s="28"/>
      <c r="S39" s="28"/>
      <c r="T39" s="28"/>
      <c r="U39" s="28"/>
      <c r="V39" s="28"/>
      <c r="W39" s="28"/>
    </row>
    <row r="40" spans="3:24" ht="13" thickBot="1">
      <c r="C40" s="345"/>
      <c r="D40" s="344"/>
      <c r="E40" s="344"/>
      <c r="F40" s="344"/>
      <c r="G40" s="344"/>
      <c r="H40" s="344"/>
      <c r="I40" s="344"/>
      <c r="J40" s="344"/>
      <c r="K40" s="344"/>
      <c r="L40" s="343"/>
      <c r="N40" s="596"/>
      <c r="O40" s="28"/>
      <c r="P40" s="28"/>
      <c r="Q40" s="28"/>
      <c r="R40" s="28"/>
      <c r="S40" s="28"/>
      <c r="T40" s="28"/>
      <c r="U40" s="28"/>
      <c r="V40" s="28"/>
      <c r="W40" s="28"/>
    </row>
    <row r="41" spans="3:24" ht="12.75" customHeight="1">
      <c r="N41" s="595"/>
      <c r="O41" s="597"/>
      <c r="P41" s="597"/>
      <c r="Q41" s="597"/>
      <c r="R41" s="597"/>
      <c r="S41" s="597"/>
      <c r="T41" s="597"/>
      <c r="U41" s="597"/>
      <c r="V41" s="597"/>
      <c r="W41" s="597"/>
    </row>
    <row r="42" spans="3:24">
      <c r="N42" s="597"/>
      <c r="O42" s="597"/>
      <c r="P42" s="597"/>
      <c r="Q42" s="597"/>
      <c r="R42" s="597"/>
      <c r="S42" s="597"/>
      <c r="T42" s="597"/>
      <c r="U42" s="597"/>
      <c r="V42" s="597"/>
      <c r="W42" s="597"/>
    </row>
    <row r="43" spans="3:24">
      <c r="C43" s="28"/>
      <c r="D43" s="28"/>
      <c r="E43" s="28"/>
      <c r="F43" s="28"/>
      <c r="G43" s="28"/>
      <c r="H43" s="28"/>
      <c r="I43" s="28"/>
      <c r="J43" s="28"/>
      <c r="K43" s="28"/>
      <c r="N43" s="597"/>
      <c r="O43" s="597"/>
      <c r="P43" s="597"/>
      <c r="Q43" s="597"/>
      <c r="R43" s="597"/>
      <c r="S43" s="597"/>
      <c r="T43" s="597"/>
      <c r="U43" s="597"/>
      <c r="V43" s="597"/>
      <c r="W43" s="597"/>
    </row>
    <row r="44" spans="3:24">
      <c r="C44" s="28"/>
      <c r="D44" s="28"/>
      <c r="E44" s="28"/>
      <c r="F44" s="28"/>
      <c r="G44" s="28"/>
      <c r="H44" s="28"/>
      <c r="I44" s="28"/>
      <c r="J44" s="28"/>
      <c r="K44" s="28"/>
      <c r="N44" s="597"/>
      <c r="O44" s="597"/>
      <c r="P44" s="597"/>
      <c r="Q44" s="597"/>
      <c r="R44" s="597"/>
      <c r="S44" s="597"/>
      <c r="T44" s="597"/>
      <c r="U44" s="597"/>
      <c r="V44" s="597"/>
      <c r="W44" s="597"/>
    </row>
    <row r="45" spans="3:24">
      <c r="C45" s="595"/>
      <c r="D45" s="597"/>
      <c r="E45" s="597"/>
      <c r="F45" s="597"/>
      <c r="G45" s="597"/>
      <c r="H45" s="597"/>
      <c r="I45" s="597"/>
      <c r="J45" s="597"/>
      <c r="K45" s="597"/>
      <c r="N45" s="597"/>
      <c r="O45" s="597"/>
      <c r="P45" s="597"/>
      <c r="Q45" s="597"/>
      <c r="R45" s="597"/>
      <c r="S45" s="597"/>
      <c r="T45" s="597"/>
      <c r="U45" s="597"/>
      <c r="V45" s="597"/>
      <c r="W45" s="597"/>
    </row>
    <row r="46" spans="3:24">
      <c r="C46" s="597"/>
      <c r="D46" s="597"/>
      <c r="E46" s="597"/>
      <c r="F46" s="597"/>
      <c r="G46" s="597"/>
      <c r="H46" s="597"/>
      <c r="I46" s="597"/>
      <c r="J46" s="597"/>
      <c r="K46" s="597"/>
      <c r="N46" s="597"/>
      <c r="O46" s="597"/>
      <c r="P46" s="597"/>
      <c r="Q46" s="597"/>
      <c r="R46" s="597"/>
      <c r="S46" s="597"/>
      <c r="T46" s="597"/>
      <c r="U46" s="597"/>
      <c r="V46" s="597"/>
      <c r="W46" s="597"/>
    </row>
    <row r="47" spans="3:24">
      <c r="C47" s="597"/>
      <c r="D47" s="597"/>
      <c r="E47" s="597"/>
      <c r="F47" s="597"/>
      <c r="G47" s="597"/>
      <c r="H47" s="597"/>
      <c r="I47" s="597"/>
      <c r="J47" s="597"/>
      <c r="K47" s="597"/>
      <c r="N47" s="597"/>
      <c r="O47" s="597"/>
      <c r="P47" s="597"/>
      <c r="Q47" s="597"/>
      <c r="R47" s="597"/>
      <c r="S47" s="597"/>
      <c r="T47" s="597"/>
      <c r="U47" s="597"/>
      <c r="V47" s="597"/>
      <c r="W47" s="597"/>
    </row>
    <row r="48" spans="3:24">
      <c r="C48" s="597"/>
      <c r="D48" s="597"/>
      <c r="E48" s="597"/>
      <c r="F48" s="597"/>
      <c r="G48" s="597"/>
      <c r="H48" s="597"/>
      <c r="I48" s="597"/>
      <c r="J48" s="597"/>
      <c r="K48" s="597"/>
      <c r="N48" s="597"/>
      <c r="O48" s="597"/>
      <c r="P48" s="597"/>
      <c r="Q48" s="597"/>
      <c r="R48" s="597"/>
      <c r="S48" s="597"/>
      <c r="T48" s="597"/>
      <c r="U48" s="597"/>
      <c r="V48" s="597"/>
      <c r="W48" s="597"/>
    </row>
    <row r="49" spans="3:23">
      <c r="C49" s="597"/>
      <c r="D49" s="597"/>
      <c r="E49" s="597"/>
      <c r="F49" s="597"/>
      <c r="G49" s="597"/>
      <c r="H49" s="597"/>
      <c r="I49" s="597"/>
      <c r="J49" s="597"/>
      <c r="K49" s="597"/>
      <c r="N49" s="597"/>
      <c r="O49" s="597"/>
      <c r="P49" s="597"/>
      <c r="Q49" s="597"/>
      <c r="R49" s="597"/>
      <c r="S49" s="597"/>
      <c r="T49" s="597"/>
      <c r="U49" s="597"/>
      <c r="V49" s="597"/>
      <c r="W49" s="597"/>
    </row>
    <row r="50" spans="3:23">
      <c r="C50" s="597"/>
      <c r="D50" s="597"/>
      <c r="E50" s="597"/>
      <c r="F50" s="597"/>
      <c r="G50" s="597"/>
      <c r="H50" s="597"/>
      <c r="I50" s="597"/>
      <c r="J50" s="597"/>
      <c r="K50" s="597"/>
      <c r="N50" s="597"/>
      <c r="O50" s="597"/>
      <c r="P50" s="597"/>
      <c r="Q50" s="597"/>
      <c r="R50" s="597"/>
      <c r="S50" s="597"/>
      <c r="T50" s="597"/>
      <c r="U50" s="597"/>
      <c r="V50" s="597"/>
      <c r="W50" s="597"/>
    </row>
    <row r="51" spans="3:23">
      <c r="C51" s="597"/>
      <c r="D51" s="597"/>
      <c r="E51" s="597"/>
      <c r="F51" s="597"/>
      <c r="G51" s="597"/>
      <c r="H51" s="597"/>
      <c r="I51" s="597"/>
      <c r="J51" s="597"/>
      <c r="K51" s="597"/>
      <c r="N51" s="597"/>
      <c r="O51" s="597"/>
      <c r="P51" s="597"/>
      <c r="Q51" s="597"/>
      <c r="R51" s="597"/>
      <c r="S51" s="597"/>
      <c r="T51" s="597"/>
      <c r="U51" s="597"/>
      <c r="V51" s="597"/>
      <c r="W51" s="597"/>
    </row>
    <row r="52" spans="3:23">
      <c r="C52" s="597"/>
      <c r="D52" s="597"/>
      <c r="E52" s="597"/>
      <c r="F52" s="597"/>
      <c r="G52" s="597"/>
      <c r="H52" s="597"/>
      <c r="I52" s="597"/>
      <c r="J52" s="597"/>
      <c r="K52" s="597"/>
    </row>
    <row r="53" spans="3:23">
      <c r="C53" s="28"/>
      <c r="D53" s="28"/>
      <c r="E53" s="28"/>
      <c r="F53" s="28"/>
      <c r="G53" s="28"/>
      <c r="H53" s="28"/>
      <c r="I53" s="28"/>
      <c r="J53" s="28"/>
      <c r="K53" s="28"/>
    </row>
    <row r="54" spans="3:23">
      <c r="C54" s="28"/>
      <c r="D54" s="28"/>
      <c r="E54" s="28"/>
      <c r="F54" s="28"/>
      <c r="G54" s="598"/>
      <c r="H54" s="596"/>
      <c r="I54" s="596"/>
      <c r="J54" s="28"/>
      <c r="K54" s="28"/>
    </row>
    <row r="55" spans="3:23">
      <c r="C55" s="28"/>
      <c r="D55" s="28"/>
      <c r="E55" s="28"/>
      <c r="F55" s="28"/>
      <c r="G55" s="28"/>
      <c r="H55" s="28"/>
      <c r="I55" s="28"/>
      <c r="J55" s="28"/>
      <c r="K55" s="28"/>
    </row>
    <row r="56" spans="3:23">
      <c r="C56" s="28"/>
      <c r="D56" s="28"/>
      <c r="E56" s="28"/>
      <c r="F56" s="28"/>
      <c r="G56" s="28"/>
      <c r="H56" s="28"/>
      <c r="I56" s="28"/>
      <c r="J56" s="28"/>
      <c r="K56" s="28"/>
    </row>
    <row r="57" spans="3:23">
      <c r="C57" s="28"/>
      <c r="D57" s="28"/>
      <c r="E57" s="28"/>
      <c r="F57" s="28"/>
      <c r="G57" s="28"/>
      <c r="H57" s="28"/>
      <c r="I57" s="28"/>
      <c r="J57" s="28"/>
      <c r="K57" s="28"/>
    </row>
  </sheetData>
  <sheetCalcPr fullCalcOnLoad="1"/>
  <sheetProtection password="D69D" sheet="1"/>
  <mergeCells count="36">
    <mergeCell ref="D14:F14"/>
    <mergeCell ref="G15:K15"/>
    <mergeCell ref="D18:F18"/>
    <mergeCell ref="H31:K31"/>
    <mergeCell ref="H33:K33"/>
    <mergeCell ref="D20:F20"/>
    <mergeCell ref="D21:F21"/>
    <mergeCell ref="D25:K25"/>
    <mergeCell ref="D28:K28"/>
    <mergeCell ref="D23:K23"/>
    <mergeCell ref="D31:F31"/>
    <mergeCell ref="D33:F33"/>
    <mergeCell ref="D32:F32"/>
    <mergeCell ref="H32:K32"/>
    <mergeCell ref="D29:K29"/>
    <mergeCell ref="F5:G5"/>
    <mergeCell ref="D9:F9"/>
    <mergeCell ref="G10:H10"/>
    <mergeCell ref="I10:K10"/>
    <mergeCell ref="D13:K13"/>
    <mergeCell ref="D38:F38"/>
    <mergeCell ref="N27:Z29"/>
    <mergeCell ref="D37:F37"/>
    <mergeCell ref="D27:K27"/>
    <mergeCell ref="C2:L2"/>
    <mergeCell ref="C3:L3"/>
    <mergeCell ref="D8:F8"/>
    <mergeCell ref="G8:K8"/>
    <mergeCell ref="D19:F19"/>
    <mergeCell ref="D10:F10"/>
    <mergeCell ref="G14:K14"/>
    <mergeCell ref="D15:F15"/>
    <mergeCell ref="G11:K11"/>
    <mergeCell ref="D11:F11"/>
    <mergeCell ref="D34:E34"/>
    <mergeCell ref="H34:J34"/>
  </mergeCells>
  <phoneticPr fontId="180" type="noConversion"/>
  <conditionalFormatting sqref="D32:F33 G14:K15 G8:K11">
    <cfRule type="cellIs" dxfId="3" priority="0" stopIfTrue="1" operator="equal">
      <formula>0</formula>
    </cfRule>
  </conditionalFormatting>
  <pageMargins left="0.37" right="0.27" top="0.75" bottom="0.75" header="0.3" footer="0.3"/>
  <drawing r:id="rId1"/>
  <extLst>
    <ext xmlns:mx="http://schemas.microsoft.com/office/mac/excel/2008/main" uri="http://schemas.microsoft.com/office/mac/excel/2008/main">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5" enableFormatConditionsCalculation="0">
    <pageSetUpPr autoPageBreaks="0"/>
  </sheetPr>
  <dimension ref="B1:T19"/>
  <sheetViews>
    <sheetView topLeftCell="A8" zoomScaleSheetLayoutView="80" workbookViewId="0"/>
  </sheetViews>
  <sheetFormatPr baseColWidth="10" defaultColWidth="9.1640625" defaultRowHeight="12"/>
  <cols>
    <col min="1" max="1" width="2.83203125" style="93" customWidth="1"/>
    <col min="2" max="2" width="28.83203125" style="93" customWidth="1"/>
    <col min="3" max="3" width="3.33203125" style="93" customWidth="1"/>
    <col min="4" max="4" width="17" style="93" customWidth="1"/>
    <col min="5" max="5" width="16.5" style="93" customWidth="1"/>
    <col min="6" max="7" width="23.83203125" style="93" customWidth="1"/>
    <col min="8" max="8" width="18" style="93" customWidth="1"/>
    <col min="9" max="9" width="5.1640625" style="93" customWidth="1"/>
    <col min="10" max="16384" width="9.1640625" style="93"/>
  </cols>
  <sheetData>
    <row r="1" spans="2:20" ht="13" thickBot="1">
      <c r="J1" s="90"/>
      <c r="K1" s="90"/>
      <c r="L1" s="90"/>
      <c r="M1" s="90"/>
      <c r="N1" s="90"/>
      <c r="O1" s="90"/>
      <c r="P1" s="90"/>
      <c r="Q1" s="90"/>
      <c r="R1" s="90"/>
      <c r="S1" s="90"/>
      <c r="T1" s="90"/>
    </row>
    <row r="2" spans="2:20" ht="21.75" customHeight="1" thickBot="1">
      <c r="B2" s="90"/>
      <c r="C2" s="2418" t="s">
        <v>1539</v>
      </c>
      <c r="D2" s="2419"/>
      <c r="E2" s="2419"/>
      <c r="F2" s="2419"/>
      <c r="G2" s="2419"/>
      <c r="H2" s="2419"/>
      <c r="I2" s="2420"/>
      <c r="J2" s="91"/>
      <c r="K2" s="91"/>
      <c r="L2" s="91"/>
      <c r="M2" s="91"/>
      <c r="N2" s="91"/>
      <c r="O2" s="91"/>
      <c r="P2" s="91"/>
      <c r="Q2" s="91"/>
      <c r="R2" s="91"/>
      <c r="S2" s="91"/>
      <c r="T2" s="97"/>
    </row>
    <row r="3" spans="2:20" ht="21" customHeight="1" thickBot="1">
      <c r="B3" s="90"/>
      <c r="C3" s="1554" t="s">
        <v>598</v>
      </c>
      <c r="D3" s="1555"/>
      <c r="E3" s="1555"/>
      <c r="F3" s="1555"/>
      <c r="G3" s="1555"/>
      <c r="H3" s="1555"/>
      <c r="I3" s="1556"/>
      <c r="J3" s="347"/>
      <c r="K3" s="347"/>
      <c r="L3" s="347"/>
      <c r="M3" s="347"/>
      <c r="N3" s="347"/>
      <c r="O3" s="347"/>
      <c r="P3" s="347"/>
      <c r="Q3" s="347"/>
      <c r="R3" s="347"/>
      <c r="S3" s="90"/>
      <c r="T3" s="97"/>
    </row>
    <row r="4" spans="2:20" ht="69" customHeight="1">
      <c r="C4" s="346"/>
      <c r="D4" s="2451" t="s">
        <v>1635</v>
      </c>
      <c r="E4" s="2451"/>
      <c r="F4" s="2451"/>
      <c r="G4" s="2451"/>
      <c r="H4" s="2451"/>
      <c r="I4" s="96"/>
    </row>
    <row r="5" spans="2:20">
      <c r="C5" s="346"/>
      <c r="D5" s="90"/>
      <c r="E5" s="90"/>
      <c r="F5" s="90"/>
      <c r="G5" s="90"/>
      <c r="H5" s="90"/>
      <c r="I5" s="96"/>
    </row>
    <row r="6" spans="2:20" ht="85.5" customHeight="1">
      <c r="C6" s="346"/>
      <c r="D6" s="2451" t="s">
        <v>1612</v>
      </c>
      <c r="E6" s="2451"/>
      <c r="F6" s="2451"/>
      <c r="G6" s="2451"/>
      <c r="H6" s="2451"/>
      <c r="I6" s="96"/>
    </row>
    <row r="7" spans="2:20">
      <c r="C7" s="346"/>
      <c r="D7" s="90"/>
      <c r="E7" s="90"/>
      <c r="F7" s="90"/>
      <c r="G7" s="90"/>
      <c r="H7" s="90"/>
      <c r="I7" s="96"/>
    </row>
    <row r="8" spans="2:20" ht="192" customHeight="1">
      <c r="C8" s="346"/>
      <c r="D8" s="2452" t="s">
        <v>1955</v>
      </c>
      <c r="E8" s="2453"/>
      <c r="F8" s="2453"/>
      <c r="G8" s="2453"/>
      <c r="H8" s="2453"/>
      <c r="I8" s="96"/>
    </row>
    <row r="9" spans="2:20">
      <c r="C9" s="346"/>
      <c r="D9" s="90"/>
      <c r="E9" s="90"/>
      <c r="F9" s="90"/>
      <c r="G9" s="90"/>
      <c r="H9" s="90"/>
      <c r="I9" s="96"/>
    </row>
    <row r="10" spans="2:20">
      <c r="C10" s="346"/>
      <c r="D10" s="90"/>
      <c r="E10" s="90"/>
      <c r="F10" s="90"/>
      <c r="G10" s="90"/>
      <c r="H10" s="90"/>
      <c r="I10" s="96"/>
    </row>
    <row r="11" spans="2:20" ht="13">
      <c r="C11" s="346"/>
      <c r="D11" s="1173" t="str">
        <f>IF(ISBLANK('1. Classification &amp; Budget'!I23),"",'1. Classification &amp; Budget'!I23)</f>
        <v>Nicole</v>
      </c>
      <c r="E11" s="1174" t="str">
        <f>IF(ISBLANK('1. Classification &amp; Budget'!F23),"",'1. Classification &amp; Budget'!F23)</f>
        <v>Cronin</v>
      </c>
      <c r="F11" s="90"/>
      <c r="G11" s="2454"/>
      <c r="H11" s="2454"/>
      <c r="I11" s="96"/>
    </row>
    <row r="12" spans="2:20">
      <c r="C12" s="346"/>
      <c r="D12" s="1156" t="s">
        <v>596</v>
      </c>
      <c r="E12" s="90"/>
      <c r="F12" s="90"/>
      <c r="G12" s="1156"/>
      <c r="H12" s="1155"/>
      <c r="I12" s="96"/>
    </row>
    <row r="13" spans="2:20">
      <c r="C13" s="346"/>
      <c r="D13" s="90"/>
      <c r="E13" s="90"/>
      <c r="F13" s="90"/>
      <c r="G13" s="90"/>
      <c r="H13" s="1155"/>
      <c r="I13" s="96"/>
    </row>
    <row r="14" spans="2:20" ht="13">
      <c r="C14" s="346"/>
      <c r="D14" s="2455"/>
      <c r="E14" s="2455"/>
      <c r="F14" s="90"/>
      <c r="G14" s="2454"/>
      <c r="H14" s="2454"/>
      <c r="I14" s="96"/>
    </row>
    <row r="15" spans="2:20">
      <c r="C15" s="346"/>
      <c r="D15" s="1156" t="s">
        <v>595</v>
      </c>
      <c r="E15" s="90"/>
      <c r="F15" s="90"/>
      <c r="G15" s="1156"/>
      <c r="H15" s="90"/>
      <c r="I15" s="96"/>
    </row>
    <row r="16" spans="2:20">
      <c r="C16" s="346"/>
      <c r="D16" s="90"/>
      <c r="E16" s="90"/>
      <c r="F16" s="90"/>
      <c r="G16" s="90"/>
      <c r="H16" s="90"/>
      <c r="I16" s="96"/>
    </row>
    <row r="17" spans="3:9" ht="13">
      <c r="C17" s="346"/>
      <c r="D17" s="2450"/>
      <c r="E17" s="2450"/>
      <c r="F17" s="90"/>
      <c r="G17" s="90"/>
      <c r="H17" s="90"/>
      <c r="I17" s="96"/>
    </row>
    <row r="18" spans="3:9">
      <c r="C18" s="346"/>
      <c r="D18" s="1156" t="s">
        <v>172</v>
      </c>
      <c r="E18" s="90"/>
      <c r="F18" s="90"/>
      <c r="G18" s="90"/>
      <c r="H18" s="90"/>
      <c r="I18" s="96"/>
    </row>
    <row r="19" spans="3:9" ht="13" thickBot="1">
      <c r="C19" s="345"/>
      <c r="D19" s="344"/>
      <c r="E19" s="344"/>
      <c r="F19" s="344"/>
      <c r="G19" s="344"/>
      <c r="H19" s="344"/>
      <c r="I19" s="343"/>
    </row>
  </sheetData>
  <sheetProtection password="D69D" sheet="1"/>
  <mergeCells count="9">
    <mergeCell ref="D17:E17"/>
    <mergeCell ref="D4:H4"/>
    <mergeCell ref="D6:H6"/>
    <mergeCell ref="D8:H8"/>
    <mergeCell ref="C2:I2"/>
    <mergeCell ref="C3:I3"/>
    <mergeCell ref="G11:H11"/>
    <mergeCell ref="G14:H14"/>
    <mergeCell ref="D14:E14"/>
  </mergeCells>
  <phoneticPr fontId="180" type="noConversion"/>
  <conditionalFormatting sqref="D11 D14 D17">
    <cfRule type="expression" dxfId="2" priority="0" stopIfTrue="1">
      <formula>LEN(TRIM(D11))&gt;0</formula>
    </cfRule>
  </conditionalFormatting>
  <conditionalFormatting sqref="G11">
    <cfRule type="expression" dxfId="1" priority="1" stopIfTrue="1">
      <formula>LEN(TRIM(G11))&gt;0</formula>
    </cfRule>
  </conditionalFormatting>
  <conditionalFormatting sqref="G14">
    <cfRule type="expression" dxfId="0" priority="2" stopIfTrue="1">
      <formula>LEN(TRIM(G14))&gt;0</formula>
    </cfRule>
  </conditionalFormatting>
  <pageMargins left="0.7" right="0.7" top="0.75" bottom="0.75" header="0.3" footer="0.3"/>
  <drawing r:id="rId1"/>
  <extLst>
    <ext xmlns:mx="http://schemas.microsoft.com/office/mac/excel/2008/main" uri="http://schemas.microsoft.com/office/mac/excel/2008/main">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6" enableFormatConditionsCalculation="0"/>
  <dimension ref="B4:M29"/>
  <sheetViews>
    <sheetView showGridLines="0" showRowColHeaders="0" workbookViewId="0">
      <selection activeCell="C23" sqref="C23:G23"/>
    </sheetView>
  </sheetViews>
  <sheetFormatPr baseColWidth="10" defaultColWidth="8.83203125" defaultRowHeight="12"/>
  <cols>
    <col min="7" max="7" width="10.83203125" customWidth="1"/>
  </cols>
  <sheetData>
    <row r="4" spans="2:13" ht="13" thickBot="1"/>
    <row r="5" spans="2:13" ht="15.75" customHeight="1" thickBot="1">
      <c r="B5" s="1133"/>
      <c r="C5" s="1134"/>
      <c r="D5" s="1134"/>
      <c r="E5" s="1134"/>
      <c r="F5" s="1134"/>
      <c r="G5" s="1134"/>
      <c r="H5" s="1134"/>
      <c r="I5" s="1134"/>
      <c r="J5" s="1134"/>
      <c r="K5" s="1134"/>
      <c r="L5" s="1134"/>
      <c r="M5" s="1135"/>
    </row>
    <row r="6" spans="2:13" ht="38.25" customHeight="1" thickBot="1">
      <c r="B6" s="1136"/>
      <c r="C6" s="2456" t="s">
        <v>578</v>
      </c>
      <c r="D6" s="2457"/>
      <c r="E6" s="2457"/>
      <c r="F6" s="2457"/>
      <c r="G6" s="2457"/>
      <c r="H6" s="2457"/>
      <c r="I6" s="2457"/>
      <c r="J6" s="2457"/>
      <c r="K6" s="2457"/>
      <c r="L6" s="2458"/>
      <c r="M6" s="1137"/>
    </row>
    <row r="7" spans="2:13">
      <c r="B7" s="1136"/>
      <c r="C7" s="382"/>
      <c r="D7" s="382"/>
      <c r="E7" s="382"/>
      <c r="F7" s="382"/>
      <c r="G7" s="382"/>
      <c r="H7" s="382"/>
      <c r="I7" s="382"/>
      <c r="J7" s="382"/>
      <c r="K7" s="382"/>
      <c r="L7" s="382"/>
      <c r="M7" s="1137"/>
    </row>
    <row r="8" spans="2:13">
      <c r="B8" s="1136"/>
      <c r="C8" s="382"/>
      <c r="D8" s="382"/>
      <c r="E8" s="382"/>
      <c r="F8" s="1138"/>
      <c r="G8" s="1138"/>
      <c r="H8" s="1138"/>
      <c r="I8" s="1138"/>
      <c r="J8" s="382"/>
      <c r="K8" s="382"/>
      <c r="L8" s="382"/>
      <c r="M8" s="1137"/>
    </row>
    <row r="9" spans="2:13">
      <c r="B9" s="1136"/>
      <c r="C9" s="382"/>
      <c r="D9" s="382"/>
      <c r="E9" s="382"/>
      <c r="F9" s="1138"/>
      <c r="G9" s="1138"/>
      <c r="H9" s="1138"/>
      <c r="I9" s="1138"/>
      <c r="J9" s="382"/>
      <c r="K9" s="382"/>
      <c r="L9" s="382"/>
      <c r="M9" s="1137"/>
    </row>
    <row r="10" spans="2:13">
      <c r="B10" s="1136"/>
      <c r="C10" s="382"/>
      <c r="D10" s="382"/>
      <c r="E10" s="382"/>
      <c r="F10" s="1138"/>
      <c r="G10" s="1138"/>
      <c r="H10" s="1138"/>
      <c r="I10" s="1138"/>
      <c r="J10" s="382"/>
      <c r="K10" s="382"/>
      <c r="L10" s="382"/>
      <c r="M10" s="1137"/>
    </row>
    <row r="11" spans="2:13">
      <c r="B11" s="1136"/>
      <c r="C11" s="382"/>
      <c r="D11" s="382"/>
      <c r="E11" s="382"/>
      <c r="F11" s="1138"/>
      <c r="G11" s="1138"/>
      <c r="H11" s="1138"/>
      <c r="I11" s="1138"/>
      <c r="J11" s="382"/>
      <c r="K11" s="382"/>
      <c r="L11" s="382"/>
      <c r="M11" s="1137"/>
    </row>
    <row r="12" spans="2:13">
      <c r="B12" s="1136"/>
      <c r="C12" s="382"/>
      <c r="D12" s="382"/>
      <c r="E12" s="382"/>
      <c r="F12" s="1138"/>
      <c r="G12" s="1138"/>
      <c r="H12" s="1138"/>
      <c r="I12" s="1138"/>
      <c r="J12" s="382"/>
      <c r="K12" s="382"/>
      <c r="L12" s="382"/>
      <c r="M12" s="1137"/>
    </row>
    <row r="13" spans="2:13">
      <c r="B13" s="1136"/>
      <c r="C13" s="382"/>
      <c r="D13" s="382"/>
      <c r="E13" s="382"/>
      <c r="F13" s="1138"/>
      <c r="G13" s="1138"/>
      <c r="H13" s="1138"/>
      <c r="I13" s="1138"/>
      <c r="J13" s="382"/>
      <c r="K13" s="382"/>
      <c r="L13" s="382"/>
      <c r="M13" s="1137"/>
    </row>
    <row r="14" spans="2:13">
      <c r="B14" s="1136"/>
      <c r="C14" s="382"/>
      <c r="D14" s="382"/>
      <c r="E14" s="382"/>
      <c r="F14" s="1138"/>
      <c r="G14" s="1138"/>
      <c r="H14" s="1138"/>
      <c r="I14" s="1138"/>
      <c r="J14" s="382"/>
      <c r="K14" s="382"/>
      <c r="L14" s="382"/>
      <c r="M14" s="1137"/>
    </row>
    <row r="15" spans="2:13">
      <c r="B15" s="1136"/>
      <c r="C15" s="382"/>
      <c r="D15" s="382"/>
      <c r="E15" s="382"/>
      <c r="F15" s="1138"/>
      <c r="G15" s="1138"/>
      <c r="H15" s="1138"/>
      <c r="I15" s="1138"/>
      <c r="J15" s="382"/>
      <c r="K15" s="382"/>
      <c r="L15" s="382"/>
      <c r="M15" s="1137"/>
    </row>
    <row r="16" spans="2:13">
      <c r="B16" s="1136"/>
      <c r="C16" s="382"/>
      <c r="D16" s="382"/>
      <c r="E16" s="382"/>
      <c r="F16" s="1138"/>
      <c r="G16" s="1138"/>
      <c r="H16" s="1138"/>
      <c r="I16" s="1138"/>
      <c r="J16" s="382"/>
      <c r="K16" s="382"/>
      <c r="L16" s="382"/>
      <c r="M16" s="1137"/>
    </row>
    <row r="17" spans="2:13">
      <c r="B17" s="1136"/>
      <c r="C17" s="382"/>
      <c r="D17" s="382"/>
      <c r="E17" s="382"/>
      <c r="F17" s="1138"/>
      <c r="G17" s="1138"/>
      <c r="H17" s="1138"/>
      <c r="I17" s="1138"/>
      <c r="J17" s="382"/>
      <c r="K17" s="382"/>
      <c r="L17" s="382"/>
      <c r="M17" s="1137"/>
    </row>
    <row r="18" spans="2:13">
      <c r="B18" s="1136"/>
      <c r="C18" s="382"/>
      <c r="D18" s="382"/>
      <c r="E18" s="382"/>
      <c r="F18" s="1138"/>
      <c r="G18" s="1138"/>
      <c r="H18" s="1138"/>
      <c r="I18" s="1138"/>
      <c r="J18" s="382"/>
      <c r="K18" s="382"/>
      <c r="L18" s="382"/>
      <c r="M18" s="1137"/>
    </row>
    <row r="19" spans="2:13">
      <c r="B19" s="1136"/>
      <c r="C19" s="382"/>
      <c r="D19" s="382"/>
      <c r="E19" s="382"/>
      <c r="F19" s="1138"/>
      <c r="G19" s="1138"/>
      <c r="H19" s="1138"/>
      <c r="I19" s="1138"/>
      <c r="J19" s="382"/>
      <c r="K19" s="382"/>
      <c r="L19" s="382"/>
      <c r="M19" s="1137"/>
    </row>
    <row r="20" spans="2:13">
      <c r="B20" s="1136"/>
      <c r="C20" s="382"/>
      <c r="D20" s="382"/>
      <c r="E20" s="382"/>
      <c r="F20" s="1138"/>
      <c r="G20" s="1138"/>
      <c r="H20" s="1138"/>
      <c r="I20" s="1138"/>
      <c r="J20" s="382"/>
      <c r="K20" s="382"/>
      <c r="L20" s="382"/>
      <c r="M20" s="1137"/>
    </row>
    <row r="21" spans="2:13">
      <c r="B21" s="1148"/>
      <c r="C21" s="1149"/>
      <c r="D21" s="1149"/>
      <c r="E21" s="1149"/>
      <c r="F21" s="1150"/>
      <c r="G21" s="1150"/>
      <c r="H21" s="1150"/>
      <c r="I21" s="1150"/>
      <c r="J21" s="1149"/>
      <c r="K21" s="1149"/>
      <c r="L21" s="1149"/>
      <c r="M21" s="1151"/>
    </row>
    <row r="22" spans="2:13" ht="13" thickBot="1">
      <c r="B22" s="1148"/>
      <c r="C22" s="1149"/>
      <c r="D22" s="1149"/>
      <c r="E22" s="1149"/>
      <c r="F22" s="1150"/>
      <c r="G22" s="1149"/>
      <c r="H22" s="1149"/>
      <c r="I22" s="1149"/>
      <c r="J22" s="1149"/>
      <c r="K22" s="1149"/>
      <c r="L22" s="1149"/>
      <c r="M22" s="1151"/>
    </row>
    <row r="23" spans="2:13" ht="27.75" customHeight="1" thickBot="1">
      <c r="B23" s="1148"/>
      <c r="C23" s="2459" t="s">
        <v>75</v>
      </c>
      <c r="D23" s="2460"/>
      <c r="E23" s="2460"/>
      <c r="F23" s="2460"/>
      <c r="G23" s="2461"/>
      <c r="H23" s="2459" t="s">
        <v>74</v>
      </c>
      <c r="I23" s="2460"/>
      <c r="J23" s="2460"/>
      <c r="K23" s="2460"/>
      <c r="L23" s="2461"/>
      <c r="M23" s="1151"/>
    </row>
    <row r="24" spans="2:13" ht="13" thickBot="1">
      <c r="B24" s="1152"/>
      <c r="C24" s="1153"/>
      <c r="D24" s="1153"/>
      <c r="E24" s="1153"/>
      <c r="F24" s="1153"/>
      <c r="G24" s="1153"/>
      <c r="H24" s="1153"/>
      <c r="I24" s="1153"/>
      <c r="J24" s="1153"/>
      <c r="K24" s="1153"/>
      <c r="L24" s="1153"/>
      <c r="M24" s="1154"/>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mergeCells count="3">
    <mergeCell ref="C6:L6"/>
    <mergeCell ref="C23:G23"/>
    <mergeCell ref="H23:L23"/>
  </mergeCells>
  <phoneticPr fontId="180" type="noConversion"/>
  <hyperlinks>
    <hyperlink ref="H23:L23" location="Introduction!A1" display="Return to Main Menu"/>
    <hyperlink ref="C23:G23" location="'Grant%20Selection%20Menu'!A1" display="Return to Grant Selection Menu"/>
  </hyperlinks>
  <pageMargins left="0.7" right="0.7" top="0.75" bottom="0.75" header="0.3" footer="0.3"/>
  <drawing r:id="rId1"/>
  <extLst>
    <ext xmlns:mx="http://schemas.microsoft.com/office/mac/excel/2008/main" uri="http://schemas.microsoft.com/office/mac/excel/2008/main">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S109"/>
  <sheetViews>
    <sheetView workbookViewId="0">
      <selection activeCell="D14" sqref="D14"/>
    </sheetView>
  </sheetViews>
  <sheetFormatPr baseColWidth="10" defaultColWidth="8.83203125" defaultRowHeight="12"/>
  <cols>
    <col min="1" max="1" width="16.83203125" bestFit="1" customWidth="1"/>
    <col min="2" max="2" width="53.6640625" bestFit="1" customWidth="1"/>
    <col min="3" max="3" width="10.6640625" customWidth="1"/>
    <col min="4" max="4" width="11.5" customWidth="1"/>
    <col min="14" max="14" width="14.5" customWidth="1"/>
  </cols>
  <sheetData>
    <row r="1" spans="1:19">
      <c r="A1" s="2" t="s">
        <v>148</v>
      </c>
      <c r="B1" s="35" t="s">
        <v>205</v>
      </c>
      <c r="C1" s="35">
        <v>1</v>
      </c>
      <c r="D1" s="1" t="s">
        <v>231</v>
      </c>
      <c r="E1" s="1">
        <v>304</v>
      </c>
      <c r="F1" s="1" t="s">
        <v>954</v>
      </c>
      <c r="G1" s="2" t="str">
        <f>IF(COUNTIF('1. Classification &amp; Budget'!E31:Q37,"XX")&gt;=1,"","XX")</f>
        <v/>
      </c>
      <c r="H1" s="3" t="s">
        <v>156</v>
      </c>
      <c r="I1" s="1" t="s">
        <v>262</v>
      </c>
      <c r="J1" s="1"/>
      <c r="K1" s="1"/>
      <c r="L1" s="20" t="s">
        <v>352</v>
      </c>
      <c r="M1" s="20" t="s">
        <v>213</v>
      </c>
      <c r="N1" s="1" t="s">
        <v>231</v>
      </c>
      <c r="O1" s="1" t="s">
        <v>960</v>
      </c>
      <c r="R1" s="16"/>
      <c r="S1" t="s">
        <v>947</v>
      </c>
    </row>
    <row r="2" spans="1:19">
      <c r="A2" s="2" t="s">
        <v>294</v>
      </c>
      <c r="B2" s="36" t="s">
        <v>230</v>
      </c>
      <c r="C2" s="36">
        <v>3</v>
      </c>
      <c r="D2" s="1" t="s">
        <v>234</v>
      </c>
      <c r="E2" s="1">
        <v>305</v>
      </c>
      <c r="F2" s="1" t="s">
        <v>954</v>
      </c>
      <c r="G2" s="2" t="s">
        <v>232</v>
      </c>
      <c r="H2" s="1" t="s">
        <v>157</v>
      </c>
      <c r="I2" s="1" t="s">
        <v>338</v>
      </c>
      <c r="J2" s="1"/>
      <c r="K2" s="1"/>
      <c r="L2" s="19" t="s">
        <v>212</v>
      </c>
      <c r="M2" s="20" t="s">
        <v>214</v>
      </c>
      <c r="N2" s="1" t="s">
        <v>234</v>
      </c>
      <c r="O2" s="1" t="s">
        <v>960</v>
      </c>
      <c r="R2" s="16"/>
      <c r="S2" s="584" t="s">
        <v>1882</v>
      </c>
    </row>
    <row r="3" spans="1:19">
      <c r="A3" s="2" t="s">
        <v>295</v>
      </c>
      <c r="B3" s="35" t="s">
        <v>381</v>
      </c>
      <c r="C3" s="35">
        <v>4</v>
      </c>
      <c r="D3" s="1" t="s">
        <v>236</v>
      </c>
      <c r="E3" s="1">
        <v>314</v>
      </c>
      <c r="F3" s="1" t="s">
        <v>954</v>
      </c>
      <c r="G3" s="1"/>
      <c r="H3" s="1" t="s">
        <v>155</v>
      </c>
      <c r="I3" s="1" t="s">
        <v>268</v>
      </c>
      <c r="J3" s="1"/>
      <c r="K3" s="1"/>
      <c r="L3" s="21" t="s">
        <v>109</v>
      </c>
      <c r="M3" s="20" t="s">
        <v>215</v>
      </c>
      <c r="N3" s="1" t="s">
        <v>236</v>
      </c>
      <c r="O3" s="1" t="s">
        <v>960</v>
      </c>
      <c r="S3" t="s">
        <v>948</v>
      </c>
    </row>
    <row r="4" spans="1:19">
      <c r="A4" s="36" t="s">
        <v>144</v>
      </c>
      <c r="B4" s="36" t="s">
        <v>383</v>
      </c>
      <c r="C4" s="36">
        <v>5</v>
      </c>
      <c r="D4" s="1" t="s">
        <v>351</v>
      </c>
      <c r="E4" s="1">
        <v>535</v>
      </c>
      <c r="F4" s="1" t="s">
        <v>955</v>
      </c>
      <c r="G4" s="1"/>
      <c r="H4" s="1"/>
      <c r="I4" s="1" t="s">
        <v>117</v>
      </c>
      <c r="J4" s="1"/>
      <c r="K4" s="1"/>
      <c r="L4" s="143" t="s">
        <v>244</v>
      </c>
      <c r="M4" s="20" t="s">
        <v>216</v>
      </c>
      <c r="N4" s="1" t="s">
        <v>237</v>
      </c>
      <c r="O4" s="1" t="s">
        <v>956</v>
      </c>
      <c r="S4" s="584"/>
    </row>
    <row r="5" spans="1:19">
      <c r="A5" s="36" t="s">
        <v>737</v>
      </c>
      <c r="B5" s="1" t="s">
        <v>233</v>
      </c>
      <c r="C5" s="1">
        <v>6</v>
      </c>
      <c r="D5" s="1" t="s">
        <v>237</v>
      </c>
      <c r="E5" s="1">
        <v>680</v>
      </c>
      <c r="F5" s="1" t="s">
        <v>956</v>
      </c>
      <c r="G5" s="1"/>
      <c r="H5" s="1"/>
      <c r="I5" s="1" t="s">
        <v>93</v>
      </c>
      <c r="J5" s="1"/>
      <c r="K5" s="1"/>
      <c r="L5" s="143" t="s">
        <v>1829</v>
      </c>
      <c r="M5" s="20" t="s">
        <v>1828</v>
      </c>
      <c r="N5" s="1" t="s">
        <v>340</v>
      </c>
      <c r="O5" s="1" t="s">
        <v>956</v>
      </c>
    </row>
    <row r="6" spans="1:19">
      <c r="A6" s="2" t="s">
        <v>145</v>
      </c>
      <c r="B6" s="36" t="s">
        <v>235</v>
      </c>
      <c r="C6" s="36">
        <v>7</v>
      </c>
      <c r="D6" s="1" t="s">
        <v>239</v>
      </c>
      <c r="E6" s="1">
        <v>511</v>
      </c>
      <c r="F6" s="1" t="s">
        <v>955</v>
      </c>
      <c r="G6" s="1"/>
      <c r="H6" s="1"/>
      <c r="I6" s="1" t="s">
        <v>192</v>
      </c>
      <c r="J6" s="1"/>
      <c r="K6" s="1"/>
      <c r="N6" s="1" t="s">
        <v>242</v>
      </c>
      <c r="O6" s="1" t="s">
        <v>961</v>
      </c>
      <c r="S6" s="584" t="s">
        <v>1873</v>
      </c>
    </row>
    <row r="7" spans="1:19">
      <c r="A7" s="2" t="s">
        <v>189</v>
      </c>
      <c r="B7" s="36" t="s">
        <v>238</v>
      </c>
      <c r="C7" s="36">
        <v>9</v>
      </c>
      <c r="D7" s="1" t="s">
        <v>252</v>
      </c>
      <c r="E7" s="1">
        <v>637</v>
      </c>
      <c r="F7" s="1" t="s">
        <v>956</v>
      </c>
      <c r="G7" s="1"/>
      <c r="H7" s="1"/>
      <c r="I7" s="1"/>
      <c r="J7" s="1"/>
      <c r="K7" s="1"/>
      <c r="N7" s="1" t="s">
        <v>342</v>
      </c>
      <c r="O7" s="1" t="s">
        <v>956</v>
      </c>
    </row>
    <row r="8" spans="1:19">
      <c r="A8">
        <v>2010</v>
      </c>
      <c r="B8" s="36" t="s">
        <v>202</v>
      </c>
      <c r="C8" s="36">
        <v>10</v>
      </c>
      <c r="D8" s="1" t="s">
        <v>240</v>
      </c>
      <c r="E8" s="1">
        <v>313</v>
      </c>
      <c r="F8" s="1" t="s">
        <v>954</v>
      </c>
      <c r="G8" s="1"/>
      <c r="H8" s="1"/>
      <c r="I8" s="1"/>
      <c r="J8" s="1"/>
      <c r="K8" s="1"/>
      <c r="N8" s="1" t="s">
        <v>344</v>
      </c>
      <c r="O8" s="1" t="s">
        <v>956</v>
      </c>
      <c r="S8" t="s">
        <v>1890</v>
      </c>
    </row>
    <row r="9" spans="1:19">
      <c r="A9">
        <v>2011</v>
      </c>
      <c r="B9" s="1" t="s">
        <v>241</v>
      </c>
      <c r="C9" s="1">
        <v>11</v>
      </c>
      <c r="D9" s="1" t="s">
        <v>340</v>
      </c>
      <c r="E9" s="1">
        <v>686</v>
      </c>
      <c r="F9" s="1" t="s">
        <v>956</v>
      </c>
      <c r="G9" s="1"/>
      <c r="H9" s="1"/>
      <c r="I9" s="1"/>
      <c r="J9" s="1"/>
      <c r="K9" s="1"/>
      <c r="N9" s="1" t="s">
        <v>249</v>
      </c>
      <c r="O9" s="1" t="s">
        <v>962</v>
      </c>
    </row>
    <row r="10" spans="1:19">
      <c r="A10">
        <v>2012</v>
      </c>
      <c r="B10" s="1" t="s">
        <v>253</v>
      </c>
      <c r="C10" s="1">
        <v>12</v>
      </c>
      <c r="D10" s="1" t="s">
        <v>242</v>
      </c>
      <c r="E10" s="1">
        <v>303</v>
      </c>
      <c r="F10" s="1" t="s">
        <v>954</v>
      </c>
      <c r="G10" s="1"/>
      <c r="H10" s="1"/>
      <c r="I10" s="1"/>
      <c r="J10" s="1"/>
      <c r="K10" s="1"/>
      <c r="N10" s="1" t="s">
        <v>350</v>
      </c>
      <c r="O10" s="1" t="s">
        <v>962</v>
      </c>
    </row>
    <row r="11" spans="1:19">
      <c r="A11">
        <v>2013</v>
      </c>
      <c r="B11" s="36" t="s">
        <v>206</v>
      </c>
      <c r="C11" s="36">
        <v>13</v>
      </c>
      <c r="D11" s="1" t="s">
        <v>342</v>
      </c>
      <c r="E11" s="1">
        <v>694</v>
      </c>
      <c r="F11" s="1" t="s">
        <v>956</v>
      </c>
      <c r="G11" s="1"/>
      <c r="H11" s="1"/>
      <c r="I11" s="1"/>
      <c r="J11" s="1"/>
      <c r="K11" s="1"/>
      <c r="N11" s="1" t="s">
        <v>254</v>
      </c>
      <c r="O11" s="1" t="s">
        <v>962</v>
      </c>
    </row>
    <row r="12" spans="1:19">
      <c r="A12">
        <v>2014</v>
      </c>
      <c r="B12" s="36" t="s">
        <v>255</v>
      </c>
      <c r="C12" s="36">
        <v>14</v>
      </c>
      <c r="D12" s="1" t="s">
        <v>344</v>
      </c>
      <c r="E12" s="1">
        <v>655</v>
      </c>
      <c r="F12" s="1" t="s">
        <v>956</v>
      </c>
      <c r="G12" s="3"/>
      <c r="H12" s="3"/>
      <c r="I12" s="3"/>
      <c r="J12" s="3"/>
      <c r="K12" s="3"/>
      <c r="N12" s="1" t="s">
        <v>256</v>
      </c>
      <c r="O12" s="1" t="s">
        <v>962</v>
      </c>
    </row>
    <row r="13" spans="1:19">
      <c r="A13">
        <v>2015</v>
      </c>
      <c r="B13" s="36" t="s">
        <v>207</v>
      </c>
      <c r="C13" s="36">
        <v>15</v>
      </c>
      <c r="D13" s="1" t="s">
        <v>225</v>
      </c>
      <c r="E13" s="1">
        <v>366</v>
      </c>
      <c r="F13" s="1" t="s">
        <v>954</v>
      </c>
      <c r="G13" s="3"/>
      <c r="H13" s="3"/>
      <c r="I13" s="3"/>
      <c r="J13" s="3"/>
      <c r="K13" s="3"/>
      <c r="N13" s="1" t="s">
        <v>258</v>
      </c>
      <c r="O13" s="143" t="s">
        <v>962</v>
      </c>
    </row>
    <row r="14" spans="1:19">
      <c r="A14">
        <v>2016</v>
      </c>
      <c r="B14" s="36" t="s">
        <v>378</v>
      </c>
      <c r="C14" s="36">
        <v>16</v>
      </c>
      <c r="D14" s="1" t="s">
        <v>249</v>
      </c>
      <c r="E14" s="1">
        <v>514</v>
      </c>
      <c r="F14" s="1" t="s">
        <v>955</v>
      </c>
      <c r="G14" s="3"/>
      <c r="H14" s="3"/>
      <c r="I14" s="3"/>
      <c r="J14" s="3"/>
      <c r="K14" s="3"/>
      <c r="N14" s="1" t="s">
        <v>259</v>
      </c>
      <c r="O14" s="143" t="s">
        <v>962</v>
      </c>
    </row>
    <row r="15" spans="1:19">
      <c r="B15" s="36" t="s">
        <v>208</v>
      </c>
      <c r="C15" s="36">
        <v>17</v>
      </c>
      <c r="D15" s="1" t="s">
        <v>350</v>
      </c>
      <c r="E15" s="1">
        <v>515</v>
      </c>
      <c r="F15" s="1" t="s">
        <v>955</v>
      </c>
      <c r="G15" s="3"/>
      <c r="H15" s="3"/>
      <c r="I15" s="3"/>
      <c r="J15" s="3"/>
      <c r="K15" s="3"/>
      <c r="N15" s="1" t="s">
        <v>226</v>
      </c>
      <c r="O15" s="143" t="s">
        <v>956</v>
      </c>
    </row>
    <row r="16" spans="1:19">
      <c r="B16" s="36" t="s">
        <v>209</v>
      </c>
      <c r="C16" s="36">
        <v>18</v>
      </c>
      <c r="D16" s="1" t="s">
        <v>254</v>
      </c>
      <c r="E16" s="1">
        <v>517</v>
      </c>
      <c r="F16" s="1" t="s">
        <v>955</v>
      </c>
      <c r="G16" s="3"/>
      <c r="H16" s="3"/>
      <c r="I16" s="3"/>
      <c r="J16" s="3"/>
      <c r="K16" s="3"/>
      <c r="N16" s="1" t="s">
        <v>371</v>
      </c>
      <c r="O16" s="143" t="s">
        <v>963</v>
      </c>
    </row>
    <row r="17" spans="1:19">
      <c r="B17" s="36" t="s">
        <v>360</v>
      </c>
      <c r="C17" s="36">
        <v>19</v>
      </c>
      <c r="D17" s="1" t="s">
        <v>256</v>
      </c>
      <c r="E17" s="1">
        <v>538</v>
      </c>
      <c r="F17" s="1" t="s">
        <v>955</v>
      </c>
      <c r="G17" s="3"/>
      <c r="H17" s="3"/>
      <c r="I17" s="3"/>
      <c r="J17" s="3"/>
      <c r="K17" s="3"/>
      <c r="N17" s="1" t="s">
        <v>261</v>
      </c>
      <c r="O17" s="143" t="s">
        <v>960</v>
      </c>
    </row>
    <row r="18" spans="1:19">
      <c r="B18" s="36" t="s">
        <v>379</v>
      </c>
      <c r="C18" s="36">
        <v>20</v>
      </c>
      <c r="D18" s="1" t="s">
        <v>258</v>
      </c>
      <c r="E18" s="1">
        <v>518</v>
      </c>
      <c r="F18" s="1" t="s">
        <v>955</v>
      </c>
      <c r="G18" s="3"/>
      <c r="H18" s="3"/>
      <c r="I18" s="3"/>
      <c r="J18" s="3"/>
      <c r="K18" s="3"/>
      <c r="N18" s="1" t="s">
        <v>265</v>
      </c>
      <c r="O18" s="143" t="s">
        <v>956</v>
      </c>
    </row>
    <row r="19" spans="1:19">
      <c r="B19" s="36" t="s">
        <v>361</v>
      </c>
      <c r="C19" s="36">
        <v>21</v>
      </c>
      <c r="D19" s="1" t="s">
        <v>259</v>
      </c>
      <c r="E19" s="1">
        <v>519</v>
      </c>
      <c r="F19" s="1" t="s">
        <v>955</v>
      </c>
      <c r="G19" s="3"/>
      <c r="H19" s="3"/>
      <c r="I19" s="3"/>
      <c r="J19" s="3"/>
      <c r="K19" s="3"/>
      <c r="N19" s="1" t="s">
        <v>267</v>
      </c>
      <c r="O19" s="143" t="s">
        <v>955</v>
      </c>
    </row>
    <row r="20" spans="1:19">
      <c r="B20" s="36" t="s">
        <v>1283</v>
      </c>
      <c r="C20" s="36">
        <v>22</v>
      </c>
      <c r="D20" s="1" t="s">
        <v>226</v>
      </c>
      <c r="E20" s="1">
        <v>663</v>
      </c>
      <c r="F20" s="1" t="s">
        <v>956</v>
      </c>
      <c r="G20" s="1"/>
      <c r="H20" s="1"/>
      <c r="I20" s="1"/>
      <c r="J20" s="1"/>
      <c r="K20" s="1"/>
      <c r="N20" s="1" t="s">
        <v>115</v>
      </c>
      <c r="O20" s="143" t="s">
        <v>956</v>
      </c>
      <c r="S20" t="s">
        <v>949</v>
      </c>
    </row>
    <row r="21" spans="1:19">
      <c r="B21" s="36" t="s">
        <v>257</v>
      </c>
      <c r="C21" s="36">
        <v>23</v>
      </c>
      <c r="D21" s="1" t="s">
        <v>371</v>
      </c>
      <c r="E21" s="1">
        <v>411</v>
      </c>
      <c r="F21" s="1" t="s">
        <v>955</v>
      </c>
      <c r="G21" s="1"/>
      <c r="H21" s="1"/>
      <c r="I21" s="1"/>
      <c r="J21" s="1"/>
      <c r="K21" s="1"/>
      <c r="N21" s="1" t="s">
        <v>116</v>
      </c>
      <c r="O21" s="143" t="s">
        <v>962</v>
      </c>
      <c r="S21" t="s">
        <v>1874</v>
      </c>
    </row>
    <row r="22" spans="1:19">
      <c r="B22" s="36" t="s">
        <v>362</v>
      </c>
      <c r="C22" s="36">
        <v>24</v>
      </c>
      <c r="D22" s="37" t="s">
        <v>582</v>
      </c>
      <c r="E22" s="3">
        <v>635</v>
      </c>
      <c r="F22" s="3" t="s">
        <v>956</v>
      </c>
      <c r="G22" s="1"/>
      <c r="H22" s="1"/>
      <c r="I22" s="1"/>
      <c r="J22" s="1"/>
      <c r="K22" s="1"/>
      <c r="N22" s="1" t="s">
        <v>120</v>
      </c>
      <c r="O22" s="143" t="s">
        <v>964</v>
      </c>
    </row>
    <row r="23" spans="1:19">
      <c r="A23" s="35" t="s">
        <v>465</v>
      </c>
      <c r="B23" s="36" t="s">
        <v>382</v>
      </c>
      <c r="C23" s="36">
        <v>25</v>
      </c>
      <c r="D23" s="1" t="s">
        <v>261</v>
      </c>
      <c r="E23" s="3">
        <v>242</v>
      </c>
      <c r="F23" s="3" t="s">
        <v>954</v>
      </c>
      <c r="G23" s="3"/>
      <c r="H23" s="3"/>
      <c r="I23" s="3"/>
      <c r="J23" s="3"/>
      <c r="K23" s="3"/>
      <c r="N23" s="1" t="s">
        <v>124</v>
      </c>
      <c r="O23" s="143" t="s">
        <v>961</v>
      </c>
      <c r="S23" t="s">
        <v>950</v>
      </c>
    </row>
    <row r="24" spans="1:19">
      <c r="A24" s="35" t="s">
        <v>466</v>
      </c>
      <c r="B24" s="37" t="s">
        <v>260</v>
      </c>
      <c r="C24" s="37">
        <v>26</v>
      </c>
      <c r="D24" s="1" t="s">
        <v>265</v>
      </c>
      <c r="E24" s="3">
        <v>641</v>
      </c>
      <c r="F24" s="3" t="s">
        <v>956</v>
      </c>
      <c r="G24" s="3"/>
      <c r="H24" s="3"/>
      <c r="I24" s="3"/>
      <c r="J24" s="3"/>
      <c r="K24" s="3"/>
      <c r="N24" s="3" t="s">
        <v>345</v>
      </c>
      <c r="O24" s="143" t="s">
        <v>956</v>
      </c>
      <c r="S24" s="584" t="s">
        <v>1891</v>
      </c>
    </row>
    <row r="25" spans="1:19">
      <c r="A25" s="35" t="s">
        <v>467</v>
      </c>
      <c r="B25" s="37" t="s">
        <v>264</v>
      </c>
      <c r="C25" s="37">
        <v>27</v>
      </c>
      <c r="D25" s="1" t="s">
        <v>267</v>
      </c>
      <c r="E25" s="3">
        <v>520</v>
      </c>
      <c r="F25" s="3" t="s">
        <v>955</v>
      </c>
      <c r="G25" s="3"/>
      <c r="H25" s="3"/>
      <c r="I25" s="3"/>
      <c r="J25" s="3"/>
      <c r="K25" s="3"/>
      <c r="N25" s="1" t="s">
        <v>125</v>
      </c>
      <c r="O25" s="143" t="s">
        <v>960</v>
      </c>
    </row>
    <row r="26" spans="1:19">
      <c r="B26" s="37" t="s">
        <v>266</v>
      </c>
      <c r="C26" s="37">
        <v>28</v>
      </c>
      <c r="D26" s="1" t="s">
        <v>115</v>
      </c>
      <c r="E26" s="3">
        <v>675</v>
      </c>
      <c r="F26" s="3" t="s">
        <v>956</v>
      </c>
      <c r="G26" s="3"/>
      <c r="H26" s="3"/>
      <c r="I26" s="3"/>
      <c r="J26" s="3"/>
      <c r="K26" s="3"/>
      <c r="N26" s="1" t="s">
        <v>126</v>
      </c>
      <c r="O26" s="143" t="s">
        <v>956</v>
      </c>
      <c r="S26" t="s">
        <v>951</v>
      </c>
    </row>
    <row r="27" spans="1:19">
      <c r="B27" s="37" t="s">
        <v>114</v>
      </c>
      <c r="C27" s="37">
        <v>29</v>
      </c>
      <c r="D27" s="1" t="s">
        <v>250</v>
      </c>
      <c r="E27" s="1">
        <v>504</v>
      </c>
      <c r="F27" s="1" t="s">
        <v>955</v>
      </c>
      <c r="G27" s="1"/>
      <c r="H27" s="1"/>
      <c r="I27" s="1"/>
      <c r="J27" s="1"/>
      <c r="K27" s="1"/>
      <c r="N27" s="3" t="s">
        <v>339</v>
      </c>
      <c r="O27" s="143" t="s">
        <v>956</v>
      </c>
      <c r="S27" s="584" t="s">
        <v>1907</v>
      </c>
    </row>
    <row r="28" spans="1:19">
      <c r="B28" s="37" t="s">
        <v>841</v>
      </c>
      <c r="C28" s="37">
        <v>30</v>
      </c>
      <c r="D28" s="17" t="s">
        <v>210</v>
      </c>
      <c r="E28" s="3">
        <v>522</v>
      </c>
      <c r="F28" s="3" t="s">
        <v>955</v>
      </c>
      <c r="G28" s="1"/>
      <c r="H28" s="1"/>
      <c r="I28" s="1"/>
      <c r="J28" s="1"/>
      <c r="K28" s="1"/>
      <c r="N28" s="1" t="s">
        <v>127</v>
      </c>
      <c r="O28" s="143" t="s">
        <v>956</v>
      </c>
    </row>
    <row r="29" spans="1:19">
      <c r="B29" s="37" t="s">
        <v>380</v>
      </c>
      <c r="C29" s="37">
        <v>31</v>
      </c>
      <c r="D29" s="1" t="s">
        <v>369</v>
      </c>
      <c r="E29" s="1">
        <v>497</v>
      </c>
      <c r="F29" s="1" t="s">
        <v>954</v>
      </c>
      <c r="G29" s="1"/>
      <c r="H29" s="1"/>
      <c r="I29" s="1"/>
      <c r="J29" s="1"/>
      <c r="K29" s="1"/>
      <c r="N29" s="1" t="s">
        <v>128</v>
      </c>
      <c r="O29" s="143" t="s">
        <v>962</v>
      </c>
      <c r="S29" t="s">
        <v>952</v>
      </c>
    </row>
    <row r="30" spans="1:19">
      <c r="B30" s="37" t="s">
        <v>1284</v>
      </c>
      <c r="C30" s="37">
        <v>32</v>
      </c>
      <c r="D30" s="1" t="s">
        <v>116</v>
      </c>
      <c r="E30" s="3">
        <v>532</v>
      </c>
      <c r="F30" s="3" t="s">
        <v>955</v>
      </c>
      <c r="G30" s="1"/>
      <c r="H30" s="1"/>
      <c r="I30" s="1"/>
      <c r="J30" s="1"/>
      <c r="K30" s="1"/>
      <c r="N30" s="1" t="s">
        <v>959</v>
      </c>
      <c r="O30" s="143" t="s">
        <v>962</v>
      </c>
      <c r="S30" t="s">
        <v>1881</v>
      </c>
    </row>
    <row r="31" spans="1:19">
      <c r="B31" s="37" t="s">
        <v>1285</v>
      </c>
      <c r="C31" s="37">
        <v>33</v>
      </c>
      <c r="D31" s="1" t="s">
        <v>120</v>
      </c>
      <c r="E31" s="3">
        <v>440</v>
      </c>
      <c r="F31" s="3" t="s">
        <v>954</v>
      </c>
      <c r="G31" s="1"/>
      <c r="H31" s="1"/>
      <c r="I31" s="1"/>
      <c r="J31" s="1"/>
      <c r="K31" s="1"/>
      <c r="N31" s="1" t="s">
        <v>129</v>
      </c>
      <c r="O31" s="143" t="s">
        <v>960</v>
      </c>
    </row>
    <row r="32" spans="1:19">
      <c r="B32" s="36" t="s">
        <v>307</v>
      </c>
      <c r="C32" s="36"/>
      <c r="D32" s="1" t="s">
        <v>121</v>
      </c>
      <c r="E32" s="3">
        <v>306</v>
      </c>
      <c r="F32" s="3" t="s">
        <v>954</v>
      </c>
      <c r="G32" s="1"/>
      <c r="H32" s="1"/>
      <c r="I32" s="1"/>
      <c r="J32" s="1"/>
      <c r="K32" s="1"/>
      <c r="N32" s="1" t="s">
        <v>130</v>
      </c>
      <c r="O32" s="143" t="s">
        <v>961</v>
      </c>
      <c r="S32" t="s">
        <v>1831</v>
      </c>
    </row>
    <row r="33" spans="2:19">
      <c r="B33" s="1"/>
      <c r="C33" s="1"/>
      <c r="D33" s="1" t="s">
        <v>349</v>
      </c>
      <c r="E33" s="1">
        <v>615</v>
      </c>
      <c r="F33" s="1" t="s">
        <v>956</v>
      </c>
      <c r="G33" s="1"/>
      <c r="H33" s="1"/>
      <c r="I33" s="1"/>
      <c r="J33" s="1"/>
      <c r="K33" s="1"/>
      <c r="N33" s="1" t="s">
        <v>131</v>
      </c>
      <c r="O33" s="143" t="s">
        <v>964</v>
      </c>
      <c r="S33" t="s">
        <v>1916</v>
      </c>
    </row>
    <row r="34" spans="2:19">
      <c r="B34" s="3"/>
      <c r="C34" s="3"/>
      <c r="D34" s="1" t="s">
        <v>124</v>
      </c>
      <c r="E34" s="3">
        <v>307</v>
      </c>
      <c r="F34" s="3" t="s">
        <v>954</v>
      </c>
      <c r="G34" s="3"/>
      <c r="H34" s="3"/>
      <c r="I34" s="3"/>
      <c r="J34" s="3"/>
      <c r="K34" s="3"/>
      <c r="N34" s="1" t="s">
        <v>228</v>
      </c>
      <c r="O34" s="143" t="s">
        <v>956</v>
      </c>
    </row>
    <row r="35" spans="2:19">
      <c r="B35" s="3"/>
      <c r="C35" s="3"/>
      <c r="D35" s="1" t="s">
        <v>227</v>
      </c>
      <c r="E35" s="1">
        <v>632</v>
      </c>
      <c r="F35" s="1" t="s">
        <v>956</v>
      </c>
      <c r="G35" s="3"/>
      <c r="H35" s="3"/>
      <c r="I35" s="3"/>
      <c r="J35" s="3"/>
      <c r="K35" s="3"/>
      <c r="N35" s="1" t="s">
        <v>132</v>
      </c>
      <c r="O35" s="143" t="s">
        <v>962</v>
      </c>
    </row>
    <row r="36" spans="2:19">
      <c r="B36" s="1"/>
      <c r="C36" s="1"/>
      <c r="D36" s="3" t="s">
        <v>345</v>
      </c>
      <c r="E36" s="3">
        <v>669</v>
      </c>
      <c r="F36" s="3" t="s">
        <v>956</v>
      </c>
      <c r="G36" s="1"/>
      <c r="H36" s="1"/>
      <c r="I36" s="1"/>
      <c r="J36" s="1"/>
      <c r="K36" s="1"/>
      <c r="N36" s="1" t="s">
        <v>133</v>
      </c>
      <c r="O36" s="143" t="s">
        <v>962</v>
      </c>
    </row>
    <row r="37" spans="2:19">
      <c r="B37" s="1"/>
      <c r="C37" s="1"/>
      <c r="D37" s="1" t="s">
        <v>125</v>
      </c>
      <c r="E37" s="1">
        <v>249</v>
      </c>
      <c r="F37" s="1" t="s">
        <v>954</v>
      </c>
      <c r="G37" s="1"/>
      <c r="H37" s="1"/>
      <c r="I37" s="1"/>
      <c r="J37" s="1"/>
      <c r="K37" s="1"/>
      <c r="N37" s="1" t="s">
        <v>134</v>
      </c>
      <c r="O37" s="143" t="s">
        <v>962</v>
      </c>
    </row>
    <row r="38" spans="2:19">
      <c r="B38" s="1"/>
      <c r="C38" s="1"/>
      <c r="D38" s="1" t="s">
        <v>126</v>
      </c>
      <c r="E38" s="1">
        <v>684</v>
      </c>
      <c r="F38" s="1" t="s">
        <v>956</v>
      </c>
      <c r="G38" s="1"/>
      <c r="H38" s="1"/>
      <c r="I38" s="1"/>
      <c r="J38" s="1"/>
      <c r="K38" s="1"/>
      <c r="N38" s="1" t="s">
        <v>135</v>
      </c>
      <c r="O38" s="143" t="s">
        <v>962</v>
      </c>
    </row>
    <row r="39" spans="2:19">
      <c r="B39" s="1"/>
      <c r="C39" s="1"/>
      <c r="D39" s="3" t="s">
        <v>339</v>
      </c>
      <c r="E39" s="3">
        <v>614</v>
      </c>
      <c r="F39" s="3" t="s">
        <v>956</v>
      </c>
      <c r="G39" s="1"/>
      <c r="H39" s="1"/>
      <c r="I39" s="1"/>
      <c r="J39" s="1"/>
      <c r="K39" s="1"/>
      <c r="N39" s="1" t="s">
        <v>347</v>
      </c>
      <c r="O39" s="143" t="s">
        <v>961</v>
      </c>
    </row>
    <row r="40" spans="2:19">
      <c r="B40" s="1"/>
      <c r="C40" s="1"/>
      <c r="D40" s="1" t="s">
        <v>127</v>
      </c>
      <c r="E40" s="1">
        <v>688</v>
      </c>
      <c r="F40" s="1" t="s">
        <v>956</v>
      </c>
      <c r="G40" s="1"/>
      <c r="H40" s="1"/>
      <c r="I40" s="1"/>
      <c r="J40" s="1"/>
      <c r="K40" s="1"/>
      <c r="N40" s="1" t="s">
        <v>136</v>
      </c>
      <c r="O40" s="143" t="s">
        <v>960</v>
      </c>
    </row>
    <row r="41" spans="2:19">
      <c r="B41" s="1"/>
      <c r="C41" s="1"/>
      <c r="D41" s="1" t="s">
        <v>128</v>
      </c>
      <c r="E41" s="3">
        <v>510</v>
      </c>
      <c r="F41" s="3" t="s">
        <v>955</v>
      </c>
      <c r="G41" s="1"/>
      <c r="H41" s="1"/>
      <c r="I41" s="1"/>
      <c r="J41" s="1"/>
      <c r="K41" s="1"/>
      <c r="N41" s="1" t="s">
        <v>346</v>
      </c>
      <c r="O41" s="143" t="s">
        <v>956</v>
      </c>
    </row>
    <row r="42" spans="2:19">
      <c r="B42" s="1"/>
      <c r="C42" s="1"/>
      <c r="D42" s="1" t="s">
        <v>372</v>
      </c>
      <c r="E42" s="1">
        <v>401</v>
      </c>
      <c r="F42" s="1" t="s">
        <v>955</v>
      </c>
      <c r="G42" s="1"/>
      <c r="H42" s="1"/>
      <c r="I42" s="1"/>
      <c r="J42" s="1"/>
      <c r="K42" s="1"/>
      <c r="N42" s="1" t="s">
        <v>137</v>
      </c>
      <c r="O42" s="143" t="s">
        <v>956</v>
      </c>
    </row>
    <row r="43" spans="2:19">
      <c r="B43" s="1"/>
      <c r="C43" s="1"/>
      <c r="D43" s="1" t="s">
        <v>129</v>
      </c>
      <c r="E43" s="3">
        <v>261</v>
      </c>
      <c r="F43" s="3" t="s">
        <v>954</v>
      </c>
      <c r="G43" s="1"/>
      <c r="H43" s="1"/>
      <c r="I43" s="1"/>
      <c r="J43" s="1"/>
      <c r="K43" s="1"/>
      <c r="N43" s="1" t="s">
        <v>348</v>
      </c>
      <c r="O43" s="143" t="s">
        <v>956</v>
      </c>
    </row>
    <row r="44" spans="2:19">
      <c r="B44" s="1"/>
      <c r="C44" s="1"/>
      <c r="D44" s="1" t="s">
        <v>130</v>
      </c>
      <c r="E44" s="3">
        <v>309</v>
      </c>
      <c r="F44" s="3" t="s">
        <v>954</v>
      </c>
      <c r="G44" s="1"/>
      <c r="H44" s="1"/>
      <c r="I44" s="1"/>
      <c r="J44" s="1"/>
      <c r="K44" s="1"/>
      <c r="N44" s="1" t="s">
        <v>138</v>
      </c>
      <c r="O44" s="143" t="s">
        <v>956</v>
      </c>
    </row>
    <row r="45" spans="2:19">
      <c r="B45" s="1"/>
      <c r="C45" s="1"/>
      <c r="D45" s="1" t="s">
        <v>131</v>
      </c>
      <c r="E45" s="3">
        <v>378</v>
      </c>
      <c r="F45" s="3" t="s">
        <v>954</v>
      </c>
      <c r="G45" s="1"/>
      <c r="H45" s="1"/>
      <c r="I45" s="1"/>
      <c r="J45" s="1"/>
      <c r="K45" s="1"/>
      <c r="N45" s="3" t="s">
        <v>582</v>
      </c>
      <c r="O45" s="143" t="s">
        <v>956</v>
      </c>
    </row>
    <row r="46" spans="2:19">
      <c r="B46" s="1"/>
      <c r="C46" s="1"/>
      <c r="D46" s="1" t="s">
        <v>228</v>
      </c>
      <c r="E46" s="1">
        <v>640</v>
      </c>
      <c r="F46" s="1" t="s">
        <v>956</v>
      </c>
      <c r="G46" s="1"/>
      <c r="H46" s="1"/>
      <c r="I46" s="1"/>
      <c r="J46" s="1"/>
      <c r="K46" s="1"/>
      <c r="N46" s="1" t="s">
        <v>341</v>
      </c>
      <c r="O46" s="143" t="s">
        <v>956</v>
      </c>
    </row>
    <row r="47" spans="2:19">
      <c r="B47" s="1"/>
      <c r="C47" s="1"/>
      <c r="D47" s="1" t="s">
        <v>222</v>
      </c>
      <c r="E47" s="1">
        <v>697</v>
      </c>
      <c r="F47" s="1" t="s">
        <v>956</v>
      </c>
      <c r="G47" s="1"/>
      <c r="H47" s="1"/>
      <c r="I47" s="1"/>
      <c r="J47" s="1"/>
      <c r="K47" s="1"/>
      <c r="N47" s="1" t="s">
        <v>139</v>
      </c>
      <c r="O47" s="143" t="s">
        <v>961</v>
      </c>
    </row>
    <row r="48" spans="2:19">
      <c r="B48" s="1"/>
      <c r="C48" s="1"/>
      <c r="D48" s="1" t="s">
        <v>953</v>
      </c>
      <c r="E48" s="1">
        <v>367</v>
      </c>
      <c r="F48" s="1" t="s">
        <v>954</v>
      </c>
      <c r="G48" s="1"/>
      <c r="H48" s="1"/>
      <c r="I48" s="1"/>
      <c r="J48" s="1"/>
      <c r="K48" s="1"/>
      <c r="N48" s="1" t="s">
        <v>140</v>
      </c>
      <c r="O48" s="143" t="s">
        <v>956</v>
      </c>
    </row>
    <row r="49" spans="2:15">
      <c r="B49" s="1"/>
      <c r="C49" s="1"/>
      <c r="D49" s="1" t="s">
        <v>132</v>
      </c>
      <c r="E49" s="1">
        <v>524</v>
      </c>
      <c r="F49" s="1" t="s">
        <v>955</v>
      </c>
      <c r="G49" s="1"/>
      <c r="H49" s="1"/>
      <c r="I49" s="1"/>
      <c r="J49" s="1"/>
      <c r="K49" s="1"/>
      <c r="N49" s="1" t="s">
        <v>141</v>
      </c>
      <c r="O49" s="143" t="s">
        <v>960</v>
      </c>
    </row>
    <row r="50" spans="2:15">
      <c r="B50" s="1"/>
      <c r="C50" s="1"/>
      <c r="D50" s="1" t="s">
        <v>343</v>
      </c>
      <c r="E50" s="1">
        <v>683</v>
      </c>
      <c r="F50" s="1" t="s">
        <v>956</v>
      </c>
      <c r="G50" s="1"/>
      <c r="H50" s="1"/>
      <c r="I50" s="1"/>
      <c r="J50" s="1"/>
      <c r="K50" s="1"/>
      <c r="N50" s="1" t="s">
        <v>375</v>
      </c>
      <c r="O50" s="143" t="s">
        <v>963</v>
      </c>
    </row>
    <row r="51" spans="2:15">
      <c r="B51" s="1"/>
      <c r="C51" s="1"/>
      <c r="D51" s="1" t="s">
        <v>133</v>
      </c>
      <c r="E51" s="1">
        <v>525</v>
      </c>
      <c r="F51" s="1" t="s">
        <v>955</v>
      </c>
      <c r="G51" s="1"/>
      <c r="H51" s="1"/>
      <c r="I51" s="1"/>
      <c r="J51" s="1"/>
      <c r="K51" s="1"/>
      <c r="N51" s="1" t="s">
        <v>142</v>
      </c>
      <c r="O51" s="143" t="s">
        <v>956</v>
      </c>
    </row>
    <row r="52" spans="2:15">
      <c r="D52" s="1" t="s">
        <v>134</v>
      </c>
      <c r="E52" s="1">
        <v>526</v>
      </c>
      <c r="F52" s="1" t="s">
        <v>955</v>
      </c>
      <c r="N52" s="143"/>
    </row>
    <row r="53" spans="2:15">
      <c r="D53" s="1" t="s">
        <v>135</v>
      </c>
      <c r="E53" s="1">
        <v>527</v>
      </c>
      <c r="F53" s="1" t="s">
        <v>955</v>
      </c>
      <c r="N53" s="143"/>
    </row>
    <row r="54" spans="2:15">
      <c r="D54" s="1" t="s">
        <v>347</v>
      </c>
      <c r="E54" s="1">
        <v>492</v>
      </c>
      <c r="F54" s="1" t="s">
        <v>954</v>
      </c>
      <c r="N54" s="143"/>
    </row>
    <row r="55" spans="2:15">
      <c r="D55" s="1" t="s">
        <v>136</v>
      </c>
      <c r="E55" s="1">
        <v>403</v>
      </c>
      <c r="F55" s="1" t="s">
        <v>954</v>
      </c>
      <c r="N55" s="143"/>
    </row>
    <row r="56" spans="2:15">
      <c r="D56" s="1" t="s">
        <v>346</v>
      </c>
      <c r="E56" s="1">
        <v>696</v>
      </c>
      <c r="F56" s="1" t="s">
        <v>956</v>
      </c>
      <c r="N56" s="143"/>
    </row>
    <row r="57" spans="2:15">
      <c r="D57" s="1" t="s">
        <v>373</v>
      </c>
      <c r="E57" s="1">
        <v>491</v>
      </c>
      <c r="F57" s="1" t="s">
        <v>955</v>
      </c>
      <c r="N57" s="143"/>
    </row>
    <row r="58" spans="2:15">
      <c r="D58" s="1" t="s">
        <v>137</v>
      </c>
      <c r="E58" s="1">
        <v>685</v>
      </c>
      <c r="F58" s="1" t="s">
        <v>956</v>
      </c>
      <c r="N58" s="143"/>
    </row>
    <row r="59" spans="2:15">
      <c r="D59" s="1" t="s">
        <v>348</v>
      </c>
      <c r="E59" s="1">
        <v>636</v>
      </c>
      <c r="F59" s="1" t="s">
        <v>956</v>
      </c>
      <c r="N59" s="143"/>
    </row>
    <row r="60" spans="2:15">
      <c r="D60" s="1" t="s">
        <v>223</v>
      </c>
      <c r="E60" s="1">
        <v>674</v>
      </c>
      <c r="F60" s="1" t="s">
        <v>956</v>
      </c>
      <c r="N60" s="143"/>
    </row>
    <row r="61" spans="2:15">
      <c r="D61" s="1" t="s">
        <v>251</v>
      </c>
      <c r="E61" s="1">
        <v>568</v>
      </c>
      <c r="F61" s="1" t="s">
        <v>955</v>
      </c>
      <c r="N61" s="143"/>
    </row>
    <row r="62" spans="2:15">
      <c r="D62" s="1" t="s">
        <v>224</v>
      </c>
      <c r="E62" s="1">
        <v>645</v>
      </c>
      <c r="F62" s="1" t="s">
        <v>956</v>
      </c>
      <c r="N62" s="143"/>
    </row>
    <row r="63" spans="2:15">
      <c r="D63" s="1" t="s">
        <v>138</v>
      </c>
      <c r="E63" s="1">
        <v>621</v>
      </c>
      <c r="F63" s="1" t="s">
        <v>956</v>
      </c>
      <c r="N63" s="143"/>
    </row>
    <row r="64" spans="2:15">
      <c r="D64" s="1" t="s">
        <v>370</v>
      </c>
      <c r="E64" s="1">
        <v>493</v>
      </c>
      <c r="F64" s="1" t="s">
        <v>955</v>
      </c>
      <c r="N64" s="143"/>
    </row>
    <row r="65" spans="2:14">
      <c r="D65" s="1" t="s">
        <v>341</v>
      </c>
      <c r="E65" s="1">
        <v>693</v>
      </c>
      <c r="F65" s="1" t="s">
        <v>956</v>
      </c>
      <c r="N65" s="143"/>
    </row>
    <row r="66" spans="2:14">
      <c r="D66" s="1" t="s">
        <v>374</v>
      </c>
      <c r="E66" s="1">
        <v>421</v>
      </c>
      <c r="F66" s="1" t="s">
        <v>955</v>
      </c>
      <c r="N66" s="143"/>
    </row>
    <row r="67" spans="2:14">
      <c r="D67" s="1" t="s">
        <v>139</v>
      </c>
      <c r="E67" s="3">
        <v>315</v>
      </c>
      <c r="F67" s="3" t="s">
        <v>954</v>
      </c>
      <c r="N67" s="143"/>
    </row>
    <row r="68" spans="2:14">
      <c r="D68" s="1" t="s">
        <v>140</v>
      </c>
      <c r="E68" s="3">
        <v>617</v>
      </c>
      <c r="F68" s="3" t="s">
        <v>956</v>
      </c>
      <c r="N68" s="143"/>
    </row>
    <row r="69" spans="2:14">
      <c r="D69" s="1" t="s">
        <v>141</v>
      </c>
      <c r="E69" s="1">
        <v>343</v>
      </c>
      <c r="F69" s="1" t="s">
        <v>954</v>
      </c>
      <c r="N69" s="143"/>
    </row>
    <row r="70" spans="2:14">
      <c r="D70" s="1" t="s">
        <v>375</v>
      </c>
      <c r="E70" s="1">
        <v>461</v>
      </c>
      <c r="F70" s="1" t="s">
        <v>955</v>
      </c>
      <c r="N70" s="143"/>
    </row>
    <row r="71" spans="2:14">
      <c r="D71" s="1" t="s">
        <v>142</v>
      </c>
      <c r="E71" s="1">
        <v>611</v>
      </c>
      <c r="F71" s="1" t="s">
        <v>956</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extLst>
    <ext xmlns:mx="http://schemas.microsoft.com/office/mac/excel/2008/main" uri="http://schemas.microsoft.com/office/mac/excel/2008/main">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autoPageBreaks="0"/>
  </sheetPr>
  <dimension ref="A1:CG211"/>
  <sheetViews>
    <sheetView workbookViewId="0">
      <selection activeCell="A2" sqref="A2"/>
    </sheetView>
  </sheetViews>
  <sheetFormatPr baseColWidth="10" defaultColWidth="8.83203125" defaultRowHeight="12"/>
  <cols>
    <col min="1" max="1" width="34.5" customWidth="1"/>
    <col min="2" max="2" width="40.6640625" customWidth="1"/>
    <col min="3" max="3" width="18.33203125" customWidth="1"/>
    <col min="4" max="4" width="24.5" bestFit="1" customWidth="1"/>
    <col min="5" max="6" width="22.6640625" bestFit="1" customWidth="1"/>
    <col min="7" max="7" width="9.5" bestFit="1" customWidth="1"/>
    <col min="8" max="8" width="23.6640625" bestFit="1" customWidth="1"/>
    <col min="9" max="9" width="25.5" bestFit="1" customWidth="1"/>
    <col min="10" max="10" width="25" bestFit="1" customWidth="1"/>
    <col min="11" max="11" width="26.1640625" bestFit="1" customWidth="1"/>
    <col min="16" max="16" width="16.33203125" customWidth="1"/>
    <col min="18" max="18" width="13.5" customWidth="1"/>
    <col min="24" max="24" width="14.5" customWidth="1"/>
    <col min="25" max="25" width="7.6640625" customWidth="1"/>
    <col min="26" max="26" width="7.83203125" customWidth="1"/>
    <col min="27" max="27" width="9.33203125" customWidth="1"/>
    <col min="28" max="28" width="8.5" customWidth="1"/>
    <col min="32" max="32" width="12" customWidth="1"/>
    <col min="41" max="41" width="12.83203125" customWidth="1"/>
    <col min="42" max="42" width="13" customWidth="1"/>
    <col min="43" max="43" width="13.5" customWidth="1"/>
  </cols>
  <sheetData>
    <row r="1" spans="1:35">
      <c r="A1" s="10" t="s">
        <v>353</v>
      </c>
      <c r="B1" s="10" t="s">
        <v>966</v>
      </c>
    </row>
    <row r="2" spans="1:35" s="8" customFormat="1" ht="18" customHeight="1">
      <c r="A2" s="649" t="s">
        <v>161</v>
      </c>
      <c r="B2" s="650" t="s">
        <v>965</v>
      </c>
      <c r="C2" s="651" t="s">
        <v>751</v>
      </c>
      <c r="D2" s="649" t="s">
        <v>162</v>
      </c>
      <c r="E2" s="649" t="s">
        <v>76</v>
      </c>
      <c r="F2" s="649" t="s">
        <v>77</v>
      </c>
      <c r="G2" s="649" t="s">
        <v>78</v>
      </c>
      <c r="H2" s="649" t="s">
        <v>79</v>
      </c>
      <c r="I2" s="652" t="s">
        <v>752</v>
      </c>
      <c r="J2" s="652" t="s">
        <v>753</v>
      </c>
      <c r="K2" s="649" t="s">
        <v>80</v>
      </c>
      <c r="L2" s="650" t="s">
        <v>755</v>
      </c>
      <c r="M2" s="650" t="s">
        <v>754</v>
      </c>
      <c r="N2" s="649" t="s">
        <v>81</v>
      </c>
      <c r="O2" s="649" t="s">
        <v>82</v>
      </c>
      <c r="P2" s="649" t="s">
        <v>89</v>
      </c>
      <c r="Q2" s="649" t="s">
        <v>83</v>
      </c>
      <c r="R2" s="649" t="s">
        <v>84</v>
      </c>
      <c r="S2" s="649" t="s">
        <v>88</v>
      </c>
      <c r="T2" s="652" t="s">
        <v>756</v>
      </c>
      <c r="U2" s="649" t="s">
        <v>85</v>
      </c>
      <c r="V2" s="649" t="s">
        <v>86</v>
      </c>
      <c r="W2" s="649" t="s">
        <v>87</v>
      </c>
      <c r="X2" s="652" t="s">
        <v>757</v>
      </c>
      <c r="Y2" s="650" t="s">
        <v>758</v>
      </c>
      <c r="Z2" s="650" t="s">
        <v>759</v>
      </c>
      <c r="AA2" s="650" t="s">
        <v>760</v>
      </c>
      <c r="AB2" s="650" t="s">
        <v>761</v>
      </c>
      <c r="AC2" s="650" t="s">
        <v>762</v>
      </c>
      <c r="AD2" s="650" t="s">
        <v>763</v>
      </c>
      <c r="AE2" s="650" t="s">
        <v>957</v>
      </c>
    </row>
    <row r="3" spans="1:35" s="8" customFormat="1">
      <c r="A3" s="599" t="str">
        <f>IF(ISBLANK('1. Classification &amp; Budget'!H5),"",'1. Classification &amp; Budget'!H5)</f>
        <v>Morocco</v>
      </c>
      <c r="B3" s="599" t="str">
        <f>IF(ISBLANK('1. Classification &amp; Budget'!H6),"",'1. Classification &amp; Budget'!H6)</f>
        <v>Peace Corps Partnership Program (PCPP)</v>
      </c>
      <c r="C3" s="653" t="str">
        <f>IF(ISBLANK(GrantChoice),"",GrantChoice)</f>
        <v>PP</v>
      </c>
      <c r="D3" s="599" t="str">
        <f>IF(ISBLANK('1. Classification &amp; Budget'!Q6),"",'1. Classification &amp; Budget'!Q6)</f>
        <v/>
      </c>
      <c r="E3" s="599" t="str">
        <f>IF(ISBLANK('1. Classification &amp; Budget'!R7),"",'1. Classification &amp; Budget'!R7)</f>
        <v/>
      </c>
      <c r="F3" s="654">
        <f>IF(ISBLANK('1. Classification &amp; Budget'!S7),"",'1. Classification &amp; Budget'!S7)</f>
        <v>378</v>
      </c>
      <c r="G3" s="653" t="str">
        <f>IF(ISBLANK('1. Classification &amp; Budget'!T7),"",'1. Classification &amp; Budget'!T7)</f>
        <v/>
      </c>
      <c r="H3" s="599" t="str">
        <f>IF(ISBLANK('1. Classification &amp; Budget'!H9),"",'1. Classification &amp; Budget'!H9)</f>
        <v>In Celebration of International Dance Day: Health, Fitness, and Nutrition Workshop for Women</v>
      </c>
      <c r="I3" s="653" t="str">
        <f>IF(ISBLANK('1. Classification &amp; Budget'!H11),"",'1. Classification &amp; Budget'!H11)</f>
        <v>Azrou</v>
      </c>
      <c r="J3" s="653" t="str">
        <f>IF(ISBLANK('1. Classification &amp; Budget'!H12),"",'1. Classification &amp; Budget'!H12)</f>
        <v xml:space="preserve">Ifrane Province </v>
      </c>
      <c r="K3" s="599" t="str">
        <f>IF(ISBLANK('1. Classification &amp; Budget'!H14),"",'1. Classification &amp; Budget'!H14)</f>
        <v xml:space="preserve">The Azrou Center for Community Development </v>
      </c>
      <c r="L3" s="653" t="str">
        <f>IF(ISBLANK('1. Classification &amp; Budget'!H15),"",'1. Classification &amp; Budget'!H15)</f>
        <v>Malika Benbella</v>
      </c>
      <c r="M3" s="653" t="str">
        <f>IF(ISBLANK('1. Classification &amp; Budget'!H16),"",'1. Classification &amp; Budget'!H16)</f>
        <v>(address): Bd Prince My Abdellah, Route de Khnifra, Azrou 53100, Morocco (Emai)l: M.Benbella@alakhawayn.ma (phone): 0535561473</v>
      </c>
      <c r="N3" s="599">
        <f>IF(ISBLANK('1. Classification &amp; Budget'!H18),"",'1. Classification &amp; Budget'!H18)</f>
        <v>41440</v>
      </c>
      <c r="O3" s="599">
        <f>IF(ISBLANK('1. Classification &amp; Budget'!N18),"",'1. Classification &amp; Budget'!N18)</f>
        <v>41440</v>
      </c>
      <c r="P3" s="599">
        <v>1</v>
      </c>
      <c r="Q3" s="599" t="str">
        <f>IF(ISBLANK('1. Classification &amp; Budget'!F23),"",'1. Classification &amp; Budget'!F23)</f>
        <v>Cronin</v>
      </c>
      <c r="R3" s="599" t="str">
        <f>IF(ISBLANK('1. Classification &amp; Budget'!I23),"",'1. Classification &amp; Budget'!I23)</f>
        <v>Nicole</v>
      </c>
      <c r="S3" s="599">
        <f>IF(ISBLANK('1. Classification &amp; Budget'!P23),"",'1. Classification &amp; Budget'!P23)</f>
        <v>41783</v>
      </c>
      <c r="T3" s="653" t="str">
        <f>IF(ISBLANK('1. Classification &amp; Budget'!L23),"",'1. Classification &amp; Budget'!L23)</f>
        <v>Youth</v>
      </c>
      <c r="U3" s="599" t="str">
        <f>IF(ISBLANK('1. Classification &amp; Budget'!F24),"",'1. Classification &amp; Budget'!F24)</f>
        <v/>
      </c>
      <c r="V3" s="599" t="str">
        <f>IF(ISBLANK('1. Classification &amp; Budget'!I24),"",'1. Classification &amp; Budget'!I24)</f>
        <v/>
      </c>
      <c r="W3" s="599" t="str">
        <f>IF(ISBLANK('1. Classification &amp; Budget'!P24),"",'1. Classification &amp; Budget'!P24)</f>
        <v/>
      </c>
      <c r="X3" s="653" t="str">
        <f>IF(ISBLANK('1. Classification &amp; Budget'!L24),"",'1. Classification &amp; Budget'!L24)</f>
        <v/>
      </c>
      <c r="Y3" s="599" t="str">
        <f>IF(ISBLANK('1. Classification &amp; Budget'!F25),"",'1. Classification &amp; Budget'!F25)</f>
        <v/>
      </c>
      <c r="Z3" s="653" t="str">
        <f>IF(ISBLANK('1. Classification &amp; Budget'!I25),"",'1. Classification &amp; Budget'!I25)</f>
        <v/>
      </c>
      <c r="AA3" s="653" t="str">
        <f>IF(ISBLANK('1. Classification &amp; Budget'!P25),"",'1. Classification &amp; Budget'!P25)</f>
        <v/>
      </c>
      <c r="AB3" s="653" t="str">
        <f>IF(ISBLANK('1. Classification &amp; Budget'!L25),"",'1. Classification &amp; Budget'!L25)</f>
        <v/>
      </c>
      <c r="AC3" s="653" t="str">
        <f>IF(ISBLANK('1. Classification &amp; Budget'!R23),"",'1. Classification &amp; Budget'!R23)</f>
        <v/>
      </c>
      <c r="AD3" s="653" t="str">
        <f>IF(ISBLANK('1. Classification &amp; Budget'!I27),"",'1. Classification &amp; Budget'!I27)</f>
        <v xml:space="preserve">Tariq Doukkali </v>
      </c>
      <c r="AE3" s="654" t="str">
        <f>IF(ISBLANK('1. Classification &amp; Budget'!H5),"",INDEX(Lookup!D1:F71,MATCH('1. Classification &amp; Budget'!H5,Lookup!D1:D71,0),3))</f>
        <v>EMA</v>
      </c>
    </row>
    <row r="4" spans="1:35" s="8" customFormat="1">
      <c r="A4"/>
      <c r="B4"/>
      <c r="C4"/>
      <c r="D4" s="6"/>
      <c r="E4" s="6"/>
      <c r="F4" s="584"/>
      <c r="G4" s="584"/>
      <c r="H4" s="584"/>
      <c r="I4" s="584"/>
      <c r="J4" s="584"/>
      <c r="K4" s="584"/>
      <c r="L4" s="584"/>
      <c r="M4" s="584"/>
      <c r="N4" s="584"/>
      <c r="O4" s="584"/>
      <c r="P4" s="584"/>
      <c r="Q4" s="584"/>
      <c r="R4" s="584"/>
      <c r="S4" s="584"/>
      <c r="T4" s="584"/>
      <c r="U4"/>
    </row>
    <row r="5" spans="1:35" s="8" customFormat="1">
      <c r="A5" s="10" t="s">
        <v>190</v>
      </c>
      <c r="B5" s="10"/>
      <c r="C5"/>
      <c r="D5"/>
      <c r="E5"/>
      <c r="F5"/>
      <c r="G5"/>
      <c r="H5"/>
      <c r="I5"/>
      <c r="J5"/>
      <c r="K5"/>
      <c r="L5"/>
      <c r="M5"/>
      <c r="N5"/>
      <c r="O5"/>
      <c r="P5"/>
      <c r="Q5"/>
      <c r="R5"/>
      <c r="S5"/>
      <c r="T5"/>
      <c r="U5"/>
    </row>
    <row r="6" spans="1:35" s="8" customFormat="1">
      <c r="A6" s="7" t="s">
        <v>90</v>
      </c>
      <c r="B6" s="7" t="s">
        <v>91</v>
      </c>
      <c r="C6" s="7" t="s">
        <v>92</v>
      </c>
      <c r="D6" s="7" t="s">
        <v>93</v>
      </c>
      <c r="E6" s="7" t="s">
        <v>94</v>
      </c>
      <c r="F6" s="7" t="s">
        <v>95</v>
      </c>
      <c r="G6" s="7" t="s">
        <v>96</v>
      </c>
      <c r="H6" s="7" t="s">
        <v>97</v>
      </c>
      <c r="I6" s="7" t="s">
        <v>98</v>
      </c>
      <c r="J6" s="7" t="s">
        <v>153</v>
      </c>
      <c r="K6" s="7" t="s">
        <v>99</v>
      </c>
      <c r="L6" s="9" t="s">
        <v>158</v>
      </c>
      <c r="M6" s="7" t="s">
        <v>176</v>
      </c>
      <c r="N6" s="585" t="s">
        <v>764</v>
      </c>
      <c r="O6" s="7" t="s">
        <v>765</v>
      </c>
      <c r="P6" s="7" t="s">
        <v>766</v>
      </c>
      <c r="Q6" s="7" t="s">
        <v>767</v>
      </c>
      <c r="R6" s="7" t="s">
        <v>768</v>
      </c>
      <c r="S6" s="7" t="s">
        <v>177</v>
      </c>
      <c r="T6" s="7" t="s">
        <v>178</v>
      </c>
      <c r="U6" s="7" t="s">
        <v>769</v>
      </c>
      <c r="V6" s="7" t="s">
        <v>770</v>
      </c>
      <c r="W6" s="7" t="s">
        <v>771</v>
      </c>
      <c r="X6" s="7" t="s">
        <v>772</v>
      </c>
      <c r="Y6" s="7" t="s">
        <v>179</v>
      </c>
      <c r="Z6" s="7" t="s">
        <v>180</v>
      </c>
    </row>
    <row r="7" spans="1:35">
      <c r="A7" s="599" t="str">
        <f>IF(ISBLANK('1. Classification &amp; Budget'!E31),"",'1. Classification &amp; Budget'!E31)</f>
        <v/>
      </c>
      <c r="B7" s="599" t="str">
        <f>IF(ISBLANK('1. Classification &amp; Budget'!E33),"",'1. Classification &amp; Budget'!E33)</f>
        <v>X</v>
      </c>
      <c r="C7" s="599" t="str">
        <f>IF(ISBLANK('1. Classification &amp; Budget'!E35),"",'1. Classification &amp; Budget'!E35)</f>
        <v/>
      </c>
      <c r="D7" s="599" t="str">
        <f>IF(ISBLANK('1. Classification &amp; Budget'!E37),"",'1. Classification &amp; Budget'!E37)</f>
        <v>XX</v>
      </c>
      <c r="E7" s="599" t="str">
        <f>IF(ISBLANK('1. Classification &amp; Budget'!H31),"",'1. Classification &amp; Budget'!H31)</f>
        <v/>
      </c>
      <c r="F7" s="599" t="str">
        <f>IF(ISBLANK('1. Classification &amp; Budget'!H33),"",'1. Classification &amp; Budget'!H33)</f>
        <v>X</v>
      </c>
      <c r="G7" s="599" t="str">
        <f>IF(ISBLANK('1. Classification &amp; Budget'!H35),"",'1. Classification &amp; Budget'!H35)</f>
        <v>X</v>
      </c>
      <c r="H7" s="599" t="str">
        <f>IF(ISBLANK('1. Classification &amp; Budget'!H37),"",'1. Classification &amp; Budget'!H37)</f>
        <v/>
      </c>
      <c r="I7" s="599" t="str">
        <f>IF(ISBLANK('1. Classification &amp; Budget'!M31),"",'1. Classification &amp; Budget'!M31)</f>
        <v/>
      </c>
      <c r="J7" s="599" t="str">
        <f>IF(ISBLANK('1. Classification &amp; Budget'!M33),"",'1. Classification &amp; Budget'!M33)</f>
        <v/>
      </c>
      <c r="K7" s="599" t="str">
        <f>IF(ISBLANK('1. Classification &amp; Budget'!M35),"",'1. Classification &amp; Budget'!M35)</f>
        <v/>
      </c>
      <c r="L7" s="599" t="str">
        <f>IF(ISBLANK('1. Classification &amp; Budget'!M37),"",'1. Classification &amp; Budget'!M37)</f>
        <v/>
      </c>
      <c r="M7" s="599" t="str">
        <f>IF(ISBLANK('1. Classification &amp; Budget'!Q31),"",'1. Classification &amp; Budget'!Q31)</f>
        <v/>
      </c>
      <c r="N7" s="599" t="str">
        <f>IF(ISBLANK('1. Classification &amp; Budget'!Q33),"",'1. Classification &amp; Budget'!Q33)</f>
        <v>X</v>
      </c>
      <c r="O7" s="584">
        <f>IF(ISBLANK('1. Classification &amp; Budget'!I42),"",'1. Classification &amp; Budget'!I42)</f>
        <v>3</v>
      </c>
      <c r="P7" s="584">
        <f>IF(ISBLANK('1. Classification &amp; Budget'!O42),"",'1. Classification &amp; Budget'!O42)</f>
        <v>30</v>
      </c>
      <c r="Q7" s="584">
        <f>IF(ISBLANK('1. Classification &amp; Budget'!K42),"",'1. Classification &amp; Budget'!K42)</f>
        <v>0</v>
      </c>
      <c r="R7" s="584">
        <f>IF(ISBLANK('1. Classification &amp; Budget'!Q42),"",'1. Classification &amp; Budget'!Q42)</f>
        <v>20</v>
      </c>
      <c r="S7" s="584">
        <f>IF(ISBLANK('1. Classification &amp; Budget'!M42),"",'1. Classification &amp; Budget'!M42)</f>
        <v>0</v>
      </c>
      <c r="T7" s="584">
        <f>IF(ISBLANK('1. Classification &amp; Budget'!S42),"",'1. Classification &amp; Budget'!S42)</f>
        <v>0</v>
      </c>
      <c r="U7" s="584">
        <f>IF(ISBLANK('1. Classification &amp; Budget'!I43),"",'1. Classification &amp; Budget'!I43)</f>
        <v>10</v>
      </c>
      <c r="V7" s="584">
        <f>IF(ISBLANK('1. Classification &amp; Budget'!O43),"",'1. Classification &amp; Budget'!O43)</f>
        <v>10</v>
      </c>
      <c r="W7" s="584">
        <f>IF(ISBLANK('1. Classification &amp; Budget'!K43),"",'1. Classification &amp; Budget'!K43)</f>
        <v>10</v>
      </c>
      <c r="X7" s="584">
        <f>IF(ISBLANK('1. Classification &amp; Budget'!Q43),"",'1. Classification &amp; Budget'!Q43)</f>
        <v>10</v>
      </c>
      <c r="Y7" s="584">
        <f>IF(ISBLANK('1. Classification &amp; Budget'!M43),"",'1. Classification &amp; Budget'!M43)</f>
        <v>10</v>
      </c>
      <c r="Z7" s="584">
        <f>IF(ISBLANK('1. Classification &amp; Budget'!S43),"",'1. Classification &amp; Budget'!S43)</f>
        <v>10</v>
      </c>
    </row>
    <row r="9" spans="1:35">
      <c r="A9" s="10" t="s">
        <v>181</v>
      </c>
      <c r="B9" s="10"/>
      <c r="C9" s="10"/>
    </row>
    <row r="10" spans="1:35">
      <c r="A10" s="7" t="s">
        <v>773</v>
      </c>
      <c r="B10" s="7" t="s">
        <v>672</v>
      </c>
      <c r="C10" s="7" t="s">
        <v>673</v>
      </c>
      <c r="D10" s="7" t="s">
        <v>188</v>
      </c>
      <c r="E10" s="7" t="s">
        <v>674</v>
      </c>
      <c r="F10" s="7" t="s">
        <v>675</v>
      </c>
      <c r="G10" s="7" t="s">
        <v>189</v>
      </c>
      <c r="H10" s="7" t="s">
        <v>182</v>
      </c>
      <c r="I10" s="7" t="s">
        <v>183</v>
      </c>
      <c r="J10" s="7" t="s">
        <v>316</v>
      </c>
      <c r="K10" s="7" t="s">
        <v>317</v>
      </c>
      <c r="L10" s="7" t="s">
        <v>318</v>
      </c>
      <c r="M10" s="7" t="s">
        <v>319</v>
      </c>
      <c r="N10" s="7" t="s">
        <v>320</v>
      </c>
      <c r="O10" s="9" t="s">
        <v>321</v>
      </c>
      <c r="P10" s="9" t="s">
        <v>322</v>
      </c>
      <c r="Q10" s="9" t="s">
        <v>323</v>
      </c>
      <c r="R10" s="9" t="s">
        <v>324</v>
      </c>
      <c r="S10" s="9" t="s">
        <v>325</v>
      </c>
      <c r="T10" s="9" t="s">
        <v>326</v>
      </c>
      <c r="U10" s="9" t="s">
        <v>327</v>
      </c>
      <c r="V10" s="11" t="s">
        <v>328</v>
      </c>
      <c r="W10" s="11" t="s">
        <v>329</v>
      </c>
      <c r="X10" s="11" t="s">
        <v>330</v>
      </c>
      <c r="Y10" s="11" t="s">
        <v>331</v>
      </c>
      <c r="Z10" s="11" t="s">
        <v>332</v>
      </c>
      <c r="AA10" s="9" t="s">
        <v>333</v>
      </c>
      <c r="AB10" s="11" t="s">
        <v>334</v>
      </c>
      <c r="AC10" s="9" t="s">
        <v>335</v>
      </c>
      <c r="AD10" s="9" t="s">
        <v>336</v>
      </c>
      <c r="AE10" s="9" t="s">
        <v>337</v>
      </c>
      <c r="AF10" s="9" t="s">
        <v>184</v>
      </c>
      <c r="AG10" s="9" t="s">
        <v>185</v>
      </c>
      <c r="AH10" s="9" t="s">
        <v>186</v>
      </c>
      <c r="AI10" s="9" t="s">
        <v>187</v>
      </c>
    </row>
    <row r="11" spans="1:35" s="584" customFormat="1">
      <c r="A11" s="599" t="str">
        <f>IF('1. Classification &amp; Budget'!H50=0,"",'1. Classification &amp; Budget'!H50)</f>
        <v/>
      </c>
      <c r="B11" s="599" t="str">
        <f>IF('1. Classification &amp; Budget'!H51=0,"",'1. Classification &amp; Budget'!H51)</f>
        <v/>
      </c>
      <c r="C11" s="599">
        <f>IF('1. Classification &amp; Budget'!H52=0,"",'1. Classification &amp; Budget'!H52)</f>
        <v>684.21052631578937</v>
      </c>
      <c r="D11" s="599" t="str">
        <f>IF('1. Classification &amp; Budget'!H53=0,"",'1. Classification &amp; Budget'!H53)</f>
        <v/>
      </c>
      <c r="E11" s="599">
        <f>IF('1. Classification &amp; Budget'!H54=0,"",'1. Classification &amp; Budget'!H54)</f>
        <v>371.92982456140345</v>
      </c>
      <c r="F11" s="599" t="str">
        <f>IF('1. Classification &amp; Budget'!H55=0,"",'1. Classification &amp; Budget'!H55)</f>
        <v/>
      </c>
      <c r="G11" s="599" t="str">
        <f>IF('1. Classification &amp; Budget'!H56=0,"",'1. Classification &amp; Budget'!H56)</f>
        <v/>
      </c>
      <c r="H11" s="599" t="str">
        <f>IF('1. Classification &amp; Budget'!J50=0,"",'1. Classification &amp; Budget'!J50)</f>
        <v/>
      </c>
      <c r="I11" s="599" t="str">
        <f>IF('1. Classification &amp; Budget'!J51=0,"",'1. Classification &amp; Budget'!J51)</f>
        <v/>
      </c>
      <c r="J11" s="599" t="str">
        <f>IF('1. Classification &amp; Budget'!J52=0,"",'1. Classification &amp; Budget'!J52)</f>
        <v/>
      </c>
      <c r="K11" s="599" t="str">
        <f>IF('1. Classification &amp; Budget'!J53=0,"",'1. Classification &amp; Budget'!J53)</f>
        <v/>
      </c>
      <c r="L11" s="599" t="str">
        <f>IF('1. Classification &amp; Budget'!J54=0,"",'1. Classification &amp; Budget'!J54)</f>
        <v/>
      </c>
      <c r="M11" s="599" t="str">
        <f>IF('1. Classification &amp; Budget'!J54=0,"",'1. Classification &amp; Budget'!J54)</f>
        <v/>
      </c>
      <c r="N11" s="599" t="str">
        <f>IF('1. Classification &amp; Budget'!J56=0,"",'1. Classification &amp; Budget'!J56)</f>
        <v/>
      </c>
      <c r="O11" s="599">
        <f>IF('1. Classification &amp; Budget'!L50=0,"",'1. Classification &amp; Budget'!L50)</f>
        <v>140.35087719298244</v>
      </c>
      <c r="P11" s="599">
        <f>IF('1. Classification &amp; Budget'!L51=0,"",'1. Classification &amp; Budget'!L51)</f>
        <v>99.415204678362571</v>
      </c>
      <c r="Q11" s="599">
        <f>IF('1. Classification &amp; Budget'!L52=0,"",'1. Classification &amp; Budget'!L52)</f>
        <v>11.695906432748536</v>
      </c>
      <c r="R11" s="599">
        <f>IF(ISBLANK('1. Classification &amp; Budget'!L53),"",'1. Classification &amp; Budget'!L53)</f>
        <v>233.91812865497073</v>
      </c>
      <c r="S11" s="599" t="str">
        <f>IF('1. Classification &amp; Budget'!L54=0,"",'1. Classification &amp; Budget'!L54)</f>
        <v/>
      </c>
      <c r="T11" s="599" t="str">
        <f>IF('1. Classification &amp; Budget'!L55=0,"",'1. Classification &amp; Budget'!L55)</f>
        <v/>
      </c>
      <c r="U11" s="599" t="str">
        <f>IF('1. Classification &amp; Budget'!L56=0,"",'1. Classification &amp; Budget'!L56)</f>
        <v/>
      </c>
      <c r="V11" s="599" t="str">
        <f>IF('1. Classification &amp; Budget'!N50=0,"",'1. Classification &amp; Budget'!N50)</f>
        <v/>
      </c>
      <c r="W11" s="599" t="str">
        <f>IF('1. Classification &amp; Budget'!N51=0,"",'1. Classification &amp; Budget'!N51)</f>
        <v/>
      </c>
      <c r="X11" s="599" t="str">
        <f>IF('1. Classification &amp; Budget'!N52=0,"",'1. Classification &amp; Budget'!N52)</f>
        <v/>
      </c>
      <c r="Y11" s="599" t="str">
        <f>IF('1. Classification &amp; Budget'!N53=0,"",'1. Classification &amp; Budget'!N53)</f>
        <v/>
      </c>
      <c r="Z11" s="599" t="str">
        <f>IF('1. Classification &amp; Budget'!N54=0,"",'1. Classification &amp; Budget'!N54)</f>
        <v/>
      </c>
      <c r="AA11" s="599" t="str">
        <f>IF('1. Classification &amp; Budget'!N55=0,"",'1. Classification &amp; Budget'!N55)</f>
        <v/>
      </c>
      <c r="AB11" s="599" t="str">
        <f>IF('1. Classification &amp; Budget'!N56=0,"",'1. Classification &amp; Budget'!N56)</f>
        <v/>
      </c>
      <c r="AC11" s="599" t="str">
        <f>IF('1. Classification &amp; Budget'!P50=0,"",'1. Classification &amp; Budget'!P50)</f>
        <v/>
      </c>
      <c r="AD11" s="599" t="str">
        <f>IF('1. Classification &amp; Budget'!P51=0,"",'1. Classification &amp; Budget'!P51)</f>
        <v/>
      </c>
      <c r="AE11" s="599" t="str">
        <f>IF('1. Classification &amp; Budget'!P52=0,"",'1. Classification &amp; Budget'!P52)</f>
        <v/>
      </c>
      <c r="AF11" s="599" t="str">
        <f>IF('1. Classification &amp; Budget'!P53=0,"",'1. Classification &amp; Budget'!P53)</f>
        <v/>
      </c>
      <c r="AG11" s="599" t="str">
        <f>IF('1. Classification &amp; Budget'!P54=0,"",'1. Classification &amp; Budget'!P54)</f>
        <v/>
      </c>
      <c r="AH11" s="599" t="str">
        <f>IF('1. Classification &amp; Budget'!P55=0,"",'1. Classification &amp; Budget'!P55)</f>
        <v/>
      </c>
      <c r="AI11" s="599" t="str">
        <f>IF('1. Classification &amp; Budget'!P56=0,"",'1. Classification &amp; Budget'!P56)</f>
        <v/>
      </c>
    </row>
    <row r="13" spans="1:35">
      <c r="A13" s="10" t="s">
        <v>748</v>
      </c>
      <c r="B13" s="10"/>
      <c r="C13" s="10"/>
    </row>
    <row r="14" spans="1:35">
      <c r="A14" s="655" t="s">
        <v>676</v>
      </c>
      <c r="B14" s="655" t="s">
        <v>677</v>
      </c>
      <c r="C14" s="655" t="s">
        <v>678</v>
      </c>
      <c r="D14" s="655" t="s">
        <v>679</v>
      </c>
      <c r="E14" s="655" t="s">
        <v>680</v>
      </c>
      <c r="F14" s="655" t="s">
        <v>681</v>
      </c>
      <c r="G14" s="655" t="s">
        <v>785</v>
      </c>
      <c r="H14" s="656" t="s">
        <v>786</v>
      </c>
      <c r="I14" s="655" t="s">
        <v>787</v>
      </c>
      <c r="J14" s="655" t="s">
        <v>788</v>
      </c>
      <c r="K14" s="655" t="s">
        <v>789</v>
      </c>
      <c r="L14" s="655" t="s">
        <v>790</v>
      </c>
      <c r="M14" s="655" t="s">
        <v>791</v>
      </c>
      <c r="N14" s="655" t="s">
        <v>779</v>
      </c>
      <c r="O14" s="655" t="s">
        <v>780</v>
      </c>
      <c r="P14" s="655" t="s">
        <v>781</v>
      </c>
      <c r="Q14" s="655" t="s">
        <v>782</v>
      </c>
      <c r="R14" s="655" t="s">
        <v>783</v>
      </c>
      <c r="S14" s="655" t="s">
        <v>784</v>
      </c>
      <c r="T14" s="655" t="s">
        <v>871</v>
      </c>
      <c r="U14" s="655" t="s">
        <v>872</v>
      </c>
    </row>
    <row r="15" spans="1:35">
      <c r="A15" s="599" t="str">
        <f>IF(ISBLANK('1. Classification &amp; Budget'!H63),"",'1. Classification &amp; Budget'!H63)</f>
        <v/>
      </c>
      <c r="B15" s="599" t="str">
        <f>IF(ISBLANK('1. Classification &amp; Budget'!H64),"",'1. Classification &amp; Budget'!H64)</f>
        <v/>
      </c>
      <c r="C15" s="599" t="str">
        <f>IF(ISBLANK('1. Classification &amp; Budget'!H65),"",'1. Classification &amp; Budget'!H65)</f>
        <v>Pens, Notebooks, Tshirts</v>
      </c>
      <c r="D15" s="599" t="str">
        <f>IF(ISBLANK('1. Classification &amp; Budget'!H66),"",'1. Classification &amp; Budget'!H66)</f>
        <v/>
      </c>
      <c r="E15" s="599" t="str">
        <f>IF(ISBLANK('1. Classification &amp; Budget'!H67),"",'1. Classification &amp; Budget'!H67)</f>
        <v>Lunch, Water, Healthy Snacks</v>
      </c>
      <c r="F15" s="599" t="str">
        <f>IF(ISBLANK('1. Classification &amp; Budget'!H68),"",'1. Classification &amp; Budget'!H68)</f>
        <v/>
      </c>
      <c r="G15" s="657" t="str">
        <f>IF(ISBLANK('1. Classification &amp; Budget'!H69),"",'1. Classification &amp; Budget'!H69)</f>
        <v/>
      </c>
      <c r="H15" s="599" t="str">
        <f>IF(ISBLANK('1. Classification &amp; Budget'!M63),"",'1. Classification &amp; Budget'!M63)</f>
        <v>Workshop and Dance Class Leaders</v>
      </c>
      <c r="I15" s="599" t="str">
        <f>IF(ISBLANK('1. Classification &amp; Budget'!M64),"",'1. Classification &amp; Budget'!M64)</f>
        <v xml:space="preserve">Tables and Chairs </v>
      </c>
      <c r="J15" s="599" t="str">
        <f>IF(ISBLANK('1. Classification &amp; Budget'!M65),"",'1. Classification &amp; Budget'!M65)</f>
        <v xml:space="preserve">Whiteboards </v>
      </c>
      <c r="K15" s="599" t="str">
        <f>IF(ISBLANK('1. Classification &amp; Budget'!M66),"",'1. Classification &amp; Budget'!M66)</f>
        <v>Use of the Community Development Center</v>
      </c>
      <c r="L15" s="599" t="str">
        <f>IF(ISBLANK('1. Classification &amp; Budget'!M67),"",'1. Classification &amp; Budget'!M67)</f>
        <v/>
      </c>
      <c r="M15" s="599" t="str">
        <f>IF(ISBLANK('1. Classification &amp; Budget'!M68),"",'1. Classification &amp; Budget'!M68)</f>
        <v/>
      </c>
      <c r="N15" s="599" t="str">
        <f>IF(ISBLANK('1. Classification &amp; Budget'!M69),"",'1. Classification &amp; Budget'!M69)</f>
        <v/>
      </c>
      <c r="O15" s="599" t="str">
        <f>IF(ISBLANK('1. Classification &amp; Budget'!R63),"",'1. Classification &amp; Budget'!R63)</f>
        <v/>
      </c>
      <c r="P15" s="599" t="str">
        <f>IF(ISBLANK('1. Classification &amp; Budget'!R64),"",'1. Classification &amp; Budget'!R64)</f>
        <v/>
      </c>
      <c r="Q15" s="599" t="str">
        <f>IF(ISBLANK('1. Classification &amp; Budget'!R65),"",'1. Classification &amp; Budget'!R65)</f>
        <v/>
      </c>
      <c r="R15" s="599" t="str">
        <f>IF(ISBLANK('1. Classification &amp; Budget'!R66),"",'1. Classification &amp; Budget'!R66)</f>
        <v/>
      </c>
      <c r="S15" s="599" t="str">
        <f>IF(ISBLANK('1. Classification &amp; Budget'!R67),"",'1. Classification &amp; Budget'!R67)</f>
        <v/>
      </c>
      <c r="T15" s="599" t="str">
        <f>IF(ISBLANK('1. Classification &amp; Budget'!R68),"",'1. Classification &amp; Budget'!R68)</f>
        <v/>
      </c>
      <c r="U15" s="599" t="str">
        <f>IF(ISBLANK('1. Classification &amp; Budget'!R69),"",'1. Classification &amp; Budget'!R69)</f>
        <v/>
      </c>
    </row>
    <row r="17" spans="1:72">
      <c r="A17" s="10" t="s">
        <v>152</v>
      </c>
      <c r="B17" s="10"/>
    </row>
    <row r="18" spans="1:72">
      <c r="A18" s="651" t="s">
        <v>877</v>
      </c>
      <c r="B18" s="650" t="s">
        <v>873</v>
      </c>
      <c r="C18" s="650" t="s">
        <v>874</v>
      </c>
      <c r="D18" s="650" t="s">
        <v>875</v>
      </c>
      <c r="E18" s="650" t="s">
        <v>876</v>
      </c>
      <c r="F18" s="650" t="s">
        <v>878</v>
      </c>
      <c r="G18" s="650" t="s">
        <v>191</v>
      </c>
    </row>
    <row r="19" spans="1:72">
      <c r="A19" s="599" t="str">
        <f>IF(ISBLANK('2. Questionnaire'!J8),"",'2. Questionnaire'!J8)</f>
        <v xml:space="preserve">The objective of our proposed "Health, Fitness, and Nutrition Workshop for Women" is to educate the women on female-specific health issues, discuss healthy nutrition, and express the importance of daily fitness routines. Our one-day workshop will be divided into two parts: the morning will involve workshops and seminars, while the afternoon will be focused on fitness through different forms of dance. A healthy, light lunch will be provided in between the two parts of the workshop. The community will be provided trained healthcare professionals to lead the health workshops, and other Peace Corps Volunteers to lead the four dance class sessions. The community development center will host this workshop in their building, free of charge. The potential impact of this one-day workshop is that more women in our community will be educated on health issues concerning them, will become more knowledgable in nutrition facts, as well as understand the importance of fitness. It is our hope that the women who attend this workshop will pass on this information to other families and friends. </v>
      </c>
      <c r="B19" s="599" t="str">
        <f>IF(ISBLANK('2. Questionnaire'!J9),"",'2. Questionnaire'!J9)</f>
        <v xml:space="preserve">The community that will host this workshop is full of engaged and passionate men, women and children. Our community center is also host to men, women, and children from smaller villages surrounding our small city. The community that will benefit from this workshop continuously express need for fitness and nutrition programs, especially the women. The idea from this workshop stemmed from the women participating in fitness classes currently being held at the Center. The women are interested in how to sustain fitness routines in the home, as well as proper nutrition. </v>
      </c>
      <c r="C19" s="599" t="str">
        <f>IF(ISBLANK('2. Questionnaire'!J10),"",'2. Questionnaire'!J10)</f>
        <v>The community is certainly the driving force behind this project. There is a definite community-expressed need for more comprehensive and interactive health-related projects and campaigns. Several men and women who work and/or volunteer at the Community Center have been directly involved in the planning of this project through meetings, discussions with community members, and needs assessments. This project was not even a thought in my mind until the women participating in our fitness courses expressed a desire for this type of workshop.</v>
      </c>
      <c r="D19" s="599" t="str">
        <f>IF(ISBLANK('2. Questionnaire'!J11),"",'2. Questionnaire'!J11)</f>
        <v>The main desired outcome of this project is to provide the women with a comprehensive understanding of the relationship between health, nutrition, and fitness. We hope to engage these women enough to want to become more active by incorporating fitness into their daily routines, as well as healthy cooking tips and strategies. We also want to have fun, and that is where the dance classes come in-- while reiterating the important of fitness we will also be having a fun time.</v>
      </c>
      <c r="E19" s="599" t="str">
        <f>IF(ISBLANK('2. Questionnaire'!J12),"",'2. Questionnaire'!J12)</f>
        <v>The implementation plan is rather simple: Beginning at 9am, we will have two sessions of two different health-related discussion topics. The women will have the opportunity to choose which two workshops appeal most to them, and attend those two workshops during the morning. After a healthy lunch break, we will continue our workshop by providing four different dance classes. This will also be implemented the same way as morning activities. Two sessions of two different dance classes will take place. The women will be able to choose the two styles of dance that appeal to them the most. After the dance sessions end, a light snack will be provided and t-shirts will be distributed to show appreciation to the women for participating in our workshop.</v>
      </c>
      <c r="F19" s="599" t="str">
        <f>IF(ISBLANK('2. Questionnaire'!J13),"",'2. Questionnaire'!J13)</f>
        <v xml:space="preserve">This project will contribute to building skills and capacity without our community by educating the women on various topics. We hope to cover topics such as: pregnancy and at-home vs. hospital births, the menstrual cycle and menopause, healthy nutrition for women and girls, and at-home fitness strategies. By educating and discussing these topics, we hope that the women will become more aware of the importance that nutrition and fitness have on their health. We also hope to provide a safe space for women to openly discuss the female-specific issues mentioned above. </v>
      </c>
      <c r="G19" s="599" t="str">
        <f>IF(ISBLANK('2. Questionnaire'!J14),"",'2. Questionnaire'!J14)</f>
        <v xml:space="preserve">We hope to sustain the benefits of this project by continuing and expanding our fitness classes at our Community Center as well as provide a nutritional cooking class for a small group of women and girls at the center. We are also hoping to host a 5K Walk/Run in the fall, and this is one way we want to get the women interested in and involved with their own health and fitness. </v>
      </c>
    </row>
    <row r="21" spans="1:72">
      <c r="A21" s="588" t="s">
        <v>749</v>
      </c>
      <c r="B21" s="588"/>
    </row>
    <row r="22" spans="1:72">
      <c r="A22" s="651" t="s">
        <v>879</v>
      </c>
      <c r="B22" s="651" t="s">
        <v>881</v>
      </c>
      <c r="C22" s="651" t="s">
        <v>882</v>
      </c>
      <c r="D22" s="651" t="s">
        <v>883</v>
      </c>
      <c r="E22" s="651" t="s">
        <v>915</v>
      </c>
      <c r="F22" s="651" t="s">
        <v>884</v>
      </c>
      <c r="G22" s="651" t="s">
        <v>885</v>
      </c>
      <c r="H22" s="651" t="s">
        <v>886</v>
      </c>
      <c r="I22" s="651" t="s">
        <v>916</v>
      </c>
      <c r="J22" s="651" t="s">
        <v>887</v>
      </c>
      <c r="K22" s="651" t="s">
        <v>888</v>
      </c>
      <c r="L22" s="651" t="s">
        <v>889</v>
      </c>
      <c r="M22" s="651" t="s">
        <v>917</v>
      </c>
      <c r="N22" s="651" t="s">
        <v>890</v>
      </c>
      <c r="O22" s="651" t="s">
        <v>891</v>
      </c>
      <c r="P22" s="651" t="s">
        <v>892</v>
      </c>
      <c r="Q22" s="651" t="s">
        <v>918</v>
      </c>
      <c r="R22" s="651" t="s">
        <v>880</v>
      </c>
      <c r="S22" s="651" t="s">
        <v>893</v>
      </c>
      <c r="T22" s="651" t="s">
        <v>894</v>
      </c>
      <c r="U22" s="651" t="s">
        <v>895</v>
      </c>
      <c r="V22" s="651" t="s">
        <v>919</v>
      </c>
      <c r="W22" s="651" t="s">
        <v>896</v>
      </c>
      <c r="X22" s="651" t="s">
        <v>897</v>
      </c>
      <c r="Y22" s="651" t="s">
        <v>898</v>
      </c>
      <c r="Z22" s="651" t="s">
        <v>920</v>
      </c>
      <c r="AA22" s="651" t="s">
        <v>899</v>
      </c>
      <c r="AB22" s="651" t="s">
        <v>900</v>
      </c>
      <c r="AC22" s="651" t="s">
        <v>901</v>
      </c>
      <c r="AD22" s="651" t="s">
        <v>921</v>
      </c>
      <c r="AE22" s="651" t="s">
        <v>902</v>
      </c>
      <c r="AF22" s="651" t="s">
        <v>903</v>
      </c>
      <c r="AG22" s="651" t="s">
        <v>904</v>
      </c>
      <c r="AH22" s="651" t="s">
        <v>922</v>
      </c>
      <c r="AI22" s="651" t="s">
        <v>905</v>
      </c>
      <c r="AJ22" s="651" t="s">
        <v>906</v>
      </c>
      <c r="AK22" s="651" t="s">
        <v>907</v>
      </c>
      <c r="AL22" s="651" t="s">
        <v>908</v>
      </c>
      <c r="AM22" s="651" t="s">
        <v>909</v>
      </c>
      <c r="AN22" s="651" t="s">
        <v>910</v>
      </c>
      <c r="AO22" s="651" t="s">
        <v>911</v>
      </c>
      <c r="AP22" s="651" t="s">
        <v>912</v>
      </c>
      <c r="AQ22" s="651" t="s">
        <v>923</v>
      </c>
      <c r="AR22" s="651" t="s">
        <v>913</v>
      </c>
      <c r="AS22" s="651" t="s">
        <v>798</v>
      </c>
      <c r="AT22" s="651" t="s">
        <v>914</v>
      </c>
      <c r="AU22" s="651" t="s">
        <v>924</v>
      </c>
      <c r="AV22" s="651" t="s">
        <v>925</v>
      </c>
      <c r="AW22" s="651" t="s">
        <v>926</v>
      </c>
      <c r="AX22" s="651" t="s">
        <v>806</v>
      </c>
      <c r="AY22" s="651" t="s">
        <v>807</v>
      </c>
      <c r="AZ22" s="651" t="s">
        <v>1385</v>
      </c>
      <c r="BA22" s="589" t="s">
        <v>1395</v>
      </c>
      <c r="BB22" s="589" t="s">
        <v>1396</v>
      </c>
      <c r="BC22" s="589" t="s">
        <v>1397</v>
      </c>
      <c r="BD22" s="589" t="s">
        <v>1389</v>
      </c>
      <c r="BE22" s="589" t="s">
        <v>1390</v>
      </c>
      <c r="BF22" s="589" t="s">
        <v>1391</v>
      </c>
      <c r="BG22" s="589" t="s">
        <v>1392</v>
      </c>
      <c r="BH22" s="589" t="s">
        <v>1393</v>
      </c>
      <c r="BI22" s="589" t="s">
        <v>1394</v>
      </c>
      <c r="BJ22" s="589" t="s">
        <v>1398</v>
      </c>
      <c r="BK22" s="589" t="s">
        <v>1399</v>
      </c>
      <c r="BL22" s="589" t="s">
        <v>1400</v>
      </c>
      <c r="BM22" s="589" t="s">
        <v>1401</v>
      </c>
      <c r="BN22" s="589" t="s">
        <v>1402</v>
      </c>
      <c r="BO22" s="589" t="s">
        <v>1403</v>
      </c>
      <c r="BP22" s="589" t="s">
        <v>1404</v>
      </c>
      <c r="BQ22" s="589" t="s">
        <v>1405</v>
      </c>
      <c r="BR22" s="589" t="s">
        <v>1406</v>
      </c>
      <c r="BS22" s="589" t="s">
        <v>1407</v>
      </c>
      <c r="BT22" s="589" t="s">
        <v>1408</v>
      </c>
    </row>
    <row r="23" spans="1:72">
      <c r="A23" s="599" t="str">
        <f>IF(ISBLANK('5. Evaluation Planning'!M25),"",'5. Evaluation Planning'!M25)</f>
        <v xml:space="preserve">Community members will adopt healthy food preparation practices. </v>
      </c>
      <c r="B23" s="599" t="str">
        <f>IF(ISBLANK('5. Evaluation Planning'!E25),"",'5. Evaluation Planning'!E25)</f>
        <v>Women and Girls (50) will be provided with information related to the food pyramid and healthy portions by June 15th, 2013.</v>
      </c>
      <c r="C23" s="599" t="str">
        <f>IF(ISBLANK('5. Evaluation Planning'!E26),"",'5. Evaluation Planning'!E26)</f>
        <v>Women and Girls (50) will be given examples of nutrtional meals and how to prepare them by June 15th, 2013.</v>
      </c>
      <c r="D23" s="599" t="str">
        <f>IF(ISBLANK('5. Evaluation Planning'!E27),"",'5. Evaluation Planning'!E27)</f>
        <v>Women and Girls (50) will report back to the facilitators on nutritional meals they have prepared by June 30th, 2013.</v>
      </c>
      <c r="E23" s="599" t="str">
        <f>IF(ISBLANK('5. Evaluation Planning'!E28),"",'5. Evaluation Planning'!E28)</f>
        <v/>
      </c>
      <c r="F23" s="599" t="str">
        <f>IF(ISBLANK('5. Evaluation Planning'!G25),"",'5. Evaluation Planning'!G25)</f>
        <v xml:space="preserve">1. 50 women and girls will be able to identify the food groups. 2. 50 women and girls will be able to identify importance of calorie intake. </v>
      </c>
      <c r="G23" s="599" t="str">
        <f>IF(ISBLANK('5. Evaluation Planning'!G26),"",'5. Evaluation Planning'!G26)</f>
        <v>1. 50 women and girls will be trained in healthy cooking. 2. 50 women and girls will be able to provide us with their own example of a healthy meal.</v>
      </c>
      <c r="H23" s="599" t="str">
        <f>IF(ISBLANK('5. Evaluation Planning'!G27),"",'5. Evaluation Planning'!G27)</f>
        <v xml:space="preserve">1. 50 women and girls will succesfully report back to the volunteer about changes in food preparation. </v>
      </c>
      <c r="I23" s="599" t="str">
        <f>IF(ISBLANK('5. Evaluation Planning'!G28),"",'5. Evaluation Planning'!G28)</f>
        <v/>
      </c>
      <c r="J23" s="599" t="str">
        <f>IF(ISBLANK('5. Evaluation Planning'!I25),"",'5. Evaluation Planning'!I25)</f>
        <v>Volunteer and counterpart/community group</v>
      </c>
      <c r="K23" s="599" t="str">
        <f>IF(ISBLANK('5. Evaluation Planning'!I26),"",'5. Evaluation Planning'!I26)</f>
        <v>Volunteer and counterpart/community group</v>
      </c>
      <c r="L23" s="599" t="str">
        <f>IF(ISBLANK('5. Evaluation Planning'!I27),"",'5. Evaluation Planning'!I27)</f>
        <v>Volunteer and counterpart/community group</v>
      </c>
      <c r="M23" s="599" t="str">
        <f>IF(ISBLANK('5. Evaluation Planning'!I28),"",'5. Evaluation Planning'!I28)</f>
        <v/>
      </c>
      <c r="N23" s="599" t="str">
        <f>IF(ISBLANK('5. Evaluation Planning'!K25),"",'5. Evaluation Planning'!K25)</f>
        <v>During the Workshop- June 15th, 2013</v>
      </c>
      <c r="O23" s="599" t="str">
        <f>IF(ISBLANK('5. Evaluation Planning'!K26),"",'5. Evaluation Planning'!K26)</f>
        <v>During the Workshop- June 15th, 2013</v>
      </c>
      <c r="P23" s="599" t="str">
        <f>IF(ISBLANK('5. Evaluation Planning'!K27),"",'5. Evaluation Planning'!K27)</f>
        <v xml:space="preserve">We will give a survey to the women who participated in the workshop to assess their implementation of healthy food preparation. </v>
      </c>
      <c r="Q23" s="599" t="str">
        <f>IF(ISBLANK('5. Evaluation Planning'!K28),"",'5. Evaluation Planning'!K28)</f>
        <v/>
      </c>
      <c r="R23" s="599" t="str">
        <f>IF(ISBLANK('5. Evaluation Planning'!M29),"",'5. Evaluation Planning'!M29)</f>
        <v>Community members will adopt healthy fitness practices.</v>
      </c>
      <c r="S23" s="599" t="str">
        <f>IF(ISBLANK('5. Evaluation Planning'!E29),"",'5. Evaluation Planning'!E29)</f>
        <v>Women and Girls (50) will be provided with simpe at-home fitness routines by June 15th, 2013.</v>
      </c>
      <c r="T23" s="599" t="str">
        <f>IF(ISBLANK('5. Evaluation Planning'!E30),"",'5. Evaluation Planning'!E30)</f>
        <v>Women and Girls (50) will participate in and learn new styles of dance in order to promote fitness by June 15th, 2013.</v>
      </c>
      <c r="U23" s="599" t="str">
        <f>IF(ISBLANK('5. Evaluation Planning'!E31),"",'5. Evaluation Planning'!E31)</f>
        <v xml:space="preserve">Women and Girls (50) will attend fitness classes provided by the center, as well as attend extra fitness related activities when provided by August 30, 2013. </v>
      </c>
      <c r="V23" s="599" t="str">
        <f>IF(ISBLANK('5. Evaluation Planning'!E32),"",'5. Evaluation Planning'!E32)</f>
        <v/>
      </c>
      <c r="W23" s="599" t="str">
        <f>IF(ISBLANK('5. Evaluation Planning'!G29),"",'5. Evaluation Planning'!G29)</f>
        <v>1. 50 women and girls will be trained on simple fitness routines. 2. 50 women and girls will demonstrate these routines.</v>
      </c>
      <c r="X23" s="599" t="str">
        <f>IF(ISBLANK('5. Evaluation Planning'!G30),"",'5. Evaluation Planning'!G30)</f>
        <v xml:space="preserve">1. 50 women and girls will be trained in different dance styles. </v>
      </c>
      <c r="Y23" s="599" t="str">
        <f>IF(ISBLANK('5. Evaluation Planning'!G31),"",'5. Evaluation Planning'!G31)</f>
        <v>1. 50 women and girls will attend fitness classes. 2. 50 women and children will practice fitness on their own.</v>
      </c>
      <c r="Z23" s="599" t="str">
        <f>IF(ISBLANK('5. Evaluation Planning'!G32),"",'5. Evaluation Planning'!G32)</f>
        <v/>
      </c>
      <c r="AA23" s="599" t="str">
        <f>IF(ISBLANK('5. Evaluation Planning'!I29),"",'5. Evaluation Planning'!I29)</f>
        <v>Volunteer and counterpart/communty group</v>
      </c>
      <c r="AB23" s="599" t="str">
        <f>IF(ISBLANK('5. Evaluation Planning'!I30),"",'5. Evaluation Planning'!I30)</f>
        <v>Volunteer and counterpart/communty group</v>
      </c>
      <c r="AC23" s="599" t="str">
        <f>IF(ISBLANK('5. Evaluation Planning'!I31),"",'5. Evaluation Planning'!I31)</f>
        <v xml:space="preserve">Volunteer </v>
      </c>
      <c r="AD23" s="599" t="str">
        <f>IF(ISBLANK('5. Evaluation Planning'!I32),"",'5. Evaluation Planning'!I32)</f>
        <v/>
      </c>
      <c r="AE23" s="599" t="str">
        <f>IF(ISBLANK('5. Evaluation Planning'!K29),"",'5. Evaluation Planning'!K29)</f>
        <v>During the Workshop- June 15th, 2013</v>
      </c>
      <c r="AF23" s="599" t="str">
        <f>IF(ISBLANK('5. Evaluation Planning'!K30),"",'5. Evaluation Planning'!K30)</f>
        <v>During the Workshop- June 15th, 2013</v>
      </c>
      <c r="AG23" s="599" t="str">
        <f>IF(ISBLANK('5. Evaluation Planning'!K31),"",'5. Evaluation Planning'!K31)</f>
        <v>A weekly count of the number of women in our fitness classes will be taken</v>
      </c>
      <c r="AH23" s="599" t="str">
        <f>IF(ISBLANK('5. Evaluation Planning'!K32),"",'5. Evaluation Planning'!K32)</f>
        <v/>
      </c>
      <c r="AI23" s="599" t="str">
        <f>IF(ISBLANK('5. Evaluation Planning'!M33),"",'5. Evaluation Planning'!M33)</f>
        <v xml:space="preserve">Community members will become more educated on female-specific health issues. </v>
      </c>
      <c r="AJ23" s="599" t="str">
        <f>IF(ISBLANK('5. Evaluation Planning'!E33),"",'5. Evaluation Planning'!E33)</f>
        <v>Women and Girls (50) will be provided with information regarding healthy pregnancies by June 15th, 2013.</v>
      </c>
      <c r="AK23" s="599" t="str">
        <f>IF(ISBLANK('5. Evaluation Planning'!E34),"",'5. Evaluation Planning'!E34)</f>
        <v xml:space="preserve">Women and Girls (50) will be provided with information about the menstrual cycle and menopause by June 15th, 2013. </v>
      </c>
      <c r="AL23" s="599" t="str">
        <f>IF(ISBLANK('5. Evaluation Planning'!E35),"",'5. Evaluation Planning'!E35)</f>
        <v/>
      </c>
      <c r="AM23" s="599" t="str">
        <f>IF(ISBLANK('5. Evaluation Planning'!E36),"",'5. Evaluation Planning'!E36)</f>
        <v/>
      </c>
      <c r="AN23" s="599" t="str">
        <f>IF(ISBLANK('5. Evaluation Planning'!G33),"",'5. Evaluation Planning'!G33)</f>
        <v>1. 50 women and girls will understand the stages of pregnancy, 2. 50 women and girls will be able to identify risks of pregnancy. 3. 50 women and girls will be able to identify the pros and cons of at-home verses hospital births.</v>
      </c>
      <c r="AO23" s="599" t="str">
        <f>IF(ISBLANK('5. Evaluation Planning'!G34),"",'5. Evaluation Planning'!G34)</f>
        <v>1. 50 women and girls will understand the menstrual cycle. 2 50 women and girls will be able to identify healthy behaviors to practice during ones menstrual cycle.</v>
      </c>
      <c r="AP23" s="599" t="str">
        <f>IF(ISBLANK('5. Evaluation Planning'!G35),"",'5. Evaluation Planning'!G35)</f>
        <v/>
      </c>
      <c r="AQ23" s="599" t="str">
        <f>IF(ISBLANK('5. Evaluation Planning'!G36),"",'5. Evaluation Planning'!G36)</f>
        <v/>
      </c>
      <c r="AR23" s="599" t="str">
        <f>IF(ISBLANK('5. Evaluation Planning'!I33),"",'5. Evaluation Planning'!I33)</f>
        <v>Volunteer and counterpart/community group</v>
      </c>
      <c r="AS23" s="599" t="str">
        <f>IF(ISBLANK('5. Evaluation Planning'!I34),"",'5. Evaluation Planning'!I34)</f>
        <v>Volunteer and counterpart/community group</v>
      </c>
      <c r="AT23" s="599" t="str">
        <f>IF(ISBLANK('5. Evaluation Planning'!I35),"",'5. Evaluation Planning'!I35)</f>
        <v/>
      </c>
      <c r="AU23" s="599" t="str">
        <f>IF(ISBLANK('5. Evaluation Planning'!I36),"",'5. Evaluation Planning'!I36)</f>
        <v/>
      </c>
      <c r="AV23" s="599" t="str">
        <f>IF(ISBLANK('5. Evaluation Planning'!K33),"",'5. Evaluation Planning'!K33)</f>
        <v>During the Workshop- June 15th, 2013</v>
      </c>
      <c r="AW23" s="599" t="str">
        <f>IF(ISBLANK('5. Evaluation Planning'!K34),"",'5. Evaluation Planning'!K34)</f>
        <v>During the Workshop, June 15th, 2013</v>
      </c>
      <c r="AX23" s="599" t="str">
        <f>IF(ISBLANK('5. Evaluation Planning'!K35),"",'5. Evaluation Planning'!K35)</f>
        <v/>
      </c>
      <c r="AY23" s="599" t="str">
        <f>IF(ISBLANK('5. Evaluation Planning'!K36),"",'5. Evaluation Planning'!K36)</f>
        <v/>
      </c>
      <c r="AZ23">
        <f>IF(ISBLANK('5. Evaluation Planning'!G11),"",'5. Evaluation Planning'!G11)</f>
        <v>10</v>
      </c>
      <c r="BA23">
        <f>IF(ISBLANK('5. Evaluation Planning'!H11),"",'5. Evaluation Planning'!H11)</f>
        <v>30</v>
      </c>
      <c r="BB23">
        <f>IF(ISBLANK('5. Evaluation Planning'!I11),"",'5. Evaluation Planning'!I11)</f>
        <v>10</v>
      </c>
      <c r="BC23">
        <f>IF(ISBLANK('5. Evaluation Planning'!J11),"",'5. Evaluation Planning'!J11)</f>
        <v>20</v>
      </c>
      <c r="BD23">
        <f>IF(ISBLANK('5. Evaluation Planning'!K11),"",'5. Evaluation Planning'!K11)</f>
        <v>10</v>
      </c>
      <c r="BE23">
        <f>IF(ISBLANK('5. Evaluation Planning'!L11),"",'5. Evaluation Planning'!L11)</f>
        <v>10</v>
      </c>
      <c r="BF23">
        <f>IF(ISBLANK('5. Evaluation Planning'!G12),"",'5. Evaluation Planning'!G12)</f>
        <v>0</v>
      </c>
      <c r="BG23">
        <f>IF(ISBLANK('5. Evaluation Planning'!H12),"",'5. Evaluation Planning'!H12)</f>
        <v>5</v>
      </c>
      <c r="BH23">
        <f>IF(ISBLANK('5. Evaluation Planning'!I12),"",'5. Evaluation Planning'!I12)</f>
        <v>0</v>
      </c>
      <c r="BI23">
        <f>IF(ISBLANK('5. Evaluation Planning'!J12),"",'5. Evaluation Planning'!J12)</f>
        <v>0</v>
      </c>
      <c r="BJ23">
        <f>IF(ISBLANK('5. Evaluation Planning'!K12),"",'5. Evaluation Planning'!K12)</f>
        <v>0</v>
      </c>
      <c r="BK23">
        <f>IF(ISBLANK('5. Evaluation Planning'!L12),"",'5. Evaluation Planning'!L12)</f>
        <v>0</v>
      </c>
      <c r="BL23">
        <f>IF(ISBLANK('5. Evaluation Planning'!G13),"",'5. Evaluation Planning'!G13)</f>
        <v>1</v>
      </c>
      <c r="BM23">
        <f>IF(ISBLANK('5. Evaluation Planning'!G18),"",'5. Evaluation Planning'!G18)</f>
        <v>0</v>
      </c>
      <c r="BN23">
        <f>IF(ISBLANK('5. Evaluation Planning'!H18),"",'5. Evaluation Planning'!H18)</f>
        <v>0</v>
      </c>
      <c r="BO23">
        <f>IF(ISBLANK('5. Evaluation Planning'!I18),"",'5. Evaluation Planning'!I18)</f>
        <v>0</v>
      </c>
      <c r="BP23">
        <f>IF(ISBLANK('5. Evaluation Planning'!J18),"",'5. Evaluation Planning'!J18)</f>
        <v>0</v>
      </c>
      <c r="BQ23">
        <f>IF(ISBLANK('5. Evaluation Planning'!K18),"",'5. Evaluation Planning'!K18)</f>
        <v>0</v>
      </c>
      <c r="BR23">
        <f>IF(ISBLANK('5. Evaluation Planning'!L18),"",'5. Evaluation Planning'!L18)</f>
        <v>0</v>
      </c>
      <c r="BS23">
        <f>IF(ISBLANK('5. Evaluation Planning'!G19),"",'5. Evaluation Planning'!G19)</f>
        <v>0</v>
      </c>
      <c r="BT23">
        <f>IF(ISBLANK('5. Evaluation Planning'!I19),"",'5. Evaluation Planning'!I19)</f>
        <v>0</v>
      </c>
    </row>
    <row r="25" spans="1:72">
      <c r="A25" s="588" t="s">
        <v>246</v>
      </c>
      <c r="B25" s="588"/>
    </row>
    <row r="26" spans="1:72">
      <c r="A26" s="589" t="s">
        <v>808</v>
      </c>
      <c r="B26" s="589" t="s">
        <v>117</v>
      </c>
      <c r="C26" s="589" t="s">
        <v>742</v>
      </c>
    </row>
    <row r="27" spans="1:72">
      <c r="A27" t="str">
        <f>IF(ISBLANK('DO NO HARM'!G8),"",'DO NO HARM'!G8)</f>
        <v>There are no consequences that we can forsee happening.</v>
      </c>
      <c r="B27" t="str">
        <f>IF(ISBLANK('DO NO HARM'!G9),"",'DO NO HARM'!G9)</f>
        <v>n/a</v>
      </c>
      <c r="C27" t="str">
        <f>IF(ISBLANK('DO NO HARM'!G10),"",'DO NO HARM'!G10)</f>
        <v>n/a</v>
      </c>
    </row>
    <row r="29" spans="1:72">
      <c r="A29" s="588" t="s">
        <v>175</v>
      </c>
      <c r="B29" s="588"/>
    </row>
    <row r="30" spans="1:72">
      <c r="A30" s="651" t="s">
        <v>809</v>
      </c>
      <c r="B30" s="651" t="s">
        <v>810</v>
      </c>
      <c r="C30" s="651" t="s">
        <v>833</v>
      </c>
      <c r="D30" s="651" t="s">
        <v>811</v>
      </c>
      <c r="E30" s="651" t="s">
        <v>830</v>
      </c>
      <c r="F30" s="651" t="s">
        <v>831</v>
      </c>
      <c r="G30" s="651" t="s">
        <v>832</v>
      </c>
      <c r="H30" s="651" t="s">
        <v>812</v>
      </c>
      <c r="I30" s="651" t="s">
        <v>813</v>
      </c>
      <c r="J30" s="651" t="s">
        <v>723</v>
      </c>
      <c r="K30" s="651" t="s">
        <v>814</v>
      </c>
      <c r="L30" s="651" t="s">
        <v>724</v>
      </c>
      <c r="M30" s="651" t="s">
        <v>725</v>
      </c>
      <c r="N30" s="651" t="s">
        <v>726</v>
      </c>
      <c r="O30" s="651" t="s">
        <v>815</v>
      </c>
      <c r="P30" s="651" t="s">
        <v>816</v>
      </c>
      <c r="Q30" s="651" t="s">
        <v>817</v>
      </c>
      <c r="R30" s="651" t="s">
        <v>818</v>
      </c>
      <c r="S30" s="651" t="s">
        <v>727</v>
      </c>
      <c r="T30" s="651" t="s">
        <v>728</v>
      </c>
      <c r="U30" s="651" t="s">
        <v>729</v>
      </c>
      <c r="V30" s="651" t="s">
        <v>730</v>
      </c>
      <c r="W30" s="651" t="s">
        <v>731</v>
      </c>
      <c r="X30" s="651" t="s">
        <v>732</v>
      </c>
      <c r="Y30" s="651" t="s">
        <v>819</v>
      </c>
      <c r="Z30" s="651" t="s">
        <v>820</v>
      </c>
      <c r="AA30" s="651" t="s">
        <v>821</v>
      </c>
      <c r="AB30" s="651" t="s">
        <v>822</v>
      </c>
      <c r="AC30" s="651" t="s">
        <v>823</v>
      </c>
      <c r="AD30" s="651" t="s">
        <v>824</v>
      </c>
      <c r="AE30" s="651" t="s">
        <v>733</v>
      </c>
      <c r="AF30" s="651" t="s">
        <v>734</v>
      </c>
      <c r="AG30" s="651" t="s">
        <v>825</v>
      </c>
      <c r="AH30" s="651" t="s">
        <v>826</v>
      </c>
      <c r="AI30" s="651" t="s">
        <v>827</v>
      </c>
      <c r="AJ30" s="651" t="s">
        <v>828</v>
      </c>
      <c r="AK30" s="651" t="s">
        <v>829</v>
      </c>
      <c r="AL30" s="589"/>
    </row>
    <row r="31" spans="1:72">
      <c r="A31" s="584" t="str">
        <f>IF(ISBLANK('7. VAST Projects'!F9),"",'7. VAST Projects'!F9)</f>
        <v>10-14</v>
      </c>
      <c r="B31" s="584" t="str">
        <f>IF(ISBLANK('7. VAST Projects'!I9),"",'7. VAST Projects'!I9)</f>
        <v>25+</v>
      </c>
      <c r="C31" s="584" t="str">
        <f>IF(ISBLANK('7. VAST Projects'!N9),"",'7. VAST Projects'!N9)</f>
        <v>25+</v>
      </c>
      <c r="D31" s="584" t="str">
        <f>IF(ISBLANK('7. VAST Projects'!R9),"",'7. VAST Projects'!R9)</f>
        <v/>
      </c>
      <c r="E31" s="584" t="str">
        <f>IF(ISBLANK('7. VAST Projects'!F11),"",'7. VAST Projects'!F11)</f>
        <v/>
      </c>
      <c r="F31" s="584" t="str">
        <f>IF(ISBLANK('7. VAST Projects'!I11),"",'7. VAST Projects'!I11)</f>
        <v/>
      </c>
      <c r="G31" s="584" t="str">
        <f>IF(ISBLANK('7. VAST Projects'!N11),"",'7. VAST Projects'!N11)</f>
        <v/>
      </c>
      <c r="H31" s="584" t="str">
        <f>IF(ISBLANK('7. VAST Projects'!F13),"",'7. VAST Projects'!F13)</f>
        <v/>
      </c>
      <c r="I31" s="584" t="str">
        <f>IF(ISBLANK('7. VAST Projects'!I13),"",'7. VAST Projects'!I13)</f>
        <v/>
      </c>
      <c r="J31" s="584" t="str">
        <f>IF(ISBLANK('7. VAST Projects'!N13),"",'7. VAST Projects'!N13)</f>
        <v/>
      </c>
      <c r="K31" s="584" t="str">
        <f>IF(ISBLANK('7. VAST Projects'!R13),"",'7. VAST Projects'!R13)</f>
        <v/>
      </c>
      <c r="L31" s="584" t="e">
        <f>IF(ISBLANK('7. VAST Projects'!#REF!),"",'7. VAST Projects'!#REF!)</f>
        <v>#REF!</v>
      </c>
      <c r="M31" s="584" t="e">
        <f>IF(ISBLANK('7. VAST Projects'!#REF!),"",'7. VAST Projects'!#REF!)</f>
        <v>#REF!</v>
      </c>
      <c r="N31" s="584" t="e">
        <f>IF(ISBLANK('7. VAST Projects'!#REF!),"",'7. VAST Projects'!#REF!)</f>
        <v>#REF!</v>
      </c>
      <c r="O31" s="584" t="str">
        <f>IF(ISBLANK('7. VAST Projects'!F18),"",'7. VAST Projects'!F18)</f>
        <v>18+</v>
      </c>
      <c r="P31" s="584" t="str">
        <f>IF(ISBLANK('7. VAST Projects'!I18),"",'7. VAST Projects'!I18)</f>
        <v>&lt;18</v>
      </c>
      <c r="Q31" s="584" t="str">
        <f>IF(ISBLANK('7. VAST Projects'!N18),"",'7. VAST Projects'!N18)</f>
        <v>18+</v>
      </c>
      <c r="R31" s="584" t="str">
        <f>IF(ISBLANK('7. VAST Projects'!R18),"",'7. VAST Projects'!R18)</f>
        <v>18+</v>
      </c>
      <c r="S31" s="584" t="e">
        <f>IF(ISBLANK('7. VAST Projects'!#REF!),"",'7. VAST Projects'!#REF!)</f>
        <v>#REF!</v>
      </c>
      <c r="T31" s="584" t="e">
        <f>IF(ISBLANK('7. VAST Projects'!#REF!),"",'7. VAST Projects'!#REF!)</f>
        <v>#REF!</v>
      </c>
      <c r="U31" s="584" t="e">
        <f>IF(ISBLANK('7. VAST Projects'!#REF!),"",'7. VAST Projects'!#REF!)</f>
        <v>#REF!</v>
      </c>
      <c r="V31" s="584" t="e">
        <f>IF(ISBLANK('7. VAST Projects'!#REF!),"",'7. VAST Projects'!#REF!)</f>
        <v>#REF!</v>
      </c>
      <c r="W31" s="584" t="e">
        <f>IF(ISBLANK('7. VAST Projects'!#REF!),"",'7. VAST Projects'!#REF!)</f>
        <v>#REF!</v>
      </c>
      <c r="X31" s="584" t="e">
        <f>IF(ISBLANK('7. VAST Projects'!#REF!),"",'7. VAST Projects'!#REF!)</f>
        <v>#REF!</v>
      </c>
      <c r="Y31" s="584" t="str">
        <f>IF(ISBLANK('7. VAST Projects'!F24),"",'7. VAST Projects'!F24)</f>
        <v/>
      </c>
      <c r="Z31" s="584" t="e">
        <f>IF(ISBLANK('7. VAST Projects'!#REF!),"",'7. VAST Projects'!#REF!)</f>
        <v>#REF!</v>
      </c>
      <c r="AA31" s="584" t="str">
        <f>IF(ISBLANK('7. VAST Projects'!G24),"",'7. VAST Projects'!G24)</f>
        <v/>
      </c>
      <c r="AB31" s="584" t="str">
        <f>IF(ISBLANK('7. VAST Projects'!H24),"",'7. VAST Projects'!H24)</f>
        <v/>
      </c>
      <c r="AC31" s="584" t="str">
        <f>IF(ISBLANK('7. VAST Projects'!F29),"",'7. VAST Projects'!F29)</f>
        <v/>
      </c>
      <c r="AD31" s="584" t="str">
        <f>IF(ISBLANK('7. VAST Projects'!I29),"",'7. VAST Projects'!I29)</f>
        <v/>
      </c>
      <c r="AE31" s="584" t="e">
        <f>IF(ISBLANK('7. VAST Projects'!#REF!),"",'7. VAST Projects'!#REF!)</f>
        <v>#REF!</v>
      </c>
      <c r="AF31" s="584" t="str">
        <f>IF(ISBLANK('7. VAST Projects'!N29),"",'7. VAST Projects'!N29)</f>
        <v/>
      </c>
      <c r="AG31" s="584" t="str">
        <f>IF(ISBLANK('7. VAST Projects'!E33),"",'7. VAST Projects'!E33)</f>
        <v/>
      </c>
      <c r="AH31" s="584" t="str">
        <f>IF(ISBLANK('7. VAST Projects'!G33),"",'7. VAST Projects'!G33)</f>
        <v/>
      </c>
      <c r="AI31" s="584" t="str">
        <f>IF(ISBLANK('7. VAST Projects'!E34),"",'7. VAST Projects'!E34)</f>
        <v/>
      </c>
      <c r="AJ31" s="584" t="str">
        <f>IF(ISBLANK('7. VAST Projects'!G34),"",'7. VAST Projects'!G34)</f>
        <v/>
      </c>
      <c r="AK31" s="584" t="str">
        <f>IF(ISBLANK('7. VAST Projects'!L34),"",'7. VAST Projects'!L34)</f>
        <v/>
      </c>
    </row>
    <row r="33" spans="1:85">
      <c r="A33" s="588" t="s">
        <v>1416</v>
      </c>
    </row>
    <row r="34" spans="1:85">
      <c r="A34" s="586" t="s">
        <v>958</v>
      </c>
      <c r="B34" s="589" t="s">
        <v>967</v>
      </c>
      <c r="C34" s="587" t="s">
        <v>1346</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
      </c>
      <c r="B35" t="str">
        <f>IF(ISBLANK(ProgramElementChoice),"",ProgramElementChoice)</f>
        <v/>
      </c>
      <c r="C35" s="8" t="str">
        <f>IF($B$35="","",INDEX(Lookup!B1:C31,MATCH($B$35,Lookup!B1:B31),2))</f>
        <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174</v>
      </c>
    </row>
    <row r="38" spans="1:85">
      <c r="A38" s="589"/>
      <c r="B38" s="589" t="s">
        <v>1417</v>
      </c>
      <c r="C38" s="589" t="s">
        <v>1418</v>
      </c>
      <c r="D38" s="589" t="s">
        <v>1419</v>
      </c>
      <c r="E38" s="589" t="s">
        <v>1334</v>
      </c>
      <c r="F38" s="589" t="s">
        <v>1335</v>
      </c>
      <c r="G38" s="589" t="s">
        <v>1336</v>
      </c>
      <c r="H38" s="589" t="s">
        <v>1337</v>
      </c>
      <c r="I38" s="589" t="s">
        <v>1338</v>
      </c>
      <c r="J38" s="589" t="s">
        <v>1339</v>
      </c>
      <c r="K38" s="589" t="s">
        <v>1340</v>
      </c>
      <c r="L38" s="589" t="s">
        <v>1341</v>
      </c>
      <c r="M38" s="589" t="s">
        <v>1342</v>
      </c>
      <c r="N38" s="589" t="s">
        <v>1343</v>
      </c>
      <c r="O38" s="589" t="s">
        <v>967</v>
      </c>
      <c r="P38" s="589" t="s">
        <v>1346</v>
      </c>
      <c r="Q38" s="589" t="s">
        <v>1347</v>
      </c>
    </row>
    <row r="39" spans="1:85">
      <c r="A39" s="589"/>
      <c r="B39" s="8" t="str">
        <f ca="1">IF(ISBLANK('8. SPA Projects'!E15),"",'8. SPA Projects'!E15)</f>
        <v/>
      </c>
      <c r="C39" t="str">
        <f>IF(ISBLANK('8. SPA Projects'!K15),"",'8. SPA Projects'!K15)</f>
        <v/>
      </c>
      <c r="D39" t="str">
        <f ca="1">IF(ISBLANK('8. SPA Projects'!L15),"",'8. SPA Projects'!L15)</f>
        <v/>
      </c>
      <c r="E39" t="str">
        <f>IF(ISBLANK('8. SPA Projects'!M15),"",'8. SPA Projects'!M15)</f>
        <v/>
      </c>
      <c r="F39" t="str">
        <f ca="1">IF(ISBLANK('8. SPA Projects'!N15),"",'8. SPA Projects'!N15)</f>
        <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
      </c>
      <c r="P39" t="str">
        <f ca="1">IF(OR(B39="",AND($B$35="",B39="")),"",INDEX(Lookup!B$1:C$31,MATCH($B$35,Lookup!B$1:B$31),2))</f>
        <v/>
      </c>
      <c r="Q39" t="str">
        <f ca="1">IF(ISBLANK('8. SPA Projects'!D15),"",'8. SPA Projects'!D15)</f>
        <v/>
      </c>
    </row>
    <row r="40" spans="1:85">
      <c r="A40" s="589"/>
      <c r="B40" s="8" t="str">
        <f ca="1">IF(ISBLANK('8. SPA Projects'!E16),"",'8. SPA Projects'!E16)</f>
        <v/>
      </c>
      <c r="C40" t="str">
        <f>IF(ISBLANK('8. SPA Projects'!K16),"",'8. SPA Projects'!K16)</f>
        <v/>
      </c>
      <c r="D40" t="str">
        <f ca="1">IF(ISBLANK('8. SPA Projects'!L16),"",'8. SPA Projects'!L16)</f>
        <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
      </c>
      <c r="P40" t="str">
        <f ca="1">IF(OR(B40="",AND($B$35="",B40="")),"",INDEX(Lookup!B$1:C$31,MATCH($B$35,Lookup!B$1:B$31),2))</f>
        <v/>
      </c>
      <c r="Q40" t="str">
        <f ca="1">IF(ISBLANK('8. SPA Projects'!D16),"",'8. SPA Projects'!D16)</f>
        <v/>
      </c>
    </row>
    <row r="41" spans="1:85">
      <c r="A41" s="589"/>
      <c r="B41" s="8" t="str">
        <f ca="1">IF(ISBLANK('8. SPA Projects'!E17),"",'8. SPA Projects'!E17)</f>
        <v/>
      </c>
      <c r="C41" t="str">
        <f>IF(ISBLANK('8. SPA Projects'!K17),"",'8. SPA Projects'!K17)</f>
        <v/>
      </c>
      <c r="D41" t="str">
        <f ca="1">IF(ISBLANK('8. SPA Projects'!L17),"",'8. SPA Projects'!L17)</f>
        <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
      </c>
      <c r="P41" t="str">
        <f ca="1">IF(OR(B41="",AND($B$35="",B41="")),"",INDEX(Lookup!B$1:C$31,MATCH($B$35,Lookup!B$1:B$31),2))</f>
        <v/>
      </c>
      <c r="Q41" t="str">
        <f ca="1">IF(ISBLANK('8. SPA Projects'!D17),"",'8. SPA Projects'!D17)</f>
        <v/>
      </c>
    </row>
    <row r="42" spans="1:85">
      <c r="A42" s="589"/>
      <c r="B42" s="8" t="str">
        <f ca="1">IF(ISBLANK('8. SPA Projects'!E18),"",'8. SPA Projects'!E18)</f>
        <v/>
      </c>
      <c r="C42" t="str">
        <f>IF(ISBLANK('8. SPA Projects'!K18),"",'8. SPA Projects'!K18)</f>
        <v/>
      </c>
      <c r="D42" t="str">
        <f ca="1">IF(ISBLANK('8. SPA Projects'!L18),"",'8. SPA Projects'!L18)</f>
        <v/>
      </c>
      <c r="E42" t="str">
        <f>IF(ISBLANK('8. SPA Projects'!M18),"",'8. SPA Projects'!M18)</f>
        <v/>
      </c>
      <c r="F42" t="str">
        <f ca="1">IF(ISBLANK('8. SPA Projects'!N18),"",'8. SPA Projects'!N18)</f>
        <v/>
      </c>
      <c r="G42" t="str">
        <f>IF(ISBLANK('8. SPA Projects'!O18),"",'8. SPA Projects'!O18)</f>
        <v/>
      </c>
      <c r="H42" t="str">
        <f ca="1">IF(ISBLANK('8. SPA Projects'!P18),"",'8. SPA Projects'!P18)</f>
        <v/>
      </c>
      <c r="I42" t="str">
        <f>IF(ISBLANK('8. SPA Projects'!Q18),"",'8. SPA Projects'!Q18)</f>
        <v/>
      </c>
      <c r="J42" t="str">
        <f ca="1">IF(ISBLANK('8. SPA Projects'!R18),"",'8. SPA Projects'!R18)</f>
        <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
      </c>
      <c r="P42" t="str">
        <f ca="1">IF(OR(B42="",AND($B$35="",B42="")),"",INDEX(Lookup!B$1:C$31,MATCH($B$35,Lookup!B$1:B$31),2))</f>
        <v/>
      </c>
      <c r="Q42" t="str">
        <f ca="1">IF(ISBLANK('8. SPA Projects'!D18),"",'8. SPA Projects'!D18)</f>
        <v/>
      </c>
    </row>
    <row r="43" spans="1:85">
      <c r="A43" s="589"/>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89"/>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89"/>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89"/>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89"/>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89"/>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89"/>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89"/>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89"/>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89"/>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89"/>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89"/>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89"/>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89"/>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88" t="s">
        <v>750</v>
      </c>
      <c r="L58" s="584"/>
    </row>
    <row r="59" spans="1:36">
      <c r="A59" s="587" t="s">
        <v>1348</v>
      </c>
      <c r="B59" s="587" t="s">
        <v>1349</v>
      </c>
      <c r="C59" s="587" t="s">
        <v>1350</v>
      </c>
      <c r="D59" s="587" t="s">
        <v>1351</v>
      </c>
      <c r="E59" s="587" t="s">
        <v>1352</v>
      </c>
      <c r="F59" s="587" t="s">
        <v>1353</v>
      </c>
      <c r="G59" s="587" t="s">
        <v>1354</v>
      </c>
      <c r="H59" s="587" t="s">
        <v>1355</v>
      </c>
      <c r="I59" s="587" t="s">
        <v>1356</v>
      </c>
      <c r="J59" s="587" t="s">
        <v>1357</v>
      </c>
      <c r="K59" s="587" t="s">
        <v>1358</v>
      </c>
      <c r="L59" s="587" t="s">
        <v>1359</v>
      </c>
      <c r="M59" s="587" t="s">
        <v>1360</v>
      </c>
      <c r="N59" s="587" t="s">
        <v>1361</v>
      </c>
      <c r="O59" s="587" t="s">
        <v>1362</v>
      </c>
      <c r="P59" s="587" t="s">
        <v>1363</v>
      </c>
      <c r="Q59" s="587" t="s">
        <v>1364</v>
      </c>
      <c r="R59" s="587" t="s">
        <v>1365</v>
      </c>
      <c r="S59" s="587" t="s">
        <v>1366</v>
      </c>
      <c r="T59" s="587" t="s">
        <v>1367</v>
      </c>
      <c r="U59" s="587" t="s">
        <v>1368</v>
      </c>
      <c r="V59" s="587" t="s">
        <v>1372</v>
      </c>
      <c r="W59" s="587" t="s">
        <v>1373</v>
      </c>
      <c r="X59" s="587" t="s">
        <v>1374</v>
      </c>
      <c r="Y59" s="587" t="s">
        <v>1369</v>
      </c>
      <c r="Z59" s="587" t="s">
        <v>1370</v>
      </c>
      <c r="AA59" s="587" t="s">
        <v>1371</v>
      </c>
      <c r="AB59" s="587" t="s">
        <v>1375</v>
      </c>
      <c r="AC59" s="587" t="s">
        <v>1376</v>
      </c>
      <c r="AD59" s="587" t="s">
        <v>1377</v>
      </c>
      <c r="AE59" s="587" t="s">
        <v>1378</v>
      </c>
      <c r="AF59" s="587" t="s">
        <v>1379</v>
      </c>
      <c r="AG59" s="587" t="s">
        <v>1380</v>
      </c>
      <c r="AH59" s="587" t="s">
        <v>1381</v>
      </c>
      <c r="AI59" s="587" t="s">
        <v>1382</v>
      </c>
      <c r="AJ59" s="587" t="s">
        <v>1383</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 thickBot="1">
      <c r="A62" s="588" t="s">
        <v>1436</v>
      </c>
    </row>
    <row r="63" spans="1:36" ht="14" thickBot="1">
      <c r="A63" s="602" t="s">
        <v>308</v>
      </c>
      <c r="B63" s="603" t="s">
        <v>79</v>
      </c>
      <c r="C63" s="603" t="s">
        <v>309</v>
      </c>
      <c r="D63" s="603" t="s">
        <v>310</v>
      </c>
      <c r="E63" s="603" t="s">
        <v>311</v>
      </c>
      <c r="F63" s="853" t="s">
        <v>164</v>
      </c>
      <c r="G63" s="853" t="s">
        <v>165</v>
      </c>
      <c r="H63" s="853" t="s">
        <v>166</v>
      </c>
      <c r="I63" s="853" t="s">
        <v>167</v>
      </c>
    </row>
    <row r="64" spans="1:36">
      <c r="A64" s="854" t="str">
        <f>IF(ISBLANK('9. PCPP - Referrals'!D8),"",'9. PCPP - Referrals'!D8)</f>
        <v/>
      </c>
      <c r="B64" s="854" t="str">
        <f>IF(ISBLANK('9. PCPP - Referrals'!E8),"",'9. PCPP - Referrals'!E8)</f>
        <v/>
      </c>
      <c r="C64" s="854" t="str">
        <f>IF(ISBLANK('9. PCPP - Referrals'!F8),"",'9. PCPP - Referrals'!F8)</f>
        <v xml:space="preserve">World Connect Grant </v>
      </c>
      <c r="D64" s="854" t="str">
        <f>IF(ISBLANK('9. PCPP - Referrals'!G8),"",'9. PCPP - Referrals'!G8)</f>
        <v/>
      </c>
      <c r="E64" s="854" t="str">
        <f>IF(ISBLANK('9. PCPP - Referrals'!H8),"",'9. PCPP - Referrals'!H8)</f>
        <v>info@worldconnect-us.org</v>
      </c>
      <c r="F64" s="854" t="str">
        <f>IF(ISBLANK('9. PCPP - Referrals'!I8),"",'9. PCPP - Referrals'!I8)</f>
        <v>681 Main Street, Suite 3-37</v>
      </c>
      <c r="G64" s="854" t="str">
        <f>IF(ISBLANK('9. PCPP - Referrals'!J8),"",'9. PCPP - Referrals'!J8)</f>
        <v>Waltham</v>
      </c>
      <c r="H64" s="854" t="str">
        <f>IF(ISBLANK('9. PCPP - Referrals'!K8),"",'9. PCPP - Referrals'!K8)</f>
        <v>MA</v>
      </c>
      <c r="I64" s="854">
        <f>IF(ISBLANK('9. PCPP - Referrals'!L8),"",'9. PCPP - Referrals'!L8)</f>
        <v>2451</v>
      </c>
    </row>
    <row r="65" spans="1:9">
      <c r="A65" s="854" t="str">
        <f>IF(ISBLANK('9. PCPP - Referrals'!D9),"",'9. PCPP - Referrals'!D9)</f>
        <v/>
      </c>
      <c r="B65" s="854" t="str">
        <f>IF(ISBLANK('9. PCPP - Referrals'!E9),"",'9. PCPP - Referrals'!E9)</f>
        <v/>
      </c>
      <c r="C65" s="854" t="str">
        <f>IF(ISBLANK('9. PCPP - Referrals'!F9),"",'9. PCPP - Referrals'!F9)</f>
        <v/>
      </c>
      <c r="D65" s="854" t="str">
        <f>IF(ISBLANK('9. PCPP - Referrals'!G9),"",'9. PCPP - Referrals'!G9)</f>
        <v/>
      </c>
      <c r="E65" s="854" t="str">
        <f>IF(ISBLANK('9. PCPP - Referrals'!H9),"",'9. PCPP - Referrals'!H9)</f>
        <v/>
      </c>
      <c r="F65" s="854" t="str">
        <f>IF(ISBLANK('9. PCPP - Referrals'!I9),"",'9. PCPP - Referrals'!I9)</f>
        <v/>
      </c>
      <c r="G65" s="854" t="str">
        <f>IF(ISBLANK('9. PCPP - Referrals'!J9),"",'9. PCPP - Referrals'!J9)</f>
        <v/>
      </c>
      <c r="H65" s="854" t="str">
        <f>IF(ISBLANK('9. PCPP - Referrals'!K9),"",'9. PCPP - Referrals'!K9)</f>
        <v/>
      </c>
      <c r="I65" s="854" t="str">
        <f>IF(ISBLANK('9. PCPP - Referrals'!L9),"",'9. PCPP - Referrals'!L9)</f>
        <v/>
      </c>
    </row>
    <row r="66" spans="1:9">
      <c r="A66" s="854" t="str">
        <f>IF(ISBLANK('9. PCPP - Referrals'!D10),"",'9. PCPP - Referrals'!D10)</f>
        <v/>
      </c>
      <c r="B66" s="854" t="str">
        <f>IF(ISBLANK('9. PCPP - Referrals'!E10),"",'9. PCPP - Referrals'!E10)</f>
        <v/>
      </c>
      <c r="C66" s="854" t="str">
        <f>IF(ISBLANK('9. PCPP - Referrals'!F10),"",'9. PCPP - Referrals'!F10)</f>
        <v/>
      </c>
      <c r="D66" s="854" t="str">
        <f>IF(ISBLANK('9. PCPP - Referrals'!G10),"",'9. PCPP - Referrals'!G10)</f>
        <v/>
      </c>
      <c r="E66" s="854" t="str">
        <f>IF(ISBLANK('9. PCPP - Referrals'!H10),"",'9. PCPP - Referrals'!H10)</f>
        <v/>
      </c>
      <c r="F66" s="854" t="str">
        <f>IF(ISBLANK('9. PCPP - Referrals'!I10),"",'9. PCPP - Referrals'!I10)</f>
        <v/>
      </c>
      <c r="G66" s="854" t="str">
        <f>IF(ISBLANK('9. PCPP - Referrals'!J10),"",'9. PCPP - Referrals'!J10)</f>
        <v/>
      </c>
      <c r="H66" s="854" t="str">
        <f>IF(ISBLANK('9. PCPP - Referrals'!K10),"",'9. PCPP - Referrals'!K10)</f>
        <v/>
      </c>
      <c r="I66" s="854" t="str">
        <f>IF(ISBLANK('9. PCPP - Referrals'!L10),"",'9. PCPP - Referrals'!L10)</f>
        <v/>
      </c>
    </row>
    <row r="67" spans="1:9">
      <c r="A67" s="854" t="str">
        <f>IF(ISBLANK('9. PCPP - Referrals'!D11),"",'9. PCPP - Referrals'!D11)</f>
        <v/>
      </c>
      <c r="B67" s="854" t="str">
        <f>IF(ISBLANK('9. PCPP - Referrals'!E11),"",'9. PCPP - Referrals'!E11)</f>
        <v/>
      </c>
      <c r="C67" s="854" t="str">
        <f>IF(ISBLANK('9. PCPP - Referrals'!F11),"",'9. PCPP - Referrals'!F11)</f>
        <v/>
      </c>
      <c r="D67" s="854" t="str">
        <f>IF(ISBLANK('9. PCPP - Referrals'!G11),"",'9. PCPP - Referrals'!G11)</f>
        <v/>
      </c>
      <c r="E67" s="854" t="str">
        <f>IF(ISBLANK('9. PCPP - Referrals'!H11),"",'9. PCPP - Referrals'!H11)</f>
        <v/>
      </c>
      <c r="F67" s="854" t="str">
        <f>IF(ISBLANK('9. PCPP - Referrals'!I11),"",'9. PCPP - Referrals'!I11)</f>
        <v/>
      </c>
      <c r="G67" s="854" t="str">
        <f>IF(ISBLANK('9. PCPP - Referrals'!J11),"",'9. PCPP - Referrals'!J11)</f>
        <v/>
      </c>
      <c r="H67" s="854" t="str">
        <f>IF(ISBLANK('9. PCPP - Referrals'!K11),"",'9. PCPP - Referrals'!K11)</f>
        <v/>
      </c>
      <c r="I67" s="854" t="str">
        <f>IF(ISBLANK('9. PCPP - Referrals'!L11),"",'9. PCPP - Referrals'!L11)</f>
        <v/>
      </c>
    </row>
    <row r="68" spans="1:9">
      <c r="A68" s="854" t="str">
        <f>IF(ISBLANK('9. PCPP - Referrals'!D12),"",'9. PCPP - Referrals'!D12)</f>
        <v/>
      </c>
      <c r="B68" s="854" t="str">
        <f>IF(ISBLANK('9. PCPP - Referrals'!E12),"",'9. PCPP - Referrals'!E12)</f>
        <v/>
      </c>
      <c r="C68" s="854" t="str">
        <f>IF(ISBLANK('9. PCPP - Referrals'!F12),"",'9. PCPP - Referrals'!F12)</f>
        <v/>
      </c>
      <c r="D68" s="854" t="str">
        <f>IF(ISBLANK('9. PCPP - Referrals'!G12),"",'9. PCPP - Referrals'!G12)</f>
        <v/>
      </c>
      <c r="E68" s="854" t="str">
        <f>IF(ISBLANK('9. PCPP - Referrals'!H12),"",'9. PCPP - Referrals'!H12)</f>
        <v/>
      </c>
      <c r="F68" s="854" t="str">
        <f>IF(ISBLANK('9. PCPP - Referrals'!I12),"",'9. PCPP - Referrals'!I12)</f>
        <v/>
      </c>
      <c r="G68" s="854" t="str">
        <f>IF(ISBLANK('9. PCPP - Referrals'!J12),"",'9. PCPP - Referrals'!J12)</f>
        <v/>
      </c>
      <c r="H68" s="854" t="str">
        <f>IF(ISBLANK('9. PCPP - Referrals'!K12),"",'9. PCPP - Referrals'!K12)</f>
        <v/>
      </c>
      <c r="I68" s="854" t="str">
        <f>IF(ISBLANK('9. PCPP - Referrals'!L12),"",'9. PCPP - Referrals'!L12)</f>
        <v/>
      </c>
    </row>
    <row r="69" spans="1:9">
      <c r="A69" s="854" t="str">
        <f>IF(ISBLANK('9. PCPP - Referrals'!D13),"",'9. PCPP - Referrals'!D13)</f>
        <v/>
      </c>
      <c r="B69" s="854" t="str">
        <f>IF(ISBLANK('9. PCPP - Referrals'!E13),"",'9. PCPP - Referrals'!E13)</f>
        <v/>
      </c>
      <c r="C69" s="854" t="str">
        <f>IF(ISBLANK('9. PCPP - Referrals'!F13),"",'9. PCPP - Referrals'!F13)</f>
        <v/>
      </c>
      <c r="D69" s="854" t="str">
        <f>IF(ISBLANK('9. PCPP - Referrals'!G13),"",'9. PCPP - Referrals'!G13)</f>
        <v/>
      </c>
      <c r="E69" s="854" t="str">
        <f>IF(ISBLANK('9. PCPP - Referrals'!H13),"",'9. PCPP - Referrals'!H13)</f>
        <v/>
      </c>
      <c r="F69" s="854" t="str">
        <f>IF(ISBLANK('9. PCPP - Referrals'!I13),"",'9. PCPP - Referrals'!I13)</f>
        <v/>
      </c>
      <c r="G69" s="854" t="str">
        <f>IF(ISBLANK('9. PCPP - Referrals'!J13),"",'9. PCPP - Referrals'!J13)</f>
        <v/>
      </c>
      <c r="H69" s="854" t="str">
        <f>IF(ISBLANK('9. PCPP - Referrals'!K13),"",'9. PCPP - Referrals'!K13)</f>
        <v/>
      </c>
      <c r="I69" s="854" t="str">
        <f>IF(ISBLANK('9. PCPP - Referrals'!L13),"",'9. PCPP - Referrals'!L13)</f>
        <v/>
      </c>
    </row>
    <row r="70" spans="1:9">
      <c r="A70" s="854" t="str">
        <f>IF(ISBLANK('9. PCPP - Referrals'!D14),"",'9. PCPP - Referrals'!D14)</f>
        <v/>
      </c>
      <c r="B70" s="854" t="str">
        <f>IF(ISBLANK('9. PCPP - Referrals'!E14),"",'9. PCPP - Referrals'!E14)</f>
        <v/>
      </c>
      <c r="C70" s="854" t="str">
        <f>IF(ISBLANK('9. PCPP - Referrals'!F14),"",'9. PCPP - Referrals'!F14)</f>
        <v/>
      </c>
      <c r="D70" s="854" t="str">
        <f>IF(ISBLANK('9. PCPP - Referrals'!G14),"",'9. PCPP - Referrals'!G14)</f>
        <v/>
      </c>
      <c r="E70" s="854" t="str">
        <f>IF(ISBLANK('9. PCPP - Referrals'!H14),"",'9. PCPP - Referrals'!H14)</f>
        <v/>
      </c>
      <c r="F70" s="854" t="str">
        <f>IF(ISBLANK('9. PCPP - Referrals'!I14),"",'9. PCPP - Referrals'!I14)</f>
        <v/>
      </c>
      <c r="G70" s="854" t="str">
        <f>IF(ISBLANK('9. PCPP - Referrals'!J14),"",'9. PCPP - Referrals'!J14)</f>
        <v/>
      </c>
      <c r="H70" s="854" t="str">
        <f>IF(ISBLANK('9. PCPP - Referrals'!K14),"",'9. PCPP - Referrals'!K14)</f>
        <v/>
      </c>
      <c r="I70" s="854" t="str">
        <f>IF(ISBLANK('9. PCPP - Referrals'!L14),"",'9. PCPP - Referrals'!L14)</f>
        <v/>
      </c>
    </row>
    <row r="71" spans="1:9">
      <c r="A71" s="854" t="str">
        <f>IF(ISBLANK('9. PCPP - Referrals'!D15),"",'9. PCPP - Referrals'!D15)</f>
        <v/>
      </c>
      <c r="B71" s="854" t="str">
        <f>IF(ISBLANK('9. PCPP - Referrals'!E15),"",'9. PCPP - Referrals'!E15)</f>
        <v/>
      </c>
      <c r="C71" s="854" t="str">
        <f>IF(ISBLANK('9. PCPP - Referrals'!F15),"",'9. PCPP - Referrals'!F15)</f>
        <v/>
      </c>
      <c r="D71" s="854" t="str">
        <f>IF(ISBLANK('9. PCPP - Referrals'!G15),"",'9. PCPP - Referrals'!G15)</f>
        <v/>
      </c>
      <c r="E71" s="854" t="str">
        <f>IF(ISBLANK('9. PCPP - Referrals'!H15),"",'9. PCPP - Referrals'!H15)</f>
        <v/>
      </c>
      <c r="F71" s="854" t="str">
        <f>IF(ISBLANK('9. PCPP - Referrals'!I15),"",'9. PCPP - Referrals'!I15)</f>
        <v/>
      </c>
      <c r="G71" s="854" t="str">
        <f>IF(ISBLANK('9. PCPP - Referrals'!J15),"",'9. PCPP - Referrals'!J15)</f>
        <v/>
      </c>
      <c r="H71" s="854" t="str">
        <f>IF(ISBLANK('9. PCPP - Referrals'!K15),"",'9. PCPP - Referrals'!K15)</f>
        <v/>
      </c>
      <c r="I71" s="854" t="str">
        <f>IF(ISBLANK('9. PCPP - Referrals'!L15),"",'9. PCPP - Referrals'!L15)</f>
        <v/>
      </c>
    </row>
    <row r="72" spans="1:9">
      <c r="A72" s="854" t="str">
        <f>IF(ISBLANK('9. PCPP - Referrals'!D16),"",'9. PCPP - Referrals'!D16)</f>
        <v/>
      </c>
      <c r="B72" s="854" t="str">
        <f>IF(ISBLANK('9. PCPP - Referrals'!E16),"",'9. PCPP - Referrals'!E16)</f>
        <v/>
      </c>
      <c r="C72" s="854" t="str">
        <f>IF(ISBLANK('9. PCPP - Referrals'!F16),"",'9. PCPP - Referrals'!F16)</f>
        <v/>
      </c>
      <c r="D72" s="854" t="str">
        <f>IF(ISBLANK('9. PCPP - Referrals'!G16),"",'9. PCPP - Referrals'!G16)</f>
        <v/>
      </c>
      <c r="E72" s="854" t="str">
        <f>IF(ISBLANK('9. PCPP - Referrals'!H16),"",'9. PCPP - Referrals'!H16)</f>
        <v/>
      </c>
      <c r="F72" s="854" t="str">
        <f>IF(ISBLANK('9. PCPP - Referrals'!I16),"",'9. PCPP - Referrals'!I16)</f>
        <v/>
      </c>
      <c r="G72" s="854" t="str">
        <f>IF(ISBLANK('9. PCPP - Referrals'!J16),"",'9. PCPP - Referrals'!J16)</f>
        <v/>
      </c>
      <c r="H72" s="854" t="str">
        <f>IF(ISBLANK('9. PCPP - Referrals'!K16),"",'9. PCPP - Referrals'!K16)</f>
        <v/>
      </c>
      <c r="I72" s="854" t="str">
        <f>IF(ISBLANK('9. PCPP - Referrals'!L16),"",'9. PCPP - Referrals'!L16)</f>
        <v/>
      </c>
    </row>
    <row r="73" spans="1:9">
      <c r="A73" s="854" t="str">
        <f>IF(ISBLANK('9. PCPP - Referrals'!D17),"",'9. PCPP - Referrals'!D17)</f>
        <v/>
      </c>
      <c r="B73" s="854" t="str">
        <f>IF(ISBLANK('9. PCPP - Referrals'!E17),"",'9. PCPP - Referrals'!E17)</f>
        <v/>
      </c>
      <c r="C73" s="854" t="str">
        <f>IF(ISBLANK('9. PCPP - Referrals'!F17),"",'9. PCPP - Referrals'!F17)</f>
        <v/>
      </c>
      <c r="D73" s="854" t="str">
        <f>IF(ISBLANK('9. PCPP - Referrals'!G17),"",'9. PCPP - Referrals'!G17)</f>
        <v/>
      </c>
      <c r="E73" s="854" t="str">
        <f>IF(ISBLANK('9. PCPP - Referrals'!H17),"",'9. PCPP - Referrals'!H17)</f>
        <v/>
      </c>
      <c r="F73" s="854" t="str">
        <f>IF(ISBLANK('9. PCPP - Referrals'!I17),"",'9. PCPP - Referrals'!I17)</f>
        <v/>
      </c>
      <c r="G73" s="854" t="str">
        <f>IF(ISBLANK('9. PCPP - Referrals'!J17),"",'9. PCPP - Referrals'!J17)</f>
        <v/>
      </c>
      <c r="H73" s="854" t="str">
        <f>IF(ISBLANK('9. PCPP - Referrals'!K17),"",'9. PCPP - Referrals'!K17)</f>
        <v/>
      </c>
      <c r="I73" s="854" t="str">
        <f>IF(ISBLANK('9. PCPP - Referrals'!L17),"",'9. PCPP - Referrals'!L17)</f>
        <v/>
      </c>
    </row>
    <row r="74" spans="1:9">
      <c r="A74" s="854" t="str">
        <f>IF(ISBLANK('9. PCPP - Referrals'!D18),"",'9. PCPP - Referrals'!D18)</f>
        <v/>
      </c>
      <c r="B74" s="854" t="str">
        <f>IF(ISBLANK('9. PCPP - Referrals'!E18),"",'9. PCPP - Referrals'!E18)</f>
        <v/>
      </c>
      <c r="C74" s="854" t="str">
        <f>IF(ISBLANK('9. PCPP - Referrals'!F18),"",'9. PCPP - Referrals'!F18)</f>
        <v/>
      </c>
      <c r="D74" s="854" t="str">
        <f>IF(ISBLANK('9. PCPP - Referrals'!G18),"",'9. PCPP - Referrals'!G18)</f>
        <v/>
      </c>
      <c r="E74" s="854" t="str">
        <f>IF(ISBLANK('9. PCPP - Referrals'!H18),"",'9. PCPP - Referrals'!H18)</f>
        <v/>
      </c>
      <c r="F74" s="854" t="str">
        <f>IF(ISBLANK('9. PCPP - Referrals'!I18),"",'9. PCPP - Referrals'!I18)</f>
        <v/>
      </c>
      <c r="G74" s="854" t="str">
        <f>IF(ISBLANK('9. PCPP - Referrals'!J18),"",'9. PCPP - Referrals'!J18)</f>
        <v/>
      </c>
      <c r="H74" s="854" t="str">
        <f>IF(ISBLANK('9. PCPP - Referrals'!K18),"",'9. PCPP - Referrals'!K18)</f>
        <v/>
      </c>
      <c r="I74" s="854" t="str">
        <f>IF(ISBLANK('9. PCPP - Referrals'!L18),"",'9. PCPP - Referrals'!L18)</f>
        <v/>
      </c>
    </row>
    <row r="75" spans="1:9">
      <c r="A75" s="854" t="str">
        <f>IF(ISBLANK('9. PCPP - Referrals'!D19),"",'9. PCPP - Referrals'!D19)</f>
        <v/>
      </c>
      <c r="B75" s="854" t="str">
        <f>IF(ISBLANK('9. PCPP - Referrals'!E19),"",'9. PCPP - Referrals'!E19)</f>
        <v/>
      </c>
      <c r="C75" s="854" t="str">
        <f>IF(ISBLANK('9. PCPP - Referrals'!F19),"",'9. PCPP - Referrals'!F19)</f>
        <v/>
      </c>
      <c r="D75" s="854" t="str">
        <f>IF(ISBLANK('9. PCPP - Referrals'!G19),"",'9. PCPP - Referrals'!G19)</f>
        <v/>
      </c>
      <c r="E75" s="854" t="str">
        <f>IF(ISBLANK('9. PCPP - Referrals'!H19),"",'9. PCPP - Referrals'!H19)</f>
        <v/>
      </c>
      <c r="F75" s="854" t="str">
        <f>IF(ISBLANK('9. PCPP - Referrals'!I19),"",'9. PCPP - Referrals'!I19)</f>
        <v/>
      </c>
      <c r="G75" s="854" t="str">
        <f>IF(ISBLANK('9. PCPP - Referrals'!J19),"",'9. PCPP - Referrals'!J19)</f>
        <v/>
      </c>
      <c r="H75" s="854" t="str">
        <f>IF(ISBLANK('9. PCPP - Referrals'!K19),"",'9. PCPP - Referrals'!K19)</f>
        <v/>
      </c>
      <c r="I75" s="854" t="str">
        <f>IF(ISBLANK('9. PCPP - Referrals'!L19),"",'9. PCPP - Referrals'!L19)</f>
        <v/>
      </c>
    </row>
    <row r="76" spans="1:9">
      <c r="A76" s="854" t="str">
        <f>IF(ISBLANK('9. PCPP - Referrals'!D20),"",'9. PCPP - Referrals'!D20)</f>
        <v/>
      </c>
      <c r="B76" s="854" t="str">
        <f>IF(ISBLANK('9. PCPP - Referrals'!E20),"",'9. PCPP - Referrals'!E20)</f>
        <v/>
      </c>
      <c r="C76" s="854" t="str">
        <f>IF(ISBLANK('9. PCPP - Referrals'!F20),"",'9. PCPP - Referrals'!F20)</f>
        <v/>
      </c>
      <c r="D76" s="854" t="str">
        <f>IF(ISBLANK('9. PCPP - Referrals'!G20),"",'9. PCPP - Referrals'!G20)</f>
        <v/>
      </c>
      <c r="E76" s="854" t="str">
        <f>IF(ISBLANK('9. PCPP - Referrals'!H20),"",'9. PCPP - Referrals'!H20)</f>
        <v/>
      </c>
      <c r="F76" s="854" t="str">
        <f>IF(ISBLANK('9. PCPP - Referrals'!I20),"",'9. PCPP - Referrals'!I20)</f>
        <v/>
      </c>
      <c r="G76" s="854" t="str">
        <f>IF(ISBLANK('9. PCPP - Referrals'!J20),"",'9. PCPP - Referrals'!J20)</f>
        <v/>
      </c>
      <c r="H76" s="854" t="str">
        <f>IF(ISBLANK('9. PCPP - Referrals'!K20),"",'9. PCPP - Referrals'!K20)</f>
        <v/>
      </c>
      <c r="I76" s="854" t="str">
        <f>IF(ISBLANK('9. PCPP - Referrals'!L20),"",'9. PCPP - Referrals'!L20)</f>
        <v/>
      </c>
    </row>
    <row r="77" spans="1:9">
      <c r="A77" s="854" t="str">
        <f>IF(ISBLANK('9. PCPP - Referrals'!D21),"",'9. PCPP - Referrals'!D21)</f>
        <v/>
      </c>
      <c r="B77" s="854" t="str">
        <f>IF(ISBLANK('9. PCPP - Referrals'!E21),"",'9. PCPP - Referrals'!E21)</f>
        <v/>
      </c>
      <c r="C77" s="854" t="str">
        <f>IF(ISBLANK('9. PCPP - Referrals'!F21),"",'9. PCPP - Referrals'!F21)</f>
        <v/>
      </c>
      <c r="D77" s="854" t="str">
        <f>IF(ISBLANK('9. PCPP - Referrals'!G21),"",'9. PCPP - Referrals'!G21)</f>
        <v/>
      </c>
      <c r="E77" s="854" t="str">
        <f>IF(ISBLANK('9. PCPP - Referrals'!H21),"",'9. PCPP - Referrals'!H21)</f>
        <v/>
      </c>
      <c r="F77" s="854" t="str">
        <f>IF(ISBLANK('9. PCPP - Referrals'!I21),"",'9. PCPP - Referrals'!I21)</f>
        <v/>
      </c>
      <c r="G77" s="854" t="str">
        <f>IF(ISBLANK('9. PCPP - Referrals'!J21),"",'9. PCPP - Referrals'!J21)</f>
        <v/>
      </c>
      <c r="H77" s="854" t="str">
        <f>IF(ISBLANK('9. PCPP - Referrals'!K21),"",'9. PCPP - Referrals'!K21)</f>
        <v/>
      </c>
      <c r="I77" s="854" t="str">
        <f>IF(ISBLANK('9. PCPP - Referrals'!L21),"",'9. PCPP - Referrals'!L21)</f>
        <v/>
      </c>
    </row>
    <row r="78" spans="1:9">
      <c r="A78" s="854" t="str">
        <f>IF(ISBLANK('9. PCPP - Referrals'!D22),"",'9. PCPP - Referrals'!D22)</f>
        <v/>
      </c>
      <c r="B78" s="854" t="str">
        <f>IF(ISBLANK('9. PCPP - Referrals'!E22),"",'9. PCPP - Referrals'!E22)</f>
        <v/>
      </c>
      <c r="C78" s="854" t="str">
        <f>IF(ISBLANK('9. PCPP - Referrals'!F22),"",'9. PCPP - Referrals'!F22)</f>
        <v/>
      </c>
      <c r="D78" s="854" t="str">
        <f>IF(ISBLANK('9. PCPP - Referrals'!G22),"",'9. PCPP - Referrals'!G22)</f>
        <v/>
      </c>
      <c r="E78" s="854" t="str">
        <f>IF(ISBLANK('9. PCPP - Referrals'!H22),"",'9. PCPP - Referrals'!H22)</f>
        <v/>
      </c>
      <c r="F78" s="854" t="str">
        <f>IF(ISBLANK('9. PCPP - Referrals'!I22),"",'9. PCPP - Referrals'!I22)</f>
        <v/>
      </c>
      <c r="G78" s="854" t="str">
        <f>IF(ISBLANK('9. PCPP - Referrals'!J22),"",'9. PCPP - Referrals'!J22)</f>
        <v/>
      </c>
      <c r="H78" s="854" t="str">
        <f>IF(ISBLANK('9. PCPP - Referrals'!K22),"",'9. PCPP - Referrals'!K22)</f>
        <v/>
      </c>
      <c r="I78" s="854" t="str">
        <f>IF(ISBLANK('9. PCPP - Referrals'!L22),"",'9. PCPP - Referrals'!L22)</f>
        <v/>
      </c>
    </row>
    <row r="79" spans="1:9">
      <c r="A79" s="854" t="str">
        <f>IF(ISBLANK('9. PCPP - Referrals'!D23),"",'9. PCPP - Referrals'!D23)</f>
        <v/>
      </c>
      <c r="B79" s="854" t="str">
        <f>IF(ISBLANK('9. PCPP - Referrals'!E23),"",'9. PCPP - Referrals'!E23)</f>
        <v/>
      </c>
      <c r="C79" s="854" t="str">
        <f>IF(ISBLANK('9. PCPP - Referrals'!F23),"",'9. PCPP - Referrals'!F23)</f>
        <v/>
      </c>
      <c r="D79" s="854" t="str">
        <f>IF(ISBLANK('9. PCPP - Referrals'!G23),"",'9. PCPP - Referrals'!G23)</f>
        <v/>
      </c>
      <c r="E79" s="854" t="str">
        <f>IF(ISBLANK('9. PCPP - Referrals'!H23),"",'9. PCPP - Referrals'!H23)</f>
        <v/>
      </c>
      <c r="F79" s="854" t="str">
        <f>IF(ISBLANK('9. PCPP - Referrals'!I23),"",'9. PCPP - Referrals'!I23)</f>
        <v/>
      </c>
      <c r="G79" s="854" t="str">
        <f>IF(ISBLANK('9. PCPP - Referrals'!J23),"",'9. PCPP - Referrals'!J23)</f>
        <v/>
      </c>
      <c r="H79" s="854" t="str">
        <f>IF(ISBLANK('9. PCPP - Referrals'!K23),"",'9. PCPP - Referrals'!K23)</f>
        <v/>
      </c>
      <c r="I79" s="854" t="str">
        <f>IF(ISBLANK('9. PCPP - Referrals'!L23),"",'9. PCPP - Referrals'!L23)</f>
        <v/>
      </c>
    </row>
    <row r="80" spans="1:9">
      <c r="A80" s="854" t="str">
        <f>IF(ISBLANK('9. PCPP - Referrals'!D24),"",'9. PCPP - Referrals'!D24)</f>
        <v/>
      </c>
      <c r="B80" s="854" t="str">
        <f>IF(ISBLANK('9. PCPP - Referrals'!E24),"",'9. PCPP - Referrals'!E24)</f>
        <v/>
      </c>
      <c r="C80" s="854" t="str">
        <f>IF(ISBLANK('9. PCPP - Referrals'!F24),"",'9. PCPP - Referrals'!F24)</f>
        <v/>
      </c>
      <c r="D80" s="854" t="str">
        <f>IF(ISBLANK('9. PCPP - Referrals'!G24),"",'9. PCPP - Referrals'!G24)</f>
        <v/>
      </c>
      <c r="E80" s="854" t="str">
        <f>IF(ISBLANK('9. PCPP - Referrals'!H24),"",'9. PCPP - Referrals'!H24)</f>
        <v/>
      </c>
      <c r="F80" s="854" t="str">
        <f>IF(ISBLANK('9. PCPP - Referrals'!I24),"",'9. PCPP - Referrals'!I24)</f>
        <v/>
      </c>
      <c r="G80" s="854" t="str">
        <f>IF(ISBLANK('9. PCPP - Referrals'!J24),"",'9. PCPP - Referrals'!J24)</f>
        <v/>
      </c>
      <c r="H80" s="854" t="str">
        <f>IF(ISBLANK('9. PCPP - Referrals'!K24),"",'9. PCPP - Referrals'!K24)</f>
        <v/>
      </c>
      <c r="I80" s="854" t="str">
        <f>IF(ISBLANK('9. PCPP - Referrals'!L24),"",'9. PCPP - Referrals'!L24)</f>
        <v/>
      </c>
    </row>
    <row r="81" spans="1:9">
      <c r="A81" s="854" t="str">
        <f>IF(ISBLANK('9. PCPP - Referrals'!D25),"",'9. PCPP - Referrals'!D25)</f>
        <v/>
      </c>
      <c r="B81" s="854" t="str">
        <f>IF(ISBLANK('9. PCPP - Referrals'!E25),"",'9. PCPP - Referrals'!E25)</f>
        <v/>
      </c>
      <c r="C81" s="854" t="str">
        <f>IF(ISBLANK('9. PCPP - Referrals'!F25),"",'9. PCPP - Referrals'!F25)</f>
        <v/>
      </c>
      <c r="D81" s="854" t="str">
        <f>IF(ISBLANK('9. PCPP - Referrals'!G25),"",'9. PCPP - Referrals'!G25)</f>
        <v/>
      </c>
      <c r="E81" s="854" t="str">
        <f>IF(ISBLANK('9. PCPP - Referrals'!H25),"",'9. PCPP - Referrals'!H25)</f>
        <v/>
      </c>
      <c r="F81" s="854" t="str">
        <f>IF(ISBLANK('9. PCPP - Referrals'!I25),"",'9. PCPP - Referrals'!I25)</f>
        <v/>
      </c>
      <c r="G81" s="854" t="str">
        <f>IF(ISBLANK('9. PCPP - Referrals'!J25),"",'9. PCPP - Referrals'!J25)</f>
        <v/>
      </c>
      <c r="H81" s="854" t="str">
        <f>IF(ISBLANK('9. PCPP - Referrals'!K25),"",'9. PCPP - Referrals'!K25)</f>
        <v/>
      </c>
      <c r="I81" s="854" t="str">
        <f>IF(ISBLANK('9. PCPP - Referrals'!L25),"",'9. PCPP - Referrals'!L25)</f>
        <v/>
      </c>
    </row>
    <row r="82" spans="1:9">
      <c r="A82" s="854" t="str">
        <f>IF(ISBLANK('9. PCPP - Referrals'!D26),"",'9. PCPP - Referrals'!D26)</f>
        <v/>
      </c>
      <c r="B82" s="854" t="str">
        <f>IF(ISBLANK('9. PCPP - Referrals'!E26),"",'9. PCPP - Referrals'!E26)</f>
        <v/>
      </c>
      <c r="C82" s="854" t="str">
        <f>IF(ISBLANK('9. PCPP - Referrals'!F26),"",'9. PCPP - Referrals'!F26)</f>
        <v/>
      </c>
      <c r="D82" s="854" t="str">
        <f>IF(ISBLANK('9. PCPP - Referrals'!G26),"",'9. PCPP - Referrals'!G26)</f>
        <v/>
      </c>
      <c r="E82" s="854" t="str">
        <f>IF(ISBLANK('9. PCPP - Referrals'!H26),"",'9. PCPP - Referrals'!H26)</f>
        <v/>
      </c>
      <c r="F82" s="854" t="str">
        <f>IF(ISBLANK('9. PCPP - Referrals'!I26),"",'9. PCPP - Referrals'!I26)</f>
        <v/>
      </c>
      <c r="G82" s="854" t="str">
        <f>IF(ISBLANK('9. PCPP - Referrals'!J26),"",'9. PCPP - Referrals'!J26)</f>
        <v/>
      </c>
      <c r="H82" s="854" t="str">
        <f>IF(ISBLANK('9. PCPP - Referrals'!K26),"",'9. PCPP - Referrals'!K26)</f>
        <v/>
      </c>
      <c r="I82" s="854" t="str">
        <f>IF(ISBLANK('9. PCPP - Referrals'!L26),"",'9. PCPP - Referrals'!L26)</f>
        <v/>
      </c>
    </row>
    <row r="83" spans="1:9">
      <c r="A83" s="854" t="str">
        <f>IF(ISBLANK('9. PCPP - Referrals'!D27),"",'9. PCPP - Referrals'!D27)</f>
        <v/>
      </c>
      <c r="B83" s="854" t="str">
        <f>IF(ISBLANK('9. PCPP - Referrals'!E27),"",'9. PCPP - Referrals'!E27)</f>
        <v/>
      </c>
      <c r="C83" s="854" t="str">
        <f>IF(ISBLANK('9. PCPP - Referrals'!F27),"",'9. PCPP - Referrals'!F27)</f>
        <v/>
      </c>
      <c r="D83" s="854" t="str">
        <f>IF(ISBLANK('9. PCPP - Referrals'!G27),"",'9. PCPP - Referrals'!G27)</f>
        <v/>
      </c>
      <c r="E83" s="854" t="str">
        <f>IF(ISBLANK('9. PCPP - Referrals'!H27),"",'9. PCPP - Referrals'!H27)</f>
        <v/>
      </c>
      <c r="F83" s="854" t="str">
        <f>IF(ISBLANK('9. PCPP - Referrals'!I27),"",'9. PCPP - Referrals'!I27)</f>
        <v/>
      </c>
      <c r="G83" s="854" t="str">
        <f>IF(ISBLANK('9. PCPP - Referrals'!J27),"",'9. PCPP - Referrals'!J27)</f>
        <v/>
      </c>
      <c r="H83" s="854" t="str">
        <f>IF(ISBLANK('9. PCPP - Referrals'!K27),"",'9. PCPP - Referrals'!K27)</f>
        <v/>
      </c>
      <c r="I83" s="854" t="str">
        <f>IF(ISBLANK('9. PCPP - Referrals'!L27),"",'9. PCPP - Referrals'!L27)</f>
        <v/>
      </c>
    </row>
    <row r="84" spans="1:9">
      <c r="A84" s="854" t="str">
        <f>IF(ISBLANK('9. PCPP - Referrals'!D28),"",'9. PCPP - Referrals'!D28)</f>
        <v/>
      </c>
      <c r="B84" s="854" t="str">
        <f>IF(ISBLANK('9. PCPP - Referrals'!E28),"",'9. PCPP - Referrals'!E28)</f>
        <v/>
      </c>
      <c r="C84" s="854" t="str">
        <f>IF(ISBLANK('9. PCPP - Referrals'!F28),"",'9. PCPP - Referrals'!F28)</f>
        <v/>
      </c>
      <c r="D84" s="854" t="str">
        <f>IF(ISBLANK('9. PCPP - Referrals'!G28),"",'9. PCPP - Referrals'!G28)</f>
        <v/>
      </c>
      <c r="E84" s="854" t="str">
        <f>IF(ISBLANK('9. PCPP - Referrals'!H28),"",'9. PCPP - Referrals'!H28)</f>
        <v/>
      </c>
      <c r="F84" s="854" t="str">
        <f>IF(ISBLANK('9. PCPP - Referrals'!I28),"",'9. PCPP - Referrals'!I28)</f>
        <v/>
      </c>
      <c r="G84" s="854" t="str">
        <f>IF(ISBLANK('9. PCPP - Referrals'!J28),"",'9. PCPP - Referrals'!J28)</f>
        <v/>
      </c>
      <c r="H84" s="854" t="str">
        <f>IF(ISBLANK('9. PCPP - Referrals'!K28),"",'9. PCPP - Referrals'!K28)</f>
        <v/>
      </c>
      <c r="I84" s="854" t="str">
        <f>IF(ISBLANK('9. PCPP - Referrals'!L28),"",'9. PCPP - Referrals'!L28)</f>
        <v/>
      </c>
    </row>
    <row r="85" spans="1:9">
      <c r="A85" s="854" t="str">
        <f>IF(ISBLANK('9. PCPP - Referrals'!D29),"",'9. PCPP - Referrals'!D29)</f>
        <v/>
      </c>
      <c r="B85" s="854" t="str">
        <f>IF(ISBLANK('9. PCPP - Referrals'!E29),"",'9. PCPP - Referrals'!E29)</f>
        <v/>
      </c>
      <c r="C85" s="854" t="str">
        <f>IF(ISBLANK('9. PCPP - Referrals'!F29),"",'9. PCPP - Referrals'!F29)</f>
        <v/>
      </c>
      <c r="D85" s="854" t="str">
        <f>IF(ISBLANK('9. PCPP - Referrals'!G29),"",'9. PCPP - Referrals'!G29)</f>
        <v/>
      </c>
      <c r="E85" s="854" t="str">
        <f>IF(ISBLANK('9. PCPP - Referrals'!H29),"",'9. PCPP - Referrals'!H29)</f>
        <v/>
      </c>
      <c r="F85" s="854" t="str">
        <f>IF(ISBLANK('9. PCPP - Referrals'!I29),"",'9. PCPP - Referrals'!I29)</f>
        <v/>
      </c>
      <c r="G85" s="854" t="str">
        <f>IF(ISBLANK('9. PCPP - Referrals'!J29),"",'9. PCPP - Referrals'!J29)</f>
        <v/>
      </c>
      <c r="H85" s="854" t="str">
        <f>IF(ISBLANK('9. PCPP - Referrals'!K29),"",'9. PCPP - Referrals'!K29)</f>
        <v/>
      </c>
      <c r="I85" s="854" t="str">
        <f>IF(ISBLANK('9. PCPP - Referrals'!L29),"",'9. PCPP - Referrals'!L29)</f>
        <v/>
      </c>
    </row>
    <row r="86" spans="1:9">
      <c r="A86" s="854" t="str">
        <f>IF(ISBLANK('9. PCPP - Referrals'!D30),"",'9. PCPP - Referrals'!D30)</f>
        <v/>
      </c>
      <c r="B86" s="854" t="str">
        <f>IF(ISBLANK('9. PCPP - Referrals'!E30),"",'9. PCPP - Referrals'!E30)</f>
        <v/>
      </c>
      <c r="C86" s="854" t="str">
        <f>IF(ISBLANK('9. PCPP - Referrals'!F30),"",'9. PCPP - Referrals'!F30)</f>
        <v/>
      </c>
      <c r="D86" s="854" t="str">
        <f>IF(ISBLANK('9. PCPP - Referrals'!G30),"",'9. PCPP - Referrals'!G30)</f>
        <v/>
      </c>
      <c r="E86" s="854" t="str">
        <f>IF(ISBLANK('9. PCPP - Referrals'!H30),"",'9. PCPP - Referrals'!H30)</f>
        <v/>
      </c>
      <c r="F86" s="854" t="str">
        <f>IF(ISBLANK('9. PCPP - Referrals'!I30),"",'9. PCPP - Referrals'!I30)</f>
        <v/>
      </c>
      <c r="G86" s="854" t="str">
        <f>IF(ISBLANK('9. PCPP - Referrals'!J30),"",'9. PCPP - Referrals'!J30)</f>
        <v/>
      </c>
      <c r="H86" s="854" t="str">
        <f>IF(ISBLANK('9. PCPP - Referrals'!K30),"",'9. PCPP - Referrals'!K30)</f>
        <v/>
      </c>
      <c r="I86" s="854" t="str">
        <f>IF(ISBLANK('9. PCPP - Referrals'!L30),"",'9. PCPP - Referrals'!L30)</f>
        <v/>
      </c>
    </row>
    <row r="87" spans="1:9">
      <c r="A87" s="854" t="str">
        <f>IF(ISBLANK('9. PCPP - Referrals'!D31),"",'9. PCPP - Referrals'!D31)</f>
        <v/>
      </c>
      <c r="B87" s="854" t="str">
        <f>IF(ISBLANK('9. PCPP - Referrals'!E31),"",'9. PCPP - Referrals'!E31)</f>
        <v/>
      </c>
      <c r="C87" s="854" t="str">
        <f>IF(ISBLANK('9. PCPP - Referrals'!F31),"",'9. PCPP - Referrals'!F31)</f>
        <v/>
      </c>
      <c r="D87" s="854" t="str">
        <f>IF(ISBLANK('9. PCPP - Referrals'!G31),"",'9. PCPP - Referrals'!G31)</f>
        <v/>
      </c>
      <c r="E87" s="854" t="str">
        <f>IF(ISBLANK('9. PCPP - Referrals'!H31),"",'9. PCPP - Referrals'!H31)</f>
        <v/>
      </c>
      <c r="F87" s="854" t="str">
        <f>IF(ISBLANK('9. PCPP - Referrals'!I31),"",'9. PCPP - Referrals'!I31)</f>
        <v/>
      </c>
      <c r="G87" s="854" t="str">
        <f>IF(ISBLANK('9. PCPP - Referrals'!J31),"",'9. PCPP - Referrals'!J31)</f>
        <v/>
      </c>
      <c r="H87" s="854" t="str">
        <f>IF(ISBLANK('9. PCPP - Referrals'!K31),"",'9. PCPP - Referrals'!K31)</f>
        <v/>
      </c>
      <c r="I87" s="854" t="str">
        <f>IF(ISBLANK('9. PCPP - Referrals'!L31),"",'9. PCPP - Referrals'!L31)</f>
        <v/>
      </c>
    </row>
    <row r="88" spans="1:9">
      <c r="A88" s="854" t="str">
        <f>IF(ISBLANK('9. PCPP - Referrals'!D32),"",'9. PCPP - Referrals'!D32)</f>
        <v/>
      </c>
      <c r="B88" s="854" t="str">
        <f>IF(ISBLANK('9. PCPP - Referrals'!E32),"",'9. PCPP - Referrals'!E32)</f>
        <v/>
      </c>
      <c r="C88" s="854" t="str">
        <f>IF(ISBLANK('9. PCPP - Referrals'!F32),"",'9. PCPP - Referrals'!F32)</f>
        <v/>
      </c>
      <c r="D88" s="854" t="str">
        <f>IF(ISBLANK('9. PCPP - Referrals'!G32),"",'9. PCPP - Referrals'!G32)</f>
        <v/>
      </c>
      <c r="E88" s="854" t="str">
        <f>IF(ISBLANK('9. PCPP - Referrals'!H32),"",'9. PCPP - Referrals'!H32)</f>
        <v/>
      </c>
      <c r="F88" s="854" t="str">
        <f>IF(ISBLANK('9. PCPP - Referrals'!I32),"",'9. PCPP - Referrals'!I32)</f>
        <v/>
      </c>
      <c r="G88" s="854" t="str">
        <f>IF(ISBLANK('9. PCPP - Referrals'!J32),"",'9. PCPP - Referrals'!J32)</f>
        <v/>
      </c>
      <c r="H88" s="854" t="str">
        <f>IF(ISBLANK('9. PCPP - Referrals'!K32),"",'9. PCPP - Referrals'!K32)</f>
        <v/>
      </c>
      <c r="I88" s="854" t="str">
        <f>IF(ISBLANK('9. PCPP - Referrals'!L32),"",'9. PCPP - Referrals'!L32)</f>
        <v/>
      </c>
    </row>
    <row r="89" spans="1:9">
      <c r="A89" s="854" t="str">
        <f>IF(ISBLANK('9. PCPP - Referrals'!D33),"",'9. PCPP - Referrals'!D33)</f>
        <v/>
      </c>
      <c r="B89" s="854" t="str">
        <f>IF(ISBLANK('9. PCPP - Referrals'!E33),"",'9. PCPP - Referrals'!E33)</f>
        <v/>
      </c>
      <c r="C89" s="854" t="str">
        <f>IF(ISBLANK('9. PCPP - Referrals'!F33),"",'9. PCPP - Referrals'!F33)</f>
        <v/>
      </c>
      <c r="D89" s="854" t="str">
        <f>IF(ISBLANK('9. PCPP - Referrals'!G33),"",'9. PCPP - Referrals'!G33)</f>
        <v/>
      </c>
      <c r="E89" s="854" t="str">
        <f>IF(ISBLANK('9. PCPP - Referrals'!H33),"",'9. PCPP - Referrals'!H33)</f>
        <v/>
      </c>
      <c r="F89" s="854" t="str">
        <f>IF(ISBLANK('9. PCPP - Referrals'!I33),"",'9. PCPP - Referrals'!I33)</f>
        <v/>
      </c>
      <c r="G89" s="854" t="str">
        <f>IF(ISBLANK('9. PCPP - Referrals'!J33),"",'9. PCPP - Referrals'!J33)</f>
        <v/>
      </c>
      <c r="H89" s="854" t="str">
        <f>IF(ISBLANK('9. PCPP - Referrals'!K33),"",'9. PCPP - Referrals'!K33)</f>
        <v/>
      </c>
      <c r="I89" s="854" t="str">
        <f>IF(ISBLANK('9. PCPP - Referrals'!L33),"",'9. PCPP - Referrals'!L33)</f>
        <v/>
      </c>
    </row>
    <row r="90" spans="1:9">
      <c r="A90" s="854" t="str">
        <f>IF(ISBLANK('9. PCPP - Referrals'!D34),"",'9. PCPP - Referrals'!D34)</f>
        <v/>
      </c>
      <c r="B90" s="854" t="str">
        <f>IF(ISBLANK('9. PCPP - Referrals'!E34),"",'9. PCPP - Referrals'!E34)</f>
        <v/>
      </c>
      <c r="C90" s="854" t="str">
        <f>IF(ISBLANK('9. PCPP - Referrals'!F34),"",'9. PCPP - Referrals'!F34)</f>
        <v/>
      </c>
      <c r="D90" s="854" t="str">
        <f>IF(ISBLANK('9. PCPP - Referrals'!G34),"",'9. PCPP - Referrals'!G34)</f>
        <v/>
      </c>
      <c r="E90" s="854" t="str">
        <f>IF(ISBLANK('9. PCPP - Referrals'!H34),"",'9. PCPP - Referrals'!H34)</f>
        <v/>
      </c>
      <c r="F90" s="854" t="str">
        <f>IF(ISBLANK('9. PCPP - Referrals'!I34),"",'9. PCPP - Referrals'!I34)</f>
        <v/>
      </c>
      <c r="G90" s="854" t="str">
        <f>IF(ISBLANK('9. PCPP - Referrals'!J34),"",'9. PCPP - Referrals'!J34)</f>
        <v/>
      </c>
      <c r="H90" s="854" t="str">
        <f>IF(ISBLANK('9. PCPP - Referrals'!K34),"",'9. PCPP - Referrals'!K34)</f>
        <v/>
      </c>
      <c r="I90" s="854" t="str">
        <f>IF(ISBLANK('9. PCPP - Referrals'!L34),"",'9. PCPP - Referrals'!L34)</f>
        <v/>
      </c>
    </row>
    <row r="91" spans="1:9">
      <c r="A91" s="854" t="str">
        <f>IF(ISBLANK('9. PCPP - Referrals'!D35),"",'9. PCPP - Referrals'!D35)</f>
        <v/>
      </c>
      <c r="B91" s="854" t="str">
        <f>IF(ISBLANK('9. PCPP - Referrals'!E35),"",'9. PCPP - Referrals'!E35)</f>
        <v/>
      </c>
      <c r="C91" s="854" t="str">
        <f>IF(ISBLANK('9. PCPP - Referrals'!F35),"",'9. PCPP - Referrals'!F35)</f>
        <v/>
      </c>
      <c r="D91" s="854" t="str">
        <f>IF(ISBLANK('9. PCPP - Referrals'!G35),"",'9. PCPP - Referrals'!G35)</f>
        <v/>
      </c>
      <c r="E91" s="854" t="str">
        <f>IF(ISBLANK('9. PCPP - Referrals'!H35),"",'9. PCPP - Referrals'!H35)</f>
        <v/>
      </c>
      <c r="F91" s="854" t="str">
        <f>IF(ISBLANK('9. PCPP - Referrals'!I35),"",'9. PCPP - Referrals'!I35)</f>
        <v/>
      </c>
      <c r="G91" s="854" t="str">
        <f>IF(ISBLANK('9. PCPP - Referrals'!J35),"",'9. PCPP - Referrals'!J35)</f>
        <v/>
      </c>
      <c r="H91" s="854" t="str">
        <f>IF(ISBLANK('9. PCPP - Referrals'!K35),"",'9. PCPP - Referrals'!K35)</f>
        <v/>
      </c>
      <c r="I91" s="854" t="str">
        <f>IF(ISBLANK('9. PCPP - Referrals'!L35),"",'9. PCPP - Referrals'!L35)</f>
        <v/>
      </c>
    </row>
    <row r="92" spans="1:9">
      <c r="A92" s="854" t="str">
        <f>IF(ISBLANK('9. PCPP - Referrals'!D36),"",'9. PCPP - Referrals'!D36)</f>
        <v/>
      </c>
      <c r="B92" s="854" t="str">
        <f>IF(ISBLANK('9. PCPP - Referrals'!E36),"",'9. PCPP - Referrals'!E36)</f>
        <v/>
      </c>
      <c r="C92" s="854" t="str">
        <f>IF(ISBLANK('9. PCPP - Referrals'!F36),"",'9. PCPP - Referrals'!F36)</f>
        <v/>
      </c>
      <c r="D92" s="854" t="str">
        <f>IF(ISBLANK('9. PCPP - Referrals'!G36),"",'9. PCPP - Referrals'!G36)</f>
        <v/>
      </c>
      <c r="E92" s="854" t="str">
        <f>IF(ISBLANK('9. PCPP - Referrals'!H36),"",'9. PCPP - Referrals'!H36)</f>
        <v/>
      </c>
      <c r="F92" s="854" t="str">
        <f>IF(ISBLANK('9. PCPP - Referrals'!I36),"",'9. PCPP - Referrals'!I36)</f>
        <v/>
      </c>
      <c r="G92" s="854" t="str">
        <f>IF(ISBLANK('9. PCPP - Referrals'!J36),"",'9. PCPP - Referrals'!J36)</f>
        <v/>
      </c>
      <c r="H92" s="854" t="str">
        <f>IF(ISBLANK('9. PCPP - Referrals'!K36),"",'9. PCPP - Referrals'!K36)</f>
        <v/>
      </c>
      <c r="I92" s="854" t="str">
        <f>IF(ISBLANK('9. PCPP - Referrals'!L36),"",'9. PCPP - Referrals'!L36)</f>
        <v/>
      </c>
    </row>
    <row r="93" spans="1:9">
      <c r="A93" s="854" t="str">
        <f>IF(ISBLANK('9. PCPP - Referrals'!D37),"",'9. PCPP - Referrals'!D37)</f>
        <v/>
      </c>
      <c r="B93" s="854" t="str">
        <f>IF(ISBLANK('9. PCPP - Referrals'!E37),"",'9. PCPP - Referrals'!E37)</f>
        <v/>
      </c>
      <c r="C93" s="854" t="str">
        <f>IF(ISBLANK('9. PCPP - Referrals'!F37),"",'9. PCPP - Referrals'!F37)</f>
        <v/>
      </c>
      <c r="D93" s="854" t="str">
        <f>IF(ISBLANK('9. PCPP - Referrals'!G37),"",'9. PCPP - Referrals'!G37)</f>
        <v/>
      </c>
      <c r="E93" s="854" t="str">
        <f>IF(ISBLANK('9. PCPP - Referrals'!H37),"",'9. PCPP - Referrals'!H37)</f>
        <v/>
      </c>
      <c r="F93" s="854" t="str">
        <f>IF(ISBLANK('9. PCPP - Referrals'!I37),"",'9. PCPP - Referrals'!I37)</f>
        <v/>
      </c>
      <c r="G93" s="854" t="str">
        <f>IF(ISBLANK('9. PCPP - Referrals'!J37),"",'9. PCPP - Referrals'!J37)</f>
        <v/>
      </c>
      <c r="H93" s="854" t="str">
        <f>IF(ISBLANK('9. PCPP - Referrals'!K37),"",'9. PCPP - Referrals'!K37)</f>
        <v/>
      </c>
      <c r="I93" s="854" t="str">
        <f>IF(ISBLANK('9. PCPP - Referrals'!L37),"",'9. PCPP - Referrals'!L37)</f>
        <v/>
      </c>
    </row>
    <row r="94" spans="1:9">
      <c r="A94" s="854" t="str">
        <f>IF(ISBLANK('9. PCPP - Referrals'!D38),"",'9. PCPP - Referrals'!D38)</f>
        <v/>
      </c>
      <c r="B94" s="854" t="str">
        <f>IF(ISBLANK('9. PCPP - Referrals'!E38),"",'9. PCPP - Referrals'!E38)</f>
        <v/>
      </c>
      <c r="C94" s="854" t="str">
        <f>IF(ISBLANK('9. PCPP - Referrals'!F38),"",'9. PCPP - Referrals'!F38)</f>
        <v/>
      </c>
      <c r="D94" s="854" t="str">
        <f>IF(ISBLANK('9. PCPP - Referrals'!G38),"",'9. PCPP - Referrals'!G38)</f>
        <v/>
      </c>
      <c r="E94" s="854" t="str">
        <f>IF(ISBLANK('9. PCPP - Referrals'!H38),"",'9. PCPP - Referrals'!H38)</f>
        <v/>
      </c>
      <c r="F94" s="854" t="str">
        <f>IF(ISBLANK('9. PCPP - Referrals'!I38),"",'9. PCPP - Referrals'!I38)</f>
        <v/>
      </c>
      <c r="G94" s="854" t="str">
        <f>IF(ISBLANK('9. PCPP - Referrals'!J38),"",'9. PCPP - Referrals'!J38)</f>
        <v/>
      </c>
      <c r="H94" s="854" t="str">
        <f>IF(ISBLANK('9. PCPP - Referrals'!K38),"",'9. PCPP - Referrals'!K38)</f>
        <v/>
      </c>
      <c r="I94" s="854" t="str">
        <f>IF(ISBLANK('9. PCPP - Referrals'!L38),"",'9. PCPP - Referrals'!L38)</f>
        <v/>
      </c>
    </row>
    <row r="95" spans="1:9">
      <c r="A95" s="854" t="str">
        <f>IF(ISBLANK('9. PCPP - Referrals'!D39),"",'9. PCPP - Referrals'!D39)</f>
        <v/>
      </c>
      <c r="B95" s="854" t="str">
        <f>IF(ISBLANK('9. PCPP - Referrals'!E39),"",'9. PCPP - Referrals'!E39)</f>
        <v/>
      </c>
      <c r="C95" s="854" t="str">
        <f>IF(ISBLANK('9. PCPP - Referrals'!F39),"",'9. PCPP - Referrals'!F39)</f>
        <v/>
      </c>
      <c r="D95" s="854" t="str">
        <f>IF(ISBLANK('9. PCPP - Referrals'!G39),"",'9. PCPP - Referrals'!G39)</f>
        <v/>
      </c>
      <c r="E95" s="854" t="str">
        <f>IF(ISBLANK('9. PCPP - Referrals'!H39),"",'9. PCPP - Referrals'!H39)</f>
        <v/>
      </c>
      <c r="F95" s="854" t="str">
        <f>IF(ISBLANK('9. PCPP - Referrals'!I39),"",'9. PCPP - Referrals'!I39)</f>
        <v/>
      </c>
      <c r="G95" s="854" t="str">
        <f>IF(ISBLANK('9. PCPP - Referrals'!J39),"",'9. PCPP - Referrals'!J39)</f>
        <v/>
      </c>
      <c r="H95" s="854" t="str">
        <f>IF(ISBLANK('9. PCPP - Referrals'!K39),"",'9. PCPP - Referrals'!K39)</f>
        <v/>
      </c>
      <c r="I95" s="854" t="str">
        <f>IF(ISBLANK('9. PCPP - Referrals'!L39),"",'9. PCPP - Referrals'!L39)</f>
        <v/>
      </c>
    </row>
    <row r="96" spans="1:9">
      <c r="A96" s="854" t="str">
        <f>IF(ISBLANK('9. PCPP - Referrals'!D40),"",'9. PCPP - Referrals'!D40)</f>
        <v/>
      </c>
      <c r="B96" s="854" t="str">
        <f>IF(ISBLANK('9. PCPP - Referrals'!E40),"",'9. PCPP - Referrals'!E40)</f>
        <v/>
      </c>
      <c r="C96" s="854" t="str">
        <f>IF(ISBLANK('9. PCPP - Referrals'!F40),"",'9. PCPP - Referrals'!F40)</f>
        <v/>
      </c>
      <c r="D96" s="854" t="str">
        <f>IF(ISBLANK('9. PCPP - Referrals'!G40),"",'9. PCPP - Referrals'!G40)</f>
        <v/>
      </c>
      <c r="E96" s="854" t="str">
        <f>IF(ISBLANK('9. PCPP - Referrals'!H40),"",'9. PCPP - Referrals'!H40)</f>
        <v/>
      </c>
      <c r="F96" s="854" t="str">
        <f>IF(ISBLANK('9. PCPP - Referrals'!I40),"",'9. PCPP - Referrals'!I40)</f>
        <v/>
      </c>
      <c r="G96" s="854" t="str">
        <f>IF(ISBLANK('9. PCPP - Referrals'!J40),"",'9. PCPP - Referrals'!J40)</f>
        <v/>
      </c>
      <c r="H96" s="854" t="str">
        <f>IF(ISBLANK('9. PCPP - Referrals'!K40),"",'9. PCPP - Referrals'!K40)</f>
        <v/>
      </c>
      <c r="I96" s="854" t="str">
        <f>IF(ISBLANK('9. PCPP - Referrals'!L40),"",'9. PCPP - Referrals'!L40)</f>
        <v/>
      </c>
    </row>
    <row r="97" spans="1:9">
      <c r="A97" s="854" t="str">
        <f>IF(ISBLANK('9. PCPP - Referrals'!D41),"",'9. PCPP - Referrals'!D41)</f>
        <v/>
      </c>
      <c r="B97" s="854" t="str">
        <f>IF(ISBLANK('9. PCPP - Referrals'!E41),"",'9. PCPP - Referrals'!E41)</f>
        <v/>
      </c>
      <c r="C97" s="854" t="str">
        <f>IF(ISBLANK('9. PCPP - Referrals'!F41),"",'9. PCPP - Referrals'!F41)</f>
        <v/>
      </c>
      <c r="D97" s="854" t="str">
        <f>IF(ISBLANK('9. PCPP - Referrals'!G41),"",'9. PCPP - Referrals'!G41)</f>
        <v/>
      </c>
      <c r="E97" s="854" t="str">
        <f>IF(ISBLANK('9. PCPP - Referrals'!H41),"",'9. PCPP - Referrals'!H41)</f>
        <v/>
      </c>
      <c r="F97" s="854" t="str">
        <f>IF(ISBLANK('9. PCPP - Referrals'!I41),"",'9. PCPP - Referrals'!I41)</f>
        <v/>
      </c>
      <c r="G97" s="854" t="str">
        <f>IF(ISBLANK('9. PCPP - Referrals'!J41),"",'9. PCPP - Referrals'!J41)</f>
        <v/>
      </c>
      <c r="H97" s="854" t="str">
        <f>IF(ISBLANK('9. PCPP - Referrals'!K41),"",'9. PCPP - Referrals'!K41)</f>
        <v/>
      </c>
      <c r="I97" s="854" t="str">
        <f>IF(ISBLANK('9. PCPP - Referrals'!L41),"",'9. PCPP - Referrals'!L41)</f>
        <v/>
      </c>
    </row>
    <row r="98" spans="1:9">
      <c r="A98" s="854" t="str">
        <f>IF(ISBLANK('9. PCPP - Referrals'!D42),"",'9. PCPP - Referrals'!D42)</f>
        <v/>
      </c>
      <c r="B98" s="854" t="str">
        <f>IF(ISBLANK('9. PCPP - Referrals'!E42),"",'9. PCPP - Referrals'!E42)</f>
        <v/>
      </c>
      <c r="C98" s="854" t="str">
        <f>IF(ISBLANK('9. PCPP - Referrals'!F42),"",'9. PCPP - Referrals'!F42)</f>
        <v/>
      </c>
      <c r="D98" s="854" t="str">
        <f>IF(ISBLANK('9. PCPP - Referrals'!G42),"",'9. PCPP - Referrals'!G42)</f>
        <v/>
      </c>
      <c r="E98" s="854" t="str">
        <f>IF(ISBLANK('9. PCPP - Referrals'!H42),"",'9. PCPP - Referrals'!H42)</f>
        <v/>
      </c>
      <c r="F98" s="854" t="str">
        <f>IF(ISBLANK('9. PCPP - Referrals'!I42),"",'9. PCPP - Referrals'!I42)</f>
        <v/>
      </c>
      <c r="G98" s="854" t="str">
        <f>IF(ISBLANK('9. PCPP - Referrals'!J42),"",'9. PCPP - Referrals'!J42)</f>
        <v/>
      </c>
      <c r="H98" s="854" t="str">
        <f>IF(ISBLANK('9. PCPP - Referrals'!K42),"",'9. PCPP - Referrals'!K42)</f>
        <v/>
      </c>
      <c r="I98" s="854" t="str">
        <f>IF(ISBLANK('9. PCPP - Referrals'!L42),"",'9. PCPP - Referrals'!L42)</f>
        <v/>
      </c>
    </row>
    <row r="99" spans="1:9">
      <c r="A99" s="854" t="str">
        <f>IF(ISBLANK('9. PCPP - Referrals'!D43),"",'9. PCPP - Referrals'!D43)</f>
        <v/>
      </c>
      <c r="B99" s="854" t="str">
        <f>IF(ISBLANK('9. PCPP - Referrals'!E43),"",'9. PCPP - Referrals'!E43)</f>
        <v/>
      </c>
      <c r="C99" s="854" t="str">
        <f>IF(ISBLANK('9. PCPP - Referrals'!F43),"",'9. PCPP - Referrals'!F43)</f>
        <v/>
      </c>
      <c r="D99" s="854" t="str">
        <f>IF(ISBLANK('9. PCPP - Referrals'!G43),"",'9. PCPP - Referrals'!G43)</f>
        <v/>
      </c>
      <c r="E99" s="854" t="str">
        <f>IF(ISBLANK('9. PCPP - Referrals'!H43),"",'9. PCPP - Referrals'!H43)</f>
        <v/>
      </c>
      <c r="F99" s="854" t="str">
        <f>IF(ISBLANK('9. PCPP - Referrals'!I43),"",'9. PCPP - Referrals'!I43)</f>
        <v/>
      </c>
      <c r="G99" s="854" t="str">
        <f>IF(ISBLANK('9. PCPP - Referrals'!J43),"",'9. PCPP - Referrals'!J43)</f>
        <v/>
      </c>
      <c r="H99" s="854" t="str">
        <f>IF(ISBLANK('9. PCPP - Referrals'!K43),"",'9. PCPP - Referrals'!K43)</f>
        <v/>
      </c>
      <c r="I99" s="854" t="str">
        <f>IF(ISBLANK('9. PCPP - Referrals'!L43),"",'9. PCPP - Referrals'!L43)</f>
        <v/>
      </c>
    </row>
    <row r="100" spans="1:9">
      <c r="A100" s="854" t="str">
        <f>IF(ISBLANK('9. PCPP - Referrals'!D44),"",'9. PCPP - Referrals'!D44)</f>
        <v/>
      </c>
      <c r="B100" s="854" t="str">
        <f>IF(ISBLANK('9. PCPP - Referrals'!E44),"",'9. PCPP - Referrals'!E44)</f>
        <v/>
      </c>
      <c r="C100" s="854" t="str">
        <f>IF(ISBLANK('9. PCPP - Referrals'!F44),"",'9. PCPP - Referrals'!F44)</f>
        <v/>
      </c>
      <c r="D100" s="854" t="str">
        <f>IF(ISBLANK('9. PCPP - Referrals'!G44),"",'9. PCPP - Referrals'!G44)</f>
        <v/>
      </c>
      <c r="E100" s="854" t="str">
        <f>IF(ISBLANK('9. PCPP - Referrals'!H44),"",'9. PCPP - Referrals'!H44)</f>
        <v/>
      </c>
      <c r="F100" s="854" t="str">
        <f>IF(ISBLANK('9. PCPP - Referrals'!I44),"",'9. PCPP - Referrals'!I44)</f>
        <v/>
      </c>
      <c r="G100" s="854" t="str">
        <f>IF(ISBLANK('9. PCPP - Referrals'!J44),"",'9. PCPP - Referrals'!J44)</f>
        <v/>
      </c>
      <c r="H100" s="854" t="str">
        <f>IF(ISBLANK('9. PCPP - Referrals'!K44),"",'9. PCPP - Referrals'!K44)</f>
        <v/>
      </c>
      <c r="I100" s="854" t="str">
        <f>IF(ISBLANK('9. PCPP - Referrals'!L44),"",'9. PCPP - Referrals'!L44)</f>
        <v/>
      </c>
    </row>
    <row r="101" spans="1:9">
      <c r="A101" s="854" t="str">
        <f>IF(ISBLANK('9. PCPP - Referrals'!D45),"",'9. PCPP - Referrals'!D45)</f>
        <v/>
      </c>
      <c r="B101" s="854" t="str">
        <f>IF(ISBLANK('9. PCPP - Referrals'!E45),"",'9. PCPP - Referrals'!E45)</f>
        <v/>
      </c>
      <c r="C101" s="854" t="str">
        <f>IF(ISBLANK('9. PCPP - Referrals'!F45),"",'9. PCPP - Referrals'!F45)</f>
        <v/>
      </c>
      <c r="D101" s="854" t="str">
        <f>IF(ISBLANK('9. PCPP - Referrals'!G45),"",'9. PCPP - Referrals'!G45)</f>
        <v/>
      </c>
      <c r="E101" s="854" t="str">
        <f>IF(ISBLANK('9. PCPP - Referrals'!H45),"",'9. PCPP - Referrals'!H45)</f>
        <v/>
      </c>
      <c r="F101" s="854" t="str">
        <f>IF(ISBLANK('9. PCPP - Referrals'!I45),"",'9. PCPP - Referrals'!I45)</f>
        <v/>
      </c>
      <c r="G101" s="854" t="str">
        <f>IF(ISBLANK('9. PCPP - Referrals'!J45),"",'9. PCPP - Referrals'!J45)</f>
        <v/>
      </c>
      <c r="H101" s="854" t="str">
        <f>IF(ISBLANK('9. PCPP - Referrals'!K45),"",'9. PCPP - Referrals'!K45)</f>
        <v/>
      </c>
      <c r="I101" s="854" t="str">
        <f>IF(ISBLANK('9. PCPP - Referrals'!L45),"",'9. PCPP - Referrals'!L45)</f>
        <v/>
      </c>
    </row>
    <row r="102" spans="1:9">
      <c r="A102" s="854" t="str">
        <f>IF(ISBLANK('9. PCPP - Referrals'!D46),"",'9. PCPP - Referrals'!D46)</f>
        <v/>
      </c>
      <c r="B102" s="854" t="str">
        <f>IF(ISBLANK('9. PCPP - Referrals'!E46),"",'9. PCPP - Referrals'!E46)</f>
        <v/>
      </c>
      <c r="C102" s="854" t="str">
        <f>IF(ISBLANK('9. PCPP - Referrals'!F46),"",'9. PCPP - Referrals'!F46)</f>
        <v/>
      </c>
      <c r="D102" s="854" t="str">
        <f>IF(ISBLANK('9. PCPP - Referrals'!G46),"",'9. PCPP - Referrals'!G46)</f>
        <v/>
      </c>
      <c r="E102" s="854" t="str">
        <f>IF(ISBLANK('9. PCPP - Referrals'!H46),"",'9. PCPP - Referrals'!H46)</f>
        <v/>
      </c>
      <c r="F102" s="854" t="str">
        <f>IF(ISBLANK('9. PCPP - Referrals'!I46),"",'9. PCPP - Referrals'!I46)</f>
        <v/>
      </c>
      <c r="G102" s="854" t="str">
        <f>IF(ISBLANK('9. PCPP - Referrals'!J46),"",'9. PCPP - Referrals'!J46)</f>
        <v/>
      </c>
      <c r="H102" s="854" t="str">
        <f>IF(ISBLANK('9. PCPP - Referrals'!K46),"",'9. PCPP - Referrals'!K46)</f>
        <v/>
      </c>
      <c r="I102" s="854" t="str">
        <f>IF(ISBLANK('9. PCPP - Referrals'!L46),"",'9. PCPP - Referrals'!L46)</f>
        <v/>
      </c>
    </row>
    <row r="103" spans="1:9">
      <c r="A103" s="854" t="str">
        <f>IF(ISBLANK('9. PCPP - Referrals'!D47),"",'9. PCPP - Referrals'!D47)</f>
        <v/>
      </c>
      <c r="B103" s="854" t="str">
        <f>IF(ISBLANK('9. PCPP - Referrals'!E47),"",'9. PCPP - Referrals'!E47)</f>
        <v/>
      </c>
      <c r="C103" s="854" t="str">
        <f>IF(ISBLANK('9. PCPP - Referrals'!F47),"",'9. PCPP - Referrals'!F47)</f>
        <v/>
      </c>
      <c r="D103" s="854" t="str">
        <f>IF(ISBLANK('9. PCPP - Referrals'!G47),"",'9. PCPP - Referrals'!G47)</f>
        <v/>
      </c>
      <c r="E103" s="854" t="str">
        <f>IF(ISBLANK('9. PCPP - Referrals'!H47),"",'9. PCPP - Referrals'!H47)</f>
        <v/>
      </c>
      <c r="F103" s="854" t="str">
        <f>IF(ISBLANK('9. PCPP - Referrals'!I47),"",'9. PCPP - Referrals'!I47)</f>
        <v/>
      </c>
      <c r="G103" s="854" t="str">
        <f>IF(ISBLANK('9. PCPP - Referrals'!J47),"",'9. PCPP - Referrals'!J47)</f>
        <v/>
      </c>
      <c r="H103" s="854" t="str">
        <f>IF(ISBLANK('9. PCPP - Referrals'!K47),"",'9. PCPP - Referrals'!K47)</f>
        <v/>
      </c>
      <c r="I103" s="854" t="str">
        <f>IF(ISBLANK('9. PCPP - Referrals'!L47),"",'9. PCPP - Referrals'!L47)</f>
        <v/>
      </c>
    </row>
    <row r="104" spans="1:9">
      <c r="A104" s="854" t="str">
        <f>IF(ISBLANK('9. PCPP - Referrals'!D48),"",'9. PCPP - Referrals'!D48)</f>
        <v/>
      </c>
      <c r="B104" s="854" t="str">
        <f>IF(ISBLANK('9. PCPP - Referrals'!E48),"",'9. PCPP - Referrals'!E48)</f>
        <v/>
      </c>
      <c r="C104" s="854" t="str">
        <f>IF(ISBLANK('9. PCPP - Referrals'!F48),"",'9. PCPP - Referrals'!F48)</f>
        <v/>
      </c>
      <c r="D104" s="854" t="str">
        <f>IF(ISBLANK('9. PCPP - Referrals'!G48),"",'9. PCPP - Referrals'!G48)</f>
        <v/>
      </c>
      <c r="E104" s="854" t="str">
        <f>IF(ISBLANK('9. PCPP - Referrals'!H48),"",'9. PCPP - Referrals'!H48)</f>
        <v/>
      </c>
      <c r="F104" s="854" t="str">
        <f>IF(ISBLANK('9. PCPP - Referrals'!I48),"",'9. PCPP - Referrals'!I48)</f>
        <v/>
      </c>
      <c r="G104" s="854" t="str">
        <f>IF(ISBLANK('9. PCPP - Referrals'!J48),"",'9. PCPP - Referrals'!J48)</f>
        <v/>
      </c>
      <c r="H104" s="854" t="str">
        <f>IF(ISBLANK('9. PCPP - Referrals'!K48),"",'9. PCPP - Referrals'!K48)</f>
        <v/>
      </c>
      <c r="I104" s="854" t="str">
        <f>IF(ISBLANK('9. PCPP - Referrals'!L48),"",'9. PCPP - Referrals'!L48)</f>
        <v/>
      </c>
    </row>
    <row r="105" spans="1:9">
      <c r="A105" s="854" t="str">
        <f>IF(ISBLANK('9. PCPP - Referrals'!D49),"",'9. PCPP - Referrals'!D49)</f>
        <v/>
      </c>
      <c r="B105" s="854" t="str">
        <f>IF(ISBLANK('9. PCPP - Referrals'!E49),"",'9. PCPP - Referrals'!E49)</f>
        <v/>
      </c>
      <c r="C105" s="854" t="str">
        <f>IF(ISBLANK('9. PCPP - Referrals'!F49),"",'9. PCPP - Referrals'!F49)</f>
        <v/>
      </c>
      <c r="D105" s="854" t="str">
        <f>IF(ISBLANK('9. PCPP - Referrals'!G49),"",'9. PCPP - Referrals'!G49)</f>
        <v/>
      </c>
      <c r="E105" s="854" t="str">
        <f>IF(ISBLANK('9. PCPP - Referrals'!H49),"",'9. PCPP - Referrals'!H49)</f>
        <v/>
      </c>
      <c r="F105" s="854" t="str">
        <f>IF(ISBLANK('9. PCPP - Referrals'!I49),"",'9. PCPP - Referrals'!I49)</f>
        <v/>
      </c>
      <c r="G105" s="854" t="str">
        <f>IF(ISBLANK('9. PCPP - Referrals'!J49),"",'9. PCPP - Referrals'!J49)</f>
        <v/>
      </c>
      <c r="H105" s="854" t="str">
        <f>IF(ISBLANK('9. PCPP - Referrals'!K49),"",'9. PCPP - Referrals'!K49)</f>
        <v/>
      </c>
      <c r="I105" s="854" t="str">
        <f>IF(ISBLANK('9. PCPP - Referrals'!L49),"",'9. PCPP - Referrals'!L49)</f>
        <v/>
      </c>
    </row>
    <row r="106" spans="1:9">
      <c r="A106" s="854" t="str">
        <f>IF(ISBLANK('9. PCPP - Referrals'!D50),"",'9. PCPP - Referrals'!D50)</f>
        <v/>
      </c>
      <c r="B106" s="854" t="str">
        <f>IF(ISBLANK('9. PCPP - Referrals'!E50),"",'9. PCPP - Referrals'!E50)</f>
        <v/>
      </c>
      <c r="C106" s="854" t="str">
        <f>IF(ISBLANK('9. PCPP - Referrals'!F50),"",'9. PCPP - Referrals'!F50)</f>
        <v/>
      </c>
      <c r="D106" s="854" t="str">
        <f>IF(ISBLANK('9. PCPP - Referrals'!G50),"",'9. PCPP - Referrals'!G50)</f>
        <v/>
      </c>
      <c r="E106" s="854" t="str">
        <f>IF(ISBLANK('9. PCPP - Referrals'!H50),"",'9. PCPP - Referrals'!H50)</f>
        <v/>
      </c>
      <c r="F106" s="854" t="str">
        <f>IF(ISBLANK('9. PCPP - Referrals'!I50),"",'9. PCPP - Referrals'!I50)</f>
        <v/>
      </c>
      <c r="G106" s="854" t="str">
        <f>IF(ISBLANK('9. PCPP - Referrals'!J50),"",'9. PCPP - Referrals'!J50)</f>
        <v/>
      </c>
      <c r="H106" s="854" t="str">
        <f>IF(ISBLANK('9. PCPP - Referrals'!K50),"",'9. PCPP - Referrals'!K50)</f>
        <v/>
      </c>
      <c r="I106" s="854" t="str">
        <f>IF(ISBLANK('9. PCPP - Referrals'!L50),"",'9. PCPP - Referrals'!L50)</f>
        <v/>
      </c>
    </row>
    <row r="107" spans="1:9">
      <c r="A107" s="854" t="str">
        <f>IF(ISBLANK('9. PCPP - Referrals'!D51),"",'9. PCPP - Referrals'!D51)</f>
        <v/>
      </c>
      <c r="B107" s="854" t="str">
        <f>IF(ISBLANK('9. PCPP - Referrals'!E51),"",'9. PCPP - Referrals'!E51)</f>
        <v/>
      </c>
      <c r="C107" s="854" t="str">
        <f>IF(ISBLANK('9. PCPP - Referrals'!F51),"",'9. PCPP - Referrals'!F51)</f>
        <v/>
      </c>
      <c r="D107" s="854" t="str">
        <f>IF(ISBLANK('9. PCPP - Referrals'!G51),"",'9. PCPP - Referrals'!G51)</f>
        <v/>
      </c>
      <c r="E107" s="854" t="str">
        <f>IF(ISBLANK('9. PCPP - Referrals'!H51),"",'9. PCPP - Referrals'!H51)</f>
        <v/>
      </c>
      <c r="F107" s="854" t="str">
        <f>IF(ISBLANK('9. PCPP - Referrals'!I51),"",'9. PCPP - Referrals'!I51)</f>
        <v/>
      </c>
      <c r="G107" s="854" t="str">
        <f>IF(ISBLANK('9. PCPP - Referrals'!J51),"",'9. PCPP - Referrals'!J51)</f>
        <v/>
      </c>
      <c r="H107" s="854" t="str">
        <f>IF(ISBLANK('9. PCPP - Referrals'!K51),"",'9. PCPP - Referrals'!K51)</f>
        <v/>
      </c>
      <c r="I107" s="854" t="str">
        <f>IF(ISBLANK('9. PCPP - Referrals'!L51),"",'9. PCPP - Referrals'!L51)</f>
        <v/>
      </c>
    </row>
    <row r="108" spans="1:9">
      <c r="A108" s="854" t="str">
        <f>IF(ISBLANK('9. PCPP - Referrals'!D52),"",'9. PCPP - Referrals'!D52)</f>
        <v/>
      </c>
      <c r="B108" s="854" t="str">
        <f>IF(ISBLANK('9. PCPP - Referrals'!E52),"",'9. PCPP - Referrals'!E52)</f>
        <v/>
      </c>
      <c r="C108" s="854" t="str">
        <f>IF(ISBLANK('9. PCPP - Referrals'!F52),"",'9. PCPP - Referrals'!F52)</f>
        <v/>
      </c>
      <c r="D108" s="854" t="str">
        <f>IF(ISBLANK('9. PCPP - Referrals'!G52),"",'9. PCPP - Referrals'!G52)</f>
        <v/>
      </c>
      <c r="E108" s="854" t="str">
        <f>IF(ISBLANK('9. PCPP - Referrals'!H52),"",'9. PCPP - Referrals'!H52)</f>
        <v/>
      </c>
      <c r="F108" s="854" t="str">
        <f>IF(ISBLANK('9. PCPP - Referrals'!I52),"",'9. PCPP - Referrals'!I52)</f>
        <v/>
      </c>
      <c r="G108" s="854" t="str">
        <f>IF(ISBLANK('9. PCPP - Referrals'!J52),"",'9. PCPP - Referrals'!J52)</f>
        <v/>
      </c>
      <c r="H108" s="854" t="str">
        <f>IF(ISBLANK('9. PCPP - Referrals'!K52),"",'9. PCPP - Referrals'!K52)</f>
        <v/>
      </c>
      <c r="I108" s="854" t="str">
        <f>IF(ISBLANK('9. PCPP - Referrals'!L52),"",'9. PCPP - Referrals'!L52)</f>
        <v/>
      </c>
    </row>
    <row r="109" spans="1:9">
      <c r="A109" s="854" t="str">
        <f>IF(ISBLANK('9. PCPP - Referrals'!D53),"",'9. PCPP - Referrals'!D53)</f>
        <v/>
      </c>
      <c r="B109" s="854" t="str">
        <f>IF(ISBLANK('9. PCPP - Referrals'!E53),"",'9. PCPP - Referrals'!E53)</f>
        <v/>
      </c>
      <c r="C109" s="854" t="str">
        <f>IF(ISBLANK('9. PCPP - Referrals'!F53),"",'9. PCPP - Referrals'!F53)</f>
        <v/>
      </c>
      <c r="D109" s="854" t="str">
        <f>IF(ISBLANK('9. PCPP - Referrals'!G53),"",'9. PCPP - Referrals'!G53)</f>
        <v/>
      </c>
      <c r="E109" s="854" t="str">
        <f>IF(ISBLANK('9. PCPP - Referrals'!H53),"",'9. PCPP - Referrals'!H53)</f>
        <v/>
      </c>
      <c r="F109" s="854" t="str">
        <f>IF(ISBLANK('9. PCPP - Referrals'!I53),"",'9. PCPP - Referrals'!I53)</f>
        <v/>
      </c>
      <c r="G109" s="854" t="str">
        <f>IF(ISBLANK('9. PCPP - Referrals'!J53),"",'9. PCPP - Referrals'!J53)</f>
        <v/>
      </c>
      <c r="H109" s="854" t="str">
        <f>IF(ISBLANK('9. PCPP - Referrals'!K53),"",'9. PCPP - Referrals'!K53)</f>
        <v/>
      </c>
      <c r="I109" s="854" t="str">
        <f>IF(ISBLANK('9. PCPP - Referrals'!L53),"",'9. PCPP - Referrals'!L53)</f>
        <v/>
      </c>
    </row>
    <row r="110" spans="1:9">
      <c r="A110" s="854" t="str">
        <f>IF(ISBLANK('9. PCPP - Referrals'!D54),"",'9. PCPP - Referrals'!D54)</f>
        <v/>
      </c>
      <c r="B110" s="854" t="str">
        <f>IF(ISBLANK('9. PCPP - Referrals'!E54),"",'9. PCPP - Referrals'!E54)</f>
        <v/>
      </c>
      <c r="C110" s="854" t="str">
        <f>IF(ISBLANK('9. PCPP - Referrals'!F54),"",'9. PCPP - Referrals'!F54)</f>
        <v/>
      </c>
      <c r="D110" s="854" t="str">
        <f>IF(ISBLANK('9. PCPP - Referrals'!G54),"",'9. PCPP - Referrals'!G54)</f>
        <v/>
      </c>
      <c r="E110" s="854" t="str">
        <f>IF(ISBLANK('9. PCPP - Referrals'!H54),"",'9. PCPP - Referrals'!H54)</f>
        <v/>
      </c>
      <c r="F110" s="854" t="str">
        <f>IF(ISBLANK('9. PCPP - Referrals'!I54),"",'9. PCPP - Referrals'!I54)</f>
        <v/>
      </c>
      <c r="G110" s="854" t="str">
        <f>IF(ISBLANK('9. PCPP - Referrals'!J54),"",'9. PCPP - Referrals'!J54)</f>
        <v/>
      </c>
      <c r="H110" s="854" t="str">
        <f>IF(ISBLANK('9. PCPP - Referrals'!K54),"",'9. PCPP - Referrals'!K54)</f>
        <v/>
      </c>
      <c r="I110" s="854" t="str">
        <f>IF(ISBLANK('9. PCPP - Referrals'!L54),"",'9. PCPP - Referrals'!L54)</f>
        <v/>
      </c>
    </row>
    <row r="111" spans="1:9">
      <c r="A111" s="854" t="str">
        <f>IF(ISBLANK('9. PCPP - Referrals'!D55),"",'9. PCPP - Referrals'!D55)</f>
        <v/>
      </c>
      <c r="B111" s="854" t="str">
        <f>IF(ISBLANK('9. PCPP - Referrals'!E55),"",'9. PCPP - Referrals'!E55)</f>
        <v/>
      </c>
      <c r="C111" s="854" t="str">
        <f>IF(ISBLANK('9. PCPP - Referrals'!F55),"",'9. PCPP - Referrals'!F55)</f>
        <v/>
      </c>
      <c r="D111" s="854" t="str">
        <f>IF(ISBLANK('9. PCPP - Referrals'!G55),"",'9. PCPP - Referrals'!G55)</f>
        <v/>
      </c>
      <c r="E111" s="854" t="str">
        <f>IF(ISBLANK('9. PCPP - Referrals'!H55),"",'9. PCPP - Referrals'!H55)</f>
        <v/>
      </c>
      <c r="F111" s="854" t="str">
        <f>IF(ISBLANK('9. PCPP - Referrals'!I55),"",'9. PCPP - Referrals'!I55)</f>
        <v/>
      </c>
      <c r="G111" s="854" t="str">
        <f>IF(ISBLANK('9. PCPP - Referrals'!J55),"",'9. PCPP - Referrals'!J55)</f>
        <v/>
      </c>
      <c r="H111" s="854" t="str">
        <f>IF(ISBLANK('9. PCPP - Referrals'!K55),"",'9. PCPP - Referrals'!K55)</f>
        <v/>
      </c>
      <c r="I111" s="854" t="str">
        <f>IF(ISBLANK('9. PCPP - Referrals'!L55),"",'9. PCPP - Referrals'!L55)</f>
        <v/>
      </c>
    </row>
    <row r="112" spans="1:9">
      <c r="A112" s="854" t="str">
        <f>IF(ISBLANK('9. PCPP - Referrals'!D56),"",'9. PCPP - Referrals'!D56)</f>
        <v/>
      </c>
      <c r="B112" s="854" t="str">
        <f>IF(ISBLANK('9. PCPP - Referrals'!E56),"",'9. PCPP - Referrals'!E56)</f>
        <v/>
      </c>
      <c r="C112" s="854" t="str">
        <f>IF(ISBLANK('9. PCPP - Referrals'!F56),"",'9. PCPP - Referrals'!F56)</f>
        <v/>
      </c>
      <c r="D112" s="854" t="str">
        <f>IF(ISBLANK('9. PCPP - Referrals'!G56),"",'9. PCPP - Referrals'!G56)</f>
        <v/>
      </c>
      <c r="E112" s="854" t="str">
        <f>IF(ISBLANK('9. PCPP - Referrals'!H56),"",'9. PCPP - Referrals'!H56)</f>
        <v/>
      </c>
      <c r="F112" s="854" t="str">
        <f>IF(ISBLANK('9. PCPP - Referrals'!I56),"",'9. PCPP - Referrals'!I56)</f>
        <v/>
      </c>
      <c r="G112" s="854" t="str">
        <f>IF(ISBLANK('9. PCPP - Referrals'!J56),"",'9. PCPP - Referrals'!J56)</f>
        <v/>
      </c>
      <c r="H112" s="854" t="str">
        <f>IF(ISBLANK('9. PCPP - Referrals'!K56),"",'9. PCPP - Referrals'!K56)</f>
        <v/>
      </c>
      <c r="I112" s="854" t="str">
        <f>IF(ISBLANK('9. PCPP - Referrals'!L56),"",'9. PCPP - Referrals'!L56)</f>
        <v/>
      </c>
    </row>
    <row r="113" spans="1:9">
      <c r="A113" s="854" t="str">
        <f>IF(ISBLANK('9. PCPP - Referrals'!D57),"",'9. PCPP - Referrals'!D57)</f>
        <v/>
      </c>
      <c r="B113" s="854" t="str">
        <f>IF(ISBLANK('9. PCPP - Referrals'!E57),"",'9. PCPP - Referrals'!E57)</f>
        <v/>
      </c>
      <c r="C113" s="854" t="str">
        <f>IF(ISBLANK('9. PCPP - Referrals'!F57),"",'9. PCPP - Referrals'!F57)</f>
        <v/>
      </c>
      <c r="D113" s="854" t="str">
        <f>IF(ISBLANK('9. PCPP - Referrals'!G57),"",'9. PCPP - Referrals'!G57)</f>
        <v/>
      </c>
      <c r="E113" s="854" t="str">
        <f>IF(ISBLANK('9. PCPP - Referrals'!H57),"",'9. PCPP - Referrals'!H57)</f>
        <v/>
      </c>
      <c r="F113" s="854" t="str">
        <f>IF(ISBLANK('9. PCPP - Referrals'!I57),"",'9. PCPP - Referrals'!I57)</f>
        <v/>
      </c>
      <c r="G113" s="854" t="str">
        <f>IF(ISBLANK('9. PCPP - Referrals'!J57),"",'9. PCPP - Referrals'!J57)</f>
        <v/>
      </c>
      <c r="H113" s="854" t="str">
        <f>IF(ISBLANK('9. PCPP - Referrals'!K57),"",'9. PCPP - Referrals'!K57)</f>
        <v/>
      </c>
      <c r="I113" s="854" t="str">
        <f>IF(ISBLANK('9. PCPP - Referrals'!L57),"",'9. PCPP - Referrals'!L57)</f>
        <v/>
      </c>
    </row>
    <row r="114" spans="1:9">
      <c r="A114" s="854" t="str">
        <f>IF(ISBLANK('9. PCPP - Referrals'!D58),"",'9. PCPP - Referrals'!D58)</f>
        <v/>
      </c>
      <c r="B114" s="854" t="str">
        <f>IF(ISBLANK('9. PCPP - Referrals'!E58),"",'9. PCPP - Referrals'!E58)</f>
        <v/>
      </c>
      <c r="C114" s="854" t="str">
        <f>IF(ISBLANK('9. PCPP - Referrals'!F58),"",'9. PCPP - Referrals'!F58)</f>
        <v/>
      </c>
      <c r="D114" s="854" t="str">
        <f>IF(ISBLANK('9. PCPP - Referrals'!G58),"",'9. PCPP - Referrals'!G58)</f>
        <v/>
      </c>
      <c r="E114" s="854" t="str">
        <f>IF(ISBLANK('9. PCPP - Referrals'!H58),"",'9. PCPP - Referrals'!H58)</f>
        <v/>
      </c>
      <c r="F114" s="854" t="str">
        <f>IF(ISBLANK('9. PCPP - Referrals'!I58),"",'9. PCPP - Referrals'!I58)</f>
        <v/>
      </c>
      <c r="G114" s="854" t="str">
        <f>IF(ISBLANK('9. PCPP - Referrals'!J58),"",'9. PCPP - Referrals'!J58)</f>
        <v/>
      </c>
      <c r="H114" s="854" t="str">
        <f>IF(ISBLANK('9. PCPP - Referrals'!K58),"",'9. PCPP - Referrals'!K58)</f>
        <v/>
      </c>
      <c r="I114" s="854" t="str">
        <f>IF(ISBLANK('9. PCPP - Referrals'!L58),"",'9. PCPP - Referrals'!L58)</f>
        <v/>
      </c>
    </row>
    <row r="115" spans="1:9">
      <c r="A115" s="854" t="str">
        <f>IF(ISBLANK('9. PCPP - Referrals'!D59),"",'9. PCPP - Referrals'!D59)</f>
        <v/>
      </c>
      <c r="B115" s="854" t="str">
        <f>IF(ISBLANK('9. PCPP - Referrals'!E59),"",'9. PCPP - Referrals'!E59)</f>
        <v/>
      </c>
      <c r="C115" s="854" t="str">
        <f>IF(ISBLANK('9. PCPP - Referrals'!F59),"",'9. PCPP - Referrals'!F59)</f>
        <v/>
      </c>
      <c r="D115" s="854" t="str">
        <f>IF(ISBLANK('9. PCPP - Referrals'!G59),"",'9. PCPP - Referrals'!G59)</f>
        <v/>
      </c>
      <c r="E115" s="854" t="str">
        <f>IF(ISBLANK('9. PCPP - Referrals'!H59),"",'9. PCPP - Referrals'!H59)</f>
        <v/>
      </c>
      <c r="F115" s="854" t="str">
        <f>IF(ISBLANK('9. PCPP - Referrals'!I59),"",'9. PCPP - Referrals'!I59)</f>
        <v/>
      </c>
      <c r="G115" s="854" t="str">
        <f>IF(ISBLANK('9. PCPP - Referrals'!J59),"",'9. PCPP - Referrals'!J59)</f>
        <v/>
      </c>
      <c r="H115" s="854" t="str">
        <f>IF(ISBLANK('9. PCPP - Referrals'!K59),"",'9. PCPP - Referrals'!K59)</f>
        <v/>
      </c>
      <c r="I115" s="854" t="str">
        <f>IF(ISBLANK('9. PCPP - Referrals'!L59),"",'9. PCPP - Referrals'!L59)</f>
        <v/>
      </c>
    </row>
    <row r="116" spans="1:9">
      <c r="A116" s="854" t="str">
        <f>IF(ISBLANK('9. PCPP - Referrals'!D60),"",'9. PCPP - Referrals'!D60)</f>
        <v/>
      </c>
      <c r="B116" s="854" t="str">
        <f>IF(ISBLANK('9. PCPP - Referrals'!E60),"",'9. PCPP - Referrals'!E60)</f>
        <v/>
      </c>
      <c r="C116" s="854" t="str">
        <f>IF(ISBLANK('9. PCPP - Referrals'!F60),"",'9. PCPP - Referrals'!F60)</f>
        <v/>
      </c>
      <c r="D116" s="854" t="str">
        <f>IF(ISBLANK('9. PCPP - Referrals'!G60),"",'9. PCPP - Referrals'!G60)</f>
        <v/>
      </c>
      <c r="E116" s="854" t="str">
        <f>IF(ISBLANK('9. PCPP - Referrals'!H60),"",'9. PCPP - Referrals'!H60)</f>
        <v/>
      </c>
      <c r="F116" s="854" t="str">
        <f>IF(ISBLANK('9. PCPP - Referrals'!I60),"",'9. PCPP - Referrals'!I60)</f>
        <v/>
      </c>
      <c r="G116" s="854" t="str">
        <f>IF(ISBLANK('9. PCPP - Referrals'!J60),"",'9. PCPP - Referrals'!J60)</f>
        <v/>
      </c>
      <c r="H116" s="854" t="str">
        <f>IF(ISBLANK('9. PCPP - Referrals'!K60),"",'9. PCPP - Referrals'!K60)</f>
        <v/>
      </c>
      <c r="I116" s="854" t="str">
        <f>IF(ISBLANK('9. PCPP - Referrals'!L60),"",'9. PCPP - Referrals'!L60)</f>
        <v/>
      </c>
    </row>
    <row r="117" spans="1:9">
      <c r="A117" s="854" t="str">
        <f>IF(ISBLANK('9. PCPP - Referrals'!D61),"",'9. PCPP - Referrals'!D61)</f>
        <v/>
      </c>
      <c r="B117" s="854" t="str">
        <f>IF(ISBLANK('9. PCPP - Referrals'!E61),"",'9. PCPP - Referrals'!E61)</f>
        <v/>
      </c>
      <c r="C117" s="854" t="str">
        <f>IF(ISBLANK('9. PCPP - Referrals'!F61),"",'9. PCPP - Referrals'!F61)</f>
        <v/>
      </c>
      <c r="D117" s="854" t="str">
        <f>IF(ISBLANK('9. PCPP - Referrals'!G61),"",'9. PCPP - Referrals'!G61)</f>
        <v/>
      </c>
      <c r="E117" s="854" t="str">
        <f>IF(ISBLANK('9. PCPP - Referrals'!H61),"",'9. PCPP - Referrals'!H61)</f>
        <v/>
      </c>
      <c r="F117" s="854" t="str">
        <f>IF(ISBLANK('9. PCPP - Referrals'!I61),"",'9. PCPP - Referrals'!I61)</f>
        <v/>
      </c>
      <c r="G117" s="854" t="str">
        <f>IF(ISBLANK('9. PCPP - Referrals'!J61),"",'9. PCPP - Referrals'!J61)</f>
        <v/>
      </c>
      <c r="H117" s="854" t="str">
        <f>IF(ISBLANK('9. PCPP - Referrals'!K61),"",'9. PCPP - Referrals'!K61)</f>
        <v/>
      </c>
      <c r="I117" s="854" t="str">
        <f>IF(ISBLANK('9. PCPP - Referrals'!L61),"",'9. PCPP - Referrals'!L61)</f>
        <v/>
      </c>
    </row>
    <row r="118" spans="1:9">
      <c r="A118" s="854" t="str">
        <f>IF(ISBLANK('9. PCPP - Referrals'!D62),"",'9. PCPP - Referrals'!D62)</f>
        <v/>
      </c>
      <c r="B118" s="854" t="str">
        <f>IF(ISBLANK('9. PCPP - Referrals'!E62),"",'9. PCPP - Referrals'!E62)</f>
        <v/>
      </c>
      <c r="C118" s="854" t="str">
        <f>IF(ISBLANK('9. PCPP - Referrals'!F62),"",'9. PCPP - Referrals'!F62)</f>
        <v/>
      </c>
      <c r="D118" s="854" t="str">
        <f>IF(ISBLANK('9. PCPP - Referrals'!G62),"",'9. PCPP - Referrals'!G62)</f>
        <v/>
      </c>
      <c r="E118" s="854" t="str">
        <f>IF(ISBLANK('9. PCPP - Referrals'!H62),"",'9. PCPP - Referrals'!H62)</f>
        <v/>
      </c>
      <c r="F118" s="854" t="str">
        <f>IF(ISBLANK('9. PCPP - Referrals'!I62),"",'9. PCPP - Referrals'!I62)</f>
        <v/>
      </c>
      <c r="G118" s="854" t="str">
        <f>IF(ISBLANK('9. PCPP - Referrals'!J62),"",'9. PCPP - Referrals'!J62)</f>
        <v/>
      </c>
      <c r="H118" s="854" t="str">
        <f>IF(ISBLANK('9. PCPP - Referrals'!K62),"",'9. PCPP - Referrals'!K62)</f>
        <v/>
      </c>
      <c r="I118" s="854" t="str">
        <f>IF(ISBLANK('9. PCPP - Referrals'!L62),"",'9. PCPP - Referrals'!L62)</f>
        <v/>
      </c>
    </row>
    <row r="119" spans="1:9">
      <c r="A119" s="854" t="str">
        <f>IF(ISBLANK('9. PCPP - Referrals'!D63),"",'9. PCPP - Referrals'!D63)</f>
        <v/>
      </c>
      <c r="B119" s="854" t="str">
        <f>IF(ISBLANK('9. PCPP - Referrals'!E63),"",'9. PCPP - Referrals'!E63)</f>
        <v/>
      </c>
      <c r="C119" s="854" t="str">
        <f>IF(ISBLANK('9. PCPP - Referrals'!F63),"",'9. PCPP - Referrals'!F63)</f>
        <v/>
      </c>
      <c r="D119" s="854" t="str">
        <f>IF(ISBLANK('9. PCPP - Referrals'!G63),"",'9. PCPP - Referrals'!G63)</f>
        <v/>
      </c>
      <c r="E119" s="854" t="str">
        <f>IF(ISBLANK('9. PCPP - Referrals'!H63),"",'9. PCPP - Referrals'!H63)</f>
        <v/>
      </c>
      <c r="F119" s="854" t="str">
        <f>IF(ISBLANK('9. PCPP - Referrals'!I63),"",'9. PCPP - Referrals'!I63)</f>
        <v/>
      </c>
      <c r="G119" s="854" t="str">
        <f>IF(ISBLANK('9. PCPP - Referrals'!J63),"",'9. PCPP - Referrals'!J63)</f>
        <v/>
      </c>
      <c r="H119" s="854" t="str">
        <f>IF(ISBLANK('9. PCPP - Referrals'!K63),"",'9. PCPP - Referrals'!K63)</f>
        <v/>
      </c>
      <c r="I119" s="854" t="str">
        <f>IF(ISBLANK('9. PCPP - Referrals'!L63),"",'9. PCPP - Referrals'!L63)</f>
        <v/>
      </c>
    </row>
    <row r="120" spans="1:9">
      <c r="A120" s="854" t="str">
        <f>IF(ISBLANK('9. PCPP - Referrals'!D64),"",'9. PCPP - Referrals'!D64)</f>
        <v/>
      </c>
      <c r="B120" s="854" t="str">
        <f>IF(ISBLANK('9. PCPP - Referrals'!E64),"",'9. PCPP - Referrals'!E64)</f>
        <v/>
      </c>
      <c r="C120" s="854" t="str">
        <f>IF(ISBLANK('9. PCPP - Referrals'!F64),"",'9. PCPP - Referrals'!F64)</f>
        <v/>
      </c>
      <c r="D120" s="854" t="str">
        <f>IF(ISBLANK('9. PCPP - Referrals'!G64),"",'9. PCPP - Referrals'!G64)</f>
        <v/>
      </c>
      <c r="E120" s="854" t="str">
        <f>IF(ISBLANK('9. PCPP - Referrals'!H64),"",'9. PCPP - Referrals'!H64)</f>
        <v/>
      </c>
      <c r="F120" s="854" t="str">
        <f>IF(ISBLANK('9. PCPP - Referrals'!I64),"",'9. PCPP - Referrals'!I64)</f>
        <v/>
      </c>
      <c r="G120" s="854" t="str">
        <f>IF(ISBLANK('9. PCPP - Referrals'!J64),"",'9. PCPP - Referrals'!J64)</f>
        <v/>
      </c>
      <c r="H120" s="854" t="str">
        <f>IF(ISBLANK('9. PCPP - Referrals'!K64),"",'9. PCPP - Referrals'!K64)</f>
        <v/>
      </c>
      <c r="I120" s="854" t="str">
        <f>IF(ISBLANK('9. PCPP - Referrals'!L64),"",'9. PCPP - Referrals'!L64)</f>
        <v/>
      </c>
    </row>
    <row r="121" spans="1:9">
      <c r="A121" s="854" t="str">
        <f>IF(ISBLANK('9. PCPP - Referrals'!D65),"",'9. PCPP - Referrals'!D65)</f>
        <v/>
      </c>
      <c r="B121" s="854" t="str">
        <f>IF(ISBLANK('9. PCPP - Referrals'!E65),"",'9. PCPP - Referrals'!E65)</f>
        <v/>
      </c>
      <c r="C121" s="854" t="str">
        <f>IF(ISBLANK('9. PCPP - Referrals'!F65),"",'9. PCPP - Referrals'!F65)</f>
        <v/>
      </c>
      <c r="D121" s="854" t="str">
        <f>IF(ISBLANK('9. PCPP - Referrals'!G65),"",'9. PCPP - Referrals'!G65)</f>
        <v/>
      </c>
      <c r="E121" s="854" t="str">
        <f>IF(ISBLANK('9. PCPP - Referrals'!H65),"",'9. PCPP - Referrals'!H65)</f>
        <v/>
      </c>
      <c r="F121" s="854" t="str">
        <f>IF(ISBLANK('9. PCPP - Referrals'!I65),"",'9. PCPP - Referrals'!I65)</f>
        <v/>
      </c>
      <c r="G121" s="854" t="str">
        <f>IF(ISBLANK('9. PCPP - Referrals'!J65),"",'9. PCPP - Referrals'!J65)</f>
        <v/>
      </c>
      <c r="H121" s="854" t="str">
        <f>IF(ISBLANK('9. PCPP - Referrals'!K65),"",'9. PCPP - Referrals'!K65)</f>
        <v/>
      </c>
      <c r="I121" s="854" t="str">
        <f>IF(ISBLANK('9. PCPP - Referrals'!L65),"",'9. PCPP - Referrals'!L65)</f>
        <v/>
      </c>
    </row>
    <row r="122" spans="1:9">
      <c r="A122" s="854" t="str">
        <f>IF(ISBLANK('9. PCPP - Referrals'!D66),"",'9. PCPP - Referrals'!D66)</f>
        <v/>
      </c>
      <c r="B122" s="854" t="str">
        <f>IF(ISBLANK('9. PCPP - Referrals'!E66),"",'9. PCPP - Referrals'!E66)</f>
        <v/>
      </c>
      <c r="C122" s="854" t="str">
        <f>IF(ISBLANK('9. PCPP - Referrals'!F66),"",'9. PCPP - Referrals'!F66)</f>
        <v/>
      </c>
      <c r="D122" s="854" t="str">
        <f>IF(ISBLANK('9. PCPP - Referrals'!G66),"",'9. PCPP - Referrals'!G66)</f>
        <v/>
      </c>
      <c r="E122" s="854" t="str">
        <f>IF(ISBLANK('9. PCPP - Referrals'!H66),"",'9. PCPP - Referrals'!H66)</f>
        <v/>
      </c>
      <c r="F122" s="854" t="str">
        <f>IF(ISBLANK('9. PCPP - Referrals'!I66),"",'9. PCPP - Referrals'!I66)</f>
        <v/>
      </c>
      <c r="G122" s="854" t="str">
        <f>IF(ISBLANK('9. PCPP - Referrals'!J66),"",'9. PCPP - Referrals'!J66)</f>
        <v/>
      </c>
      <c r="H122" s="854" t="str">
        <f>IF(ISBLANK('9. PCPP - Referrals'!K66),"",'9. PCPP - Referrals'!K66)</f>
        <v/>
      </c>
      <c r="I122" s="854" t="str">
        <f>IF(ISBLANK('9. PCPP - Referrals'!L66),"",'9. PCPP - Referrals'!L66)</f>
        <v/>
      </c>
    </row>
    <row r="123" spans="1:9">
      <c r="A123" s="854" t="str">
        <f>IF(ISBLANK('9. PCPP - Referrals'!D67),"",'9. PCPP - Referrals'!D67)</f>
        <v/>
      </c>
      <c r="B123" s="854" t="str">
        <f>IF(ISBLANK('9. PCPP - Referrals'!E67),"",'9. PCPP - Referrals'!E67)</f>
        <v/>
      </c>
      <c r="C123" s="854" t="str">
        <f>IF(ISBLANK('9. PCPP - Referrals'!F67),"",'9. PCPP - Referrals'!F67)</f>
        <v/>
      </c>
      <c r="D123" s="854" t="str">
        <f>IF(ISBLANK('9. PCPP - Referrals'!G67),"",'9. PCPP - Referrals'!G67)</f>
        <v/>
      </c>
      <c r="E123" s="854" t="str">
        <f>IF(ISBLANK('9. PCPP - Referrals'!H67),"",'9. PCPP - Referrals'!H67)</f>
        <v/>
      </c>
      <c r="F123" s="854" t="str">
        <f>IF(ISBLANK('9. PCPP - Referrals'!I67),"",'9. PCPP - Referrals'!I67)</f>
        <v/>
      </c>
      <c r="G123" s="854" t="str">
        <f>IF(ISBLANK('9. PCPP - Referrals'!J67),"",'9. PCPP - Referrals'!J67)</f>
        <v/>
      </c>
      <c r="H123" s="854" t="str">
        <f>IF(ISBLANK('9. PCPP - Referrals'!K67),"",'9. PCPP - Referrals'!K67)</f>
        <v/>
      </c>
      <c r="I123" s="854" t="str">
        <f>IF(ISBLANK('9. PCPP - Referrals'!L67),"",'9. PCPP - Referrals'!L67)</f>
        <v/>
      </c>
    </row>
    <row r="124" spans="1:9">
      <c r="A124" s="854" t="str">
        <f>IF(ISBLANK('9. PCPP - Referrals'!D68),"",'9. PCPP - Referrals'!D68)</f>
        <v/>
      </c>
      <c r="B124" s="854" t="str">
        <f>IF(ISBLANK('9. PCPP - Referrals'!E68),"",'9. PCPP - Referrals'!E68)</f>
        <v/>
      </c>
      <c r="C124" s="854" t="str">
        <f>IF(ISBLANK('9. PCPP - Referrals'!F68),"",'9. PCPP - Referrals'!F68)</f>
        <v/>
      </c>
      <c r="D124" s="854" t="str">
        <f>IF(ISBLANK('9. PCPP - Referrals'!G68),"",'9. PCPP - Referrals'!G68)</f>
        <v/>
      </c>
      <c r="E124" s="854" t="str">
        <f>IF(ISBLANK('9. PCPP - Referrals'!H68),"",'9. PCPP - Referrals'!H68)</f>
        <v/>
      </c>
      <c r="F124" s="854" t="str">
        <f>IF(ISBLANK('9. PCPP - Referrals'!I68),"",'9. PCPP - Referrals'!I68)</f>
        <v/>
      </c>
      <c r="G124" s="854" t="str">
        <f>IF(ISBLANK('9. PCPP - Referrals'!J68),"",'9. PCPP - Referrals'!J68)</f>
        <v/>
      </c>
      <c r="H124" s="854" t="str">
        <f>IF(ISBLANK('9. PCPP - Referrals'!K68),"",'9. PCPP - Referrals'!K68)</f>
        <v/>
      </c>
      <c r="I124" s="854" t="str">
        <f>IF(ISBLANK('9. PCPP - Referrals'!L68),"",'9. PCPP - Referrals'!L68)</f>
        <v/>
      </c>
    </row>
    <row r="125" spans="1:9">
      <c r="A125" s="854" t="str">
        <f>IF(ISBLANK('9. PCPP - Referrals'!D69),"",'9. PCPP - Referrals'!D69)</f>
        <v/>
      </c>
      <c r="B125" s="854" t="str">
        <f>IF(ISBLANK('9. PCPP - Referrals'!E69),"",'9. PCPP - Referrals'!E69)</f>
        <v/>
      </c>
      <c r="C125" s="854" t="str">
        <f>IF(ISBLANK('9. PCPP - Referrals'!F69),"",'9. PCPP - Referrals'!F69)</f>
        <v/>
      </c>
      <c r="D125" s="854" t="str">
        <f>IF(ISBLANK('9. PCPP - Referrals'!G69),"",'9. PCPP - Referrals'!G69)</f>
        <v/>
      </c>
      <c r="E125" s="854" t="str">
        <f>IF(ISBLANK('9. PCPP - Referrals'!H69),"",'9. PCPP - Referrals'!H69)</f>
        <v/>
      </c>
      <c r="F125" s="854" t="str">
        <f>IF(ISBLANK('9. PCPP - Referrals'!I69),"",'9. PCPP - Referrals'!I69)</f>
        <v/>
      </c>
      <c r="G125" s="854" t="str">
        <f>IF(ISBLANK('9. PCPP - Referrals'!J69),"",'9. PCPP - Referrals'!J69)</f>
        <v/>
      </c>
      <c r="H125" s="854" t="str">
        <f>IF(ISBLANK('9. PCPP - Referrals'!K69),"",'9. PCPP - Referrals'!K69)</f>
        <v/>
      </c>
      <c r="I125" s="854" t="str">
        <f>IF(ISBLANK('9. PCPP - Referrals'!L69),"",'9. PCPP - Referrals'!L69)</f>
        <v/>
      </c>
    </row>
    <row r="126" spans="1:9">
      <c r="A126" s="854" t="str">
        <f>IF(ISBLANK('9. PCPP - Referrals'!D70),"",'9. PCPP - Referrals'!D70)</f>
        <v/>
      </c>
      <c r="B126" s="854" t="str">
        <f>IF(ISBLANK('9. PCPP - Referrals'!E70),"",'9. PCPP - Referrals'!E70)</f>
        <v/>
      </c>
      <c r="C126" s="854" t="str">
        <f>IF(ISBLANK('9. PCPP - Referrals'!F70),"",'9. PCPP - Referrals'!F70)</f>
        <v/>
      </c>
      <c r="D126" s="854" t="str">
        <f>IF(ISBLANK('9. PCPP - Referrals'!G70),"",'9. PCPP - Referrals'!G70)</f>
        <v/>
      </c>
      <c r="E126" s="854" t="str">
        <f>IF(ISBLANK('9. PCPP - Referrals'!H70),"",'9. PCPP - Referrals'!H70)</f>
        <v/>
      </c>
      <c r="F126" s="854" t="str">
        <f>IF(ISBLANK('9. PCPP - Referrals'!I70),"",'9. PCPP - Referrals'!I70)</f>
        <v/>
      </c>
      <c r="G126" s="854" t="str">
        <f>IF(ISBLANK('9. PCPP - Referrals'!J70),"",'9. PCPP - Referrals'!J70)</f>
        <v/>
      </c>
      <c r="H126" s="854" t="str">
        <f>IF(ISBLANK('9. PCPP - Referrals'!K70),"",'9. PCPP - Referrals'!K70)</f>
        <v/>
      </c>
      <c r="I126" s="854" t="str">
        <f>IF(ISBLANK('9. PCPP - Referrals'!L70),"",'9. PCPP - Referrals'!L70)</f>
        <v/>
      </c>
    </row>
    <row r="127" spans="1:9">
      <c r="A127" s="854" t="str">
        <f>IF(ISBLANK('9. PCPP - Referrals'!D71),"",'9. PCPP - Referrals'!D71)</f>
        <v/>
      </c>
      <c r="B127" s="854" t="str">
        <f>IF(ISBLANK('9. PCPP - Referrals'!E71),"",'9. PCPP - Referrals'!E71)</f>
        <v/>
      </c>
      <c r="C127" s="854" t="str">
        <f>IF(ISBLANK('9. PCPP - Referrals'!F71),"",'9. PCPP - Referrals'!F71)</f>
        <v/>
      </c>
      <c r="D127" s="854" t="str">
        <f>IF(ISBLANK('9. PCPP - Referrals'!G71),"",'9. PCPP - Referrals'!G71)</f>
        <v/>
      </c>
      <c r="E127" s="854" t="str">
        <f>IF(ISBLANK('9. PCPP - Referrals'!H71),"",'9. PCPP - Referrals'!H71)</f>
        <v/>
      </c>
      <c r="F127" s="854" t="str">
        <f>IF(ISBLANK('9. PCPP - Referrals'!I71),"",'9. PCPP - Referrals'!I71)</f>
        <v/>
      </c>
      <c r="G127" s="854" t="str">
        <f>IF(ISBLANK('9. PCPP - Referrals'!J71),"",'9. PCPP - Referrals'!J71)</f>
        <v/>
      </c>
      <c r="H127" s="854" t="str">
        <f>IF(ISBLANK('9. PCPP - Referrals'!K71),"",'9. PCPP - Referrals'!K71)</f>
        <v/>
      </c>
      <c r="I127" s="854" t="str">
        <f>IF(ISBLANK('9. PCPP - Referrals'!L71),"",'9. PCPP - Referrals'!L71)</f>
        <v/>
      </c>
    </row>
    <row r="128" spans="1:9">
      <c r="A128" s="854" t="str">
        <f>IF(ISBLANK('9. PCPP - Referrals'!D72),"",'9. PCPP - Referrals'!D72)</f>
        <v/>
      </c>
      <c r="B128" s="854" t="str">
        <f>IF(ISBLANK('9. PCPP - Referrals'!E72),"",'9. PCPP - Referrals'!E72)</f>
        <v/>
      </c>
      <c r="C128" s="854" t="str">
        <f>IF(ISBLANK('9. PCPP - Referrals'!F72),"",'9. PCPP - Referrals'!F72)</f>
        <v/>
      </c>
      <c r="D128" s="854" t="str">
        <f>IF(ISBLANK('9. PCPP - Referrals'!G72),"",'9. PCPP - Referrals'!G72)</f>
        <v/>
      </c>
      <c r="E128" s="854" t="str">
        <f>IF(ISBLANK('9. PCPP - Referrals'!H72),"",'9. PCPP - Referrals'!H72)</f>
        <v/>
      </c>
      <c r="F128" s="854" t="str">
        <f>IF(ISBLANK('9. PCPP - Referrals'!I72),"",'9. PCPP - Referrals'!I72)</f>
        <v/>
      </c>
      <c r="G128" s="854" t="str">
        <f>IF(ISBLANK('9. PCPP - Referrals'!J72),"",'9. PCPP - Referrals'!J72)</f>
        <v/>
      </c>
      <c r="H128" s="854" t="str">
        <f>IF(ISBLANK('9. PCPP - Referrals'!K72),"",'9. PCPP - Referrals'!K72)</f>
        <v/>
      </c>
      <c r="I128" s="854" t="str">
        <f>IF(ISBLANK('9. PCPP - Referrals'!L72),"",'9. PCPP - Referrals'!L72)</f>
        <v/>
      </c>
    </row>
    <row r="129" spans="1:9">
      <c r="A129" s="854" t="str">
        <f>IF(ISBLANK('9. PCPP - Referrals'!D73),"",'9. PCPP - Referrals'!D73)</f>
        <v/>
      </c>
      <c r="B129" s="854" t="str">
        <f>IF(ISBLANK('9. PCPP - Referrals'!E73),"",'9. PCPP - Referrals'!E73)</f>
        <v/>
      </c>
      <c r="C129" s="854" t="str">
        <f>IF(ISBLANK('9. PCPP - Referrals'!F73),"",'9. PCPP - Referrals'!F73)</f>
        <v/>
      </c>
      <c r="D129" s="854" t="str">
        <f>IF(ISBLANK('9. PCPP - Referrals'!G73),"",'9. PCPP - Referrals'!G73)</f>
        <v/>
      </c>
      <c r="E129" s="854" t="str">
        <f>IF(ISBLANK('9. PCPP - Referrals'!H73),"",'9. PCPP - Referrals'!H73)</f>
        <v/>
      </c>
      <c r="F129" s="854" t="str">
        <f>IF(ISBLANK('9. PCPP - Referrals'!I73),"",'9. PCPP - Referrals'!I73)</f>
        <v/>
      </c>
      <c r="G129" s="854" t="str">
        <f>IF(ISBLANK('9. PCPP - Referrals'!J73),"",'9. PCPP - Referrals'!J73)</f>
        <v/>
      </c>
      <c r="H129" s="854" t="str">
        <f>IF(ISBLANK('9. PCPP - Referrals'!K73),"",'9. PCPP - Referrals'!K73)</f>
        <v/>
      </c>
      <c r="I129" s="854" t="str">
        <f>IF(ISBLANK('9. PCPP - Referrals'!L73),"",'9. PCPP - Referrals'!L73)</f>
        <v/>
      </c>
    </row>
    <row r="130" spans="1:9">
      <c r="A130" s="854" t="str">
        <f>IF(ISBLANK('9. PCPP - Referrals'!D74),"",'9. PCPP - Referrals'!D74)</f>
        <v/>
      </c>
      <c r="B130" s="854" t="str">
        <f>IF(ISBLANK('9. PCPP - Referrals'!E74),"",'9. PCPP - Referrals'!E74)</f>
        <v/>
      </c>
      <c r="C130" s="854" t="str">
        <f>IF(ISBLANK('9. PCPP - Referrals'!F74),"",'9. PCPP - Referrals'!F74)</f>
        <v/>
      </c>
      <c r="D130" s="854" t="str">
        <f>IF(ISBLANK('9. PCPP - Referrals'!G74),"",'9. PCPP - Referrals'!G74)</f>
        <v/>
      </c>
      <c r="E130" s="854" t="str">
        <f>IF(ISBLANK('9. PCPP - Referrals'!H74),"",'9. PCPP - Referrals'!H74)</f>
        <v/>
      </c>
      <c r="F130" s="854" t="str">
        <f>IF(ISBLANK('9. PCPP - Referrals'!I74),"",'9. PCPP - Referrals'!I74)</f>
        <v/>
      </c>
      <c r="G130" s="854" t="str">
        <f>IF(ISBLANK('9. PCPP - Referrals'!J74),"",'9. PCPP - Referrals'!J74)</f>
        <v/>
      </c>
      <c r="H130" s="854" t="str">
        <f>IF(ISBLANK('9. PCPP - Referrals'!K74),"",'9. PCPP - Referrals'!K74)</f>
        <v/>
      </c>
      <c r="I130" s="854" t="str">
        <f>IF(ISBLANK('9. PCPP - Referrals'!L74),"",'9. PCPP - Referrals'!L74)</f>
        <v/>
      </c>
    </row>
    <row r="131" spans="1:9">
      <c r="A131" s="854" t="str">
        <f>IF(ISBLANK('9. PCPP - Referrals'!D75),"",'9. PCPP - Referrals'!D75)</f>
        <v/>
      </c>
      <c r="B131" s="854" t="str">
        <f>IF(ISBLANK('9. PCPP - Referrals'!E75),"",'9. PCPP - Referrals'!E75)</f>
        <v/>
      </c>
      <c r="C131" s="854" t="str">
        <f>IF(ISBLANK('9. PCPP - Referrals'!F75),"",'9. PCPP - Referrals'!F75)</f>
        <v/>
      </c>
      <c r="D131" s="854" t="str">
        <f>IF(ISBLANK('9. PCPP - Referrals'!G75),"",'9. PCPP - Referrals'!G75)</f>
        <v/>
      </c>
      <c r="E131" s="854" t="str">
        <f>IF(ISBLANK('9. PCPP - Referrals'!H75),"",'9. PCPP - Referrals'!H75)</f>
        <v/>
      </c>
      <c r="F131" s="854" t="str">
        <f>IF(ISBLANK('9. PCPP - Referrals'!I75),"",'9. PCPP - Referrals'!I75)</f>
        <v/>
      </c>
      <c r="G131" s="854" t="str">
        <f>IF(ISBLANK('9. PCPP - Referrals'!J75),"",'9. PCPP - Referrals'!J75)</f>
        <v/>
      </c>
      <c r="H131" s="854" t="str">
        <f>IF(ISBLANK('9. PCPP - Referrals'!K75),"",'9. PCPP - Referrals'!K75)</f>
        <v/>
      </c>
      <c r="I131" s="854" t="str">
        <f>IF(ISBLANK('9. PCPP - Referrals'!L75),"",'9. PCPP - Referrals'!L75)</f>
        <v/>
      </c>
    </row>
    <row r="132" spans="1:9">
      <c r="A132" s="854" t="str">
        <f>IF(ISBLANK('9. PCPP - Referrals'!D76),"",'9. PCPP - Referrals'!D76)</f>
        <v/>
      </c>
      <c r="B132" s="854" t="str">
        <f>IF(ISBLANK('9. PCPP - Referrals'!E76),"",'9. PCPP - Referrals'!E76)</f>
        <v/>
      </c>
      <c r="C132" s="854" t="str">
        <f>IF(ISBLANK('9. PCPP - Referrals'!F76),"",'9. PCPP - Referrals'!F76)</f>
        <v/>
      </c>
      <c r="D132" s="854" t="str">
        <f>IF(ISBLANK('9. PCPP - Referrals'!G76),"",'9. PCPP - Referrals'!G76)</f>
        <v/>
      </c>
      <c r="E132" s="854" t="str">
        <f>IF(ISBLANK('9. PCPP - Referrals'!H76),"",'9. PCPP - Referrals'!H76)</f>
        <v/>
      </c>
      <c r="F132" s="854" t="str">
        <f>IF(ISBLANK('9. PCPP - Referrals'!I76),"",'9. PCPP - Referrals'!I76)</f>
        <v/>
      </c>
      <c r="G132" s="854" t="str">
        <f>IF(ISBLANK('9. PCPP - Referrals'!J76),"",'9. PCPP - Referrals'!J76)</f>
        <v/>
      </c>
      <c r="H132" s="854" t="str">
        <f>IF(ISBLANK('9. PCPP - Referrals'!K76),"",'9. PCPP - Referrals'!K76)</f>
        <v/>
      </c>
      <c r="I132" s="854" t="str">
        <f>IF(ISBLANK('9. PCPP - Referrals'!L76),"",'9. PCPP - Referrals'!L76)</f>
        <v/>
      </c>
    </row>
    <row r="133" spans="1:9">
      <c r="A133" s="854" t="str">
        <f>IF(ISBLANK('9. PCPP - Referrals'!D77),"",'9. PCPP - Referrals'!D77)</f>
        <v/>
      </c>
      <c r="B133" s="854" t="str">
        <f>IF(ISBLANK('9. PCPP - Referrals'!E77),"",'9. PCPP - Referrals'!E77)</f>
        <v/>
      </c>
      <c r="C133" s="854" t="str">
        <f>IF(ISBLANK('9. PCPP - Referrals'!F77),"",'9. PCPP - Referrals'!F77)</f>
        <v/>
      </c>
      <c r="D133" s="854" t="str">
        <f>IF(ISBLANK('9. PCPP - Referrals'!G77),"",'9. PCPP - Referrals'!G77)</f>
        <v/>
      </c>
      <c r="E133" s="854" t="str">
        <f>IF(ISBLANK('9. PCPP - Referrals'!H77),"",'9. PCPP - Referrals'!H77)</f>
        <v/>
      </c>
      <c r="F133" s="854" t="str">
        <f>IF(ISBLANK('9. PCPP - Referrals'!I77),"",'9. PCPP - Referrals'!I77)</f>
        <v/>
      </c>
      <c r="G133" s="854" t="str">
        <f>IF(ISBLANK('9. PCPP - Referrals'!J77),"",'9. PCPP - Referrals'!J77)</f>
        <v/>
      </c>
      <c r="H133" s="854" t="str">
        <f>IF(ISBLANK('9. PCPP - Referrals'!K77),"",'9. PCPP - Referrals'!K77)</f>
        <v/>
      </c>
      <c r="I133" s="854" t="str">
        <f>IF(ISBLANK('9. PCPP - Referrals'!L77),"",'9. PCPP - Referrals'!L77)</f>
        <v/>
      </c>
    </row>
    <row r="134" spans="1:9">
      <c r="A134" s="854" t="str">
        <f>IF(ISBLANK('9. PCPP - Referrals'!D78),"",'9. PCPP - Referrals'!D78)</f>
        <v/>
      </c>
      <c r="B134" s="854" t="str">
        <f>IF(ISBLANK('9. PCPP - Referrals'!E78),"",'9. PCPP - Referrals'!E78)</f>
        <v/>
      </c>
      <c r="C134" s="854" t="str">
        <f>IF(ISBLANK('9. PCPP - Referrals'!F78),"",'9. PCPP - Referrals'!F78)</f>
        <v/>
      </c>
      <c r="D134" s="854" t="str">
        <f>IF(ISBLANK('9. PCPP - Referrals'!G78),"",'9. PCPP - Referrals'!G78)</f>
        <v/>
      </c>
      <c r="E134" s="854" t="str">
        <f>IF(ISBLANK('9. PCPP - Referrals'!H78),"",'9. PCPP - Referrals'!H78)</f>
        <v/>
      </c>
      <c r="F134" s="854" t="str">
        <f>IF(ISBLANK('9. PCPP - Referrals'!I78),"",'9. PCPP - Referrals'!I78)</f>
        <v/>
      </c>
      <c r="G134" s="854" t="str">
        <f>IF(ISBLANK('9. PCPP - Referrals'!J78),"",'9. PCPP - Referrals'!J78)</f>
        <v/>
      </c>
      <c r="H134" s="854" t="str">
        <f>IF(ISBLANK('9. PCPP - Referrals'!K78),"",'9. PCPP - Referrals'!K78)</f>
        <v/>
      </c>
      <c r="I134" s="854" t="str">
        <f>IF(ISBLANK('9. PCPP - Referrals'!L78),"",'9. PCPP - Referrals'!L78)</f>
        <v/>
      </c>
    </row>
    <row r="135" spans="1:9">
      <c r="A135" s="854" t="str">
        <f>IF(ISBLANK('9. PCPP - Referrals'!D79),"",'9. PCPP - Referrals'!D79)</f>
        <v/>
      </c>
      <c r="B135" s="854" t="str">
        <f>IF(ISBLANK('9. PCPP - Referrals'!E79),"",'9. PCPP - Referrals'!E79)</f>
        <v/>
      </c>
      <c r="C135" s="854" t="str">
        <f>IF(ISBLANK('9. PCPP - Referrals'!F79),"",'9. PCPP - Referrals'!F79)</f>
        <v/>
      </c>
      <c r="D135" s="854" t="str">
        <f>IF(ISBLANK('9. PCPP - Referrals'!G79),"",'9. PCPP - Referrals'!G79)</f>
        <v/>
      </c>
      <c r="E135" s="854" t="str">
        <f>IF(ISBLANK('9. PCPP - Referrals'!H79),"",'9. PCPP - Referrals'!H79)</f>
        <v/>
      </c>
      <c r="F135" s="854" t="str">
        <f>IF(ISBLANK('9. PCPP - Referrals'!I79),"",'9. PCPP - Referrals'!I79)</f>
        <v/>
      </c>
      <c r="G135" s="854" t="str">
        <f>IF(ISBLANK('9. PCPP - Referrals'!J79),"",'9. PCPP - Referrals'!J79)</f>
        <v/>
      </c>
      <c r="H135" s="854" t="str">
        <f>IF(ISBLANK('9. PCPP - Referrals'!K79),"",'9. PCPP - Referrals'!K79)</f>
        <v/>
      </c>
      <c r="I135" s="854" t="str">
        <f>IF(ISBLANK('9. PCPP - Referrals'!L79),"",'9. PCPP - Referrals'!L79)</f>
        <v/>
      </c>
    </row>
    <row r="136" spans="1:9">
      <c r="A136" s="854" t="str">
        <f>IF(ISBLANK('9. PCPP - Referrals'!D80),"",'9. PCPP - Referrals'!D80)</f>
        <v/>
      </c>
      <c r="B136" s="854" t="str">
        <f>IF(ISBLANK('9. PCPP - Referrals'!E80),"",'9. PCPP - Referrals'!E80)</f>
        <v/>
      </c>
      <c r="C136" s="854" t="str">
        <f>IF(ISBLANK('9. PCPP - Referrals'!F80),"",'9. PCPP - Referrals'!F80)</f>
        <v/>
      </c>
      <c r="D136" s="854" t="str">
        <f>IF(ISBLANK('9. PCPP - Referrals'!G80),"",'9. PCPP - Referrals'!G80)</f>
        <v/>
      </c>
      <c r="E136" s="854" t="str">
        <f>IF(ISBLANK('9. PCPP - Referrals'!H80),"",'9. PCPP - Referrals'!H80)</f>
        <v/>
      </c>
      <c r="F136" s="854" t="str">
        <f>IF(ISBLANK('9. PCPP - Referrals'!I80),"",'9. PCPP - Referrals'!I80)</f>
        <v/>
      </c>
      <c r="G136" s="854" t="str">
        <f>IF(ISBLANK('9. PCPP - Referrals'!J80),"",'9. PCPP - Referrals'!J80)</f>
        <v/>
      </c>
      <c r="H136" s="854" t="str">
        <f>IF(ISBLANK('9. PCPP - Referrals'!K80),"",'9. PCPP - Referrals'!K80)</f>
        <v/>
      </c>
      <c r="I136" s="854" t="str">
        <f>IF(ISBLANK('9. PCPP - Referrals'!L80),"",'9. PCPP - Referrals'!L80)</f>
        <v/>
      </c>
    </row>
    <row r="137" spans="1:9">
      <c r="A137" s="854" t="str">
        <f>IF(ISBLANK('9. PCPP - Referrals'!D81),"",'9. PCPP - Referrals'!D81)</f>
        <v/>
      </c>
      <c r="B137" s="854" t="str">
        <f>IF(ISBLANK('9. PCPP - Referrals'!E81),"",'9. PCPP - Referrals'!E81)</f>
        <v/>
      </c>
      <c r="C137" s="854" t="str">
        <f>IF(ISBLANK('9. PCPP - Referrals'!F81),"",'9. PCPP - Referrals'!F81)</f>
        <v/>
      </c>
      <c r="D137" s="854" t="str">
        <f>IF(ISBLANK('9. PCPP - Referrals'!G81),"",'9. PCPP - Referrals'!G81)</f>
        <v/>
      </c>
      <c r="E137" s="854" t="str">
        <f>IF(ISBLANK('9. PCPP - Referrals'!H81),"",'9. PCPP - Referrals'!H81)</f>
        <v/>
      </c>
      <c r="F137" s="854" t="str">
        <f>IF(ISBLANK('9. PCPP - Referrals'!I81),"",'9. PCPP - Referrals'!I81)</f>
        <v/>
      </c>
      <c r="G137" s="854" t="str">
        <f>IF(ISBLANK('9. PCPP - Referrals'!J81),"",'9. PCPP - Referrals'!J81)</f>
        <v/>
      </c>
      <c r="H137" s="854" t="str">
        <f>IF(ISBLANK('9. PCPP - Referrals'!K81),"",'9. PCPP - Referrals'!K81)</f>
        <v/>
      </c>
      <c r="I137" s="854"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vector>
  </TitlesOfParts>
  <Company>Peace Corps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Nicole Cronin</cp:lastModifiedBy>
  <cp:lastPrinted>2012-10-18T20:22:24Z</cp:lastPrinted>
  <dcterms:created xsi:type="dcterms:W3CDTF">2008-09-11T18:49:22Z</dcterms:created>
  <dcterms:modified xsi:type="dcterms:W3CDTF">2013-04-04T22:40:55Z</dcterms:modified>
</cp:coreProperties>
</file>