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comments4.xml" ContentType="application/vnd.openxmlformats-officedocument.spreadsheetml.comments+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5.xml" ContentType="application/vnd.openxmlformats-officedocument.spreadsheetml.comments+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omments6.xml" ContentType="application/vnd.openxmlformats-officedocument.spreadsheetml.comments+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comments7.xml" ContentType="application/vnd.openxmlformats-officedocument.spreadsheetml.comments+xml"/>
  <Override PartName="/xl/drawings/drawing20.xml" ContentType="application/vnd.openxmlformats-officedocument.drawing+xml"/>
  <Override PartName="/xl/comments8.xml" ContentType="application/vnd.openxmlformats-officedocument.spreadsheetml.comments+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updateLinks="always" codeName="ThisWorkbook"/>
  <bookViews>
    <workbookView showSheetTabs="0" xWindow="-2700" yWindow="105" windowWidth="15600" windowHeight="9180" tabRatio="898" activeTab="3"/>
  </bookViews>
  <sheets>
    <sheet name="Introduction" sheetId="1" r:id="rId1"/>
    <sheet name="Instructions" sheetId="2" r:id="rId2"/>
    <sheet name="1. Classification &amp; Budget" sheetId="3" r:id="rId3"/>
    <sheet name="2. Questionnaire" sheetId="4" r:id="rId4"/>
    <sheet name="3. Goals &amp; Objectives" sheetId="27" r:id="rId5"/>
    <sheet name="4. Timeline" sheetId="5" r:id="rId6"/>
    <sheet name="5. Evaluation Planning" sheetId="28" r:id="rId7"/>
    <sheet name="DO NO HARM" sheetId="29" r:id="rId8"/>
    <sheet name="6. Detailed Budget" sheetId="7" r:id="rId9"/>
    <sheet name="Grant Selection Menu" sheetId="8" r:id="rId10"/>
    <sheet name="9. PCPP - Referrals" sheetId="17" r:id="rId11"/>
    <sheet name="SPA Menu" sheetId="38" r:id="rId12"/>
    <sheet name="8. SPA Projects" sheetId="35" r:id="rId13"/>
    <sheet name="SPA EnviroSheet" sheetId="37" r:id="rId14"/>
    <sheet name="SPA Program Element Dropdown" sheetId="11" state="hidden" r:id="rId15"/>
    <sheet name="SPA Elements and Indicators" sheetId="14" state="hidden" r:id="rId16"/>
    <sheet name="Custom SPA Indicators" sheetId="15" state="hidden" r:id="rId17"/>
    <sheet name="Custom SPA Indicator Source" sheetId="16" state="hidden" r:id="rId18"/>
    <sheet name="Custom SPA Indicators Labels" sheetId="21" state="hidden" r:id="rId19"/>
    <sheet name="7. VAST Projects" sheetId="9" r:id="rId20"/>
    <sheet name="11. ECPA Indicators" sheetId="19" r:id="rId21"/>
    <sheet name="12. WAFSP" sheetId="30" r:id="rId22"/>
    <sheet name="FTF Indicators" sheetId="39" r:id="rId23"/>
    <sheet name="WAFSPIndicators" sheetId="31" r:id="rId24"/>
    <sheet name="EnvironReviewWAFSP" sheetId="33" r:id="rId25"/>
    <sheet name="NaturalResources" sheetId="32" r:id="rId26"/>
    <sheet name="EnvironReport" sheetId="34" r:id="rId27"/>
    <sheet name="Print" sheetId="25" r:id="rId28"/>
    <sheet name="PCV Liability" sheetId="24" r:id="rId29"/>
    <sheet name="Project Agreement" sheetId="22" r:id="rId30"/>
    <sheet name="10. PCPP - Press Auth Form" sheetId="26" r:id="rId31"/>
    <sheet name="End" sheetId="20" r:id="rId32"/>
    <sheet name="Lookup" sheetId="13" state="hidden" r:id="rId33"/>
    <sheet name="Data" sheetId="12" state="hidden" r:id="rId34"/>
    <sheet name="Sheet1" sheetId="40" r:id="rId35"/>
  </sheets>
  <definedNames>
    <definedName name="_xlnm._FilterDatabase" localSheetId="14" hidden="1">'SPA Program Element Dropdown'!$A$1:$B$182</definedName>
    <definedName name="_GoBack" localSheetId="28">'PCV Liability'!$D$19</definedName>
    <definedName name="CheckBox">Lookup!$G$2</definedName>
    <definedName name="Countries">Lookup!$D$1:$D$71</definedName>
    <definedName name="Country">'SPA Program Element Dropdown'!$A$2:$A$193</definedName>
    <definedName name="CountryChoice">'8. SPA Projects'!$E$10</definedName>
    <definedName name="CountryCode">Lookup!$E:$E</definedName>
    <definedName name="CountryStart">'SPA Program Element Dropdown'!$A$2</definedName>
    <definedName name="CustomIndicators">'Custom SPA Indicators'!$B:$B</definedName>
    <definedName name="FiscalYear">Lookup!$A$8:$A$14</definedName>
    <definedName name="GrantChoice">'1. Classification &amp; Budget'!$Q$7</definedName>
    <definedName name="_xlnm.Print_Area" localSheetId="2">'1. Classification &amp; Budget'!$C$2:$W$70</definedName>
    <definedName name="_xlnm.Print_Area" localSheetId="30">'10. PCPP - Press Auth Form'!$C$2:$I$19</definedName>
    <definedName name="_xlnm.Print_Area" localSheetId="20">'11. ECPA Indicators'!$C$1:$T$75</definedName>
    <definedName name="_xlnm.Print_Area" localSheetId="21">'12. WAFSP'!$C$2:$J$19</definedName>
    <definedName name="_xlnm.Print_Area" localSheetId="3">'2. Questionnaire'!$C$2:$T$15</definedName>
    <definedName name="_xlnm.Print_Area" localSheetId="4">'3. Goals &amp; Objectives'!$C$2:$K$22</definedName>
    <definedName name="_xlnm.Print_Area" localSheetId="5">'4. Timeline'!$C$1:$V$26</definedName>
    <definedName name="_xlnm.Print_Area" localSheetId="6">'5. Evaluation Planning'!$C$2:$P$36</definedName>
    <definedName name="_xlnm.Print_Area" localSheetId="8">'6. Detailed Budget'!$C$2:$S$246</definedName>
    <definedName name="_xlnm.Print_Area" localSheetId="19">'7. VAST Projects'!$C$1:$S$36</definedName>
    <definedName name="_xlnm.Print_Area" localSheetId="12">'8. SPA Projects'!$C$2:$Y$43</definedName>
    <definedName name="_xlnm.Print_Area" localSheetId="10">'9. PCPP - Referrals'!$D$6:$L$70</definedName>
    <definedName name="_xlnm.Print_Area" localSheetId="7">'DO NO HARM'!$C$1:$Q$12</definedName>
    <definedName name="_xlnm.Print_Area" localSheetId="31">End!$B$1:$M$29</definedName>
    <definedName name="_xlnm.Print_Area" localSheetId="26">EnvironReport!$C$6:$P$102</definedName>
    <definedName name="_xlnm.Print_Area" localSheetId="24">EnvironReviewWAFSP!$C$5:$L$99</definedName>
    <definedName name="_xlnm.Print_Area" localSheetId="22">'FTF Indicators'!$B$2:$H$143</definedName>
    <definedName name="_xlnm.Print_Area" localSheetId="9">'Grant Selection Menu'!$D$2:$R$44</definedName>
    <definedName name="_xlnm.Print_Area" localSheetId="1">Instructions!$C$2:$N$30</definedName>
    <definedName name="_xlnm.Print_Area" localSheetId="0">Introduction!$C$2:$N$20</definedName>
    <definedName name="_xlnm.Print_Area" localSheetId="25">NaturalResources!$C$6:$N$56</definedName>
    <definedName name="_xlnm.Print_Area" localSheetId="28">'PCV Liability'!$D$2:$O$73</definedName>
    <definedName name="_xlnm.Print_Area" localSheetId="27">Print!$C$2:$P$21</definedName>
    <definedName name="_xlnm.Print_Area" localSheetId="29">'Project Agreement'!$C$2:$L$40</definedName>
    <definedName name="_xlnm.Print_Area" localSheetId="13">'SPA EnviroSheet'!$B$2:$M$180</definedName>
    <definedName name="_xlnm.Print_Area" localSheetId="11">'SPA Menu'!$C$2:$J$18</definedName>
    <definedName name="_xlnm.Print_Area" localSheetId="23">WAFSPIndicators!$C$5:$L$55</definedName>
    <definedName name="ProgramElement">'SPA Program Element Dropdown'!$B$2:$B$194</definedName>
    <definedName name="ProgramElementChoice">'8. SPA Projects'!$E$12</definedName>
    <definedName name="SPACountries">Lookup!$N$1:$N$51</definedName>
    <definedName name="StandardIndicators">'SPA Elements and Indicators'!$B:$B</definedName>
    <definedName name="TimeSpan">Lookup!$A$23:$A$25</definedName>
  </definedNames>
  <calcPr calcId="145621"/>
</workbook>
</file>

<file path=xl/calcChain.xml><?xml version="1.0" encoding="utf-8"?>
<calcChain xmlns="http://schemas.openxmlformats.org/spreadsheetml/2006/main">
  <c r="E5" i="22" l="1"/>
  <c r="L8" i="24"/>
  <c r="Q7" i="3"/>
  <c r="E11" i="26"/>
  <c r="E58" i="24"/>
  <c r="D58" i="24"/>
  <c r="S7" i="3"/>
  <c r="G8" i="24"/>
  <c r="D11" i="26"/>
  <c r="F8" i="24"/>
  <c r="A3" i="12"/>
  <c r="B3" i="12"/>
  <c r="D3" i="12"/>
  <c r="G3" i="12"/>
  <c r="H3" i="12"/>
  <c r="I3" i="12"/>
  <c r="J3" i="12"/>
  <c r="K3" i="12"/>
  <c r="L3" i="12"/>
  <c r="M3" i="12"/>
  <c r="N3" i="12"/>
  <c r="O3" i="12"/>
  <c r="Q3" i="12"/>
  <c r="R3" i="12"/>
  <c r="S3" i="12"/>
  <c r="T3" i="12"/>
  <c r="U3" i="12"/>
  <c r="V3" i="12"/>
  <c r="W3" i="12"/>
  <c r="X3" i="12"/>
  <c r="Y3" i="12"/>
  <c r="Z3" i="12"/>
  <c r="AA3" i="12"/>
  <c r="AB3" i="12"/>
  <c r="AC3" i="12"/>
  <c r="AD3" i="12"/>
  <c r="AE3" i="12"/>
  <c r="A7" i="12"/>
  <c r="B7" i="12"/>
  <c r="C7" i="12"/>
  <c r="D7" i="12"/>
  <c r="E7" i="12"/>
  <c r="F7" i="12"/>
  <c r="G7" i="12"/>
  <c r="H7" i="12"/>
  <c r="I7" i="12"/>
  <c r="J7" i="12"/>
  <c r="K7" i="12"/>
  <c r="L7" i="12"/>
  <c r="M7" i="12"/>
  <c r="N7" i="12"/>
  <c r="O7" i="12"/>
  <c r="P7" i="12"/>
  <c r="Q7" i="12"/>
  <c r="R7" i="12"/>
  <c r="S7" i="12"/>
  <c r="T7" i="12"/>
  <c r="U7" i="12"/>
  <c r="V7" i="12"/>
  <c r="W7" i="12"/>
  <c r="X7" i="12"/>
  <c r="Y7" i="12"/>
  <c r="Z7" i="12"/>
  <c r="A15" i="12"/>
  <c r="B15" i="12"/>
  <c r="C15" i="12"/>
  <c r="D15" i="12"/>
  <c r="E15" i="12"/>
  <c r="F15" i="12"/>
  <c r="G15" i="12"/>
  <c r="H15" i="12"/>
  <c r="I15" i="12"/>
  <c r="J15" i="12"/>
  <c r="K15" i="12"/>
  <c r="L15" i="12"/>
  <c r="M15" i="12"/>
  <c r="N15" i="12"/>
  <c r="O15" i="12"/>
  <c r="P15" i="12"/>
  <c r="Q15" i="12"/>
  <c r="R15" i="12"/>
  <c r="S15" i="12"/>
  <c r="T15" i="12"/>
  <c r="U15" i="12"/>
  <c r="A19" i="12"/>
  <c r="B19" i="12"/>
  <c r="C19" i="12"/>
  <c r="D19" i="12"/>
  <c r="E19" i="12"/>
  <c r="F19" i="12"/>
  <c r="G19" i="12"/>
  <c r="F23" i="12"/>
  <c r="G23" i="12"/>
  <c r="H23" i="12"/>
  <c r="I23" i="12"/>
  <c r="J23" i="12"/>
  <c r="K23" i="12"/>
  <c r="L23" i="12"/>
  <c r="M23" i="12"/>
  <c r="N23" i="12"/>
  <c r="O23" i="12"/>
  <c r="P23" i="12"/>
  <c r="Q23" i="12"/>
  <c r="W23" i="12"/>
  <c r="X23" i="12"/>
  <c r="Y23" i="12"/>
  <c r="Z23" i="12"/>
  <c r="AA23" i="12"/>
  <c r="AB23" i="12"/>
  <c r="AC23" i="12"/>
  <c r="AD23" i="12"/>
  <c r="AE23" i="12"/>
  <c r="AF23" i="12"/>
  <c r="AG23" i="12"/>
  <c r="AH23" i="12"/>
  <c r="AN23" i="12"/>
  <c r="AO23" i="12"/>
  <c r="AP23" i="12"/>
  <c r="AQ23" i="12"/>
  <c r="AR23" i="12"/>
  <c r="AS23" i="12"/>
  <c r="AT23" i="12"/>
  <c r="AU23" i="12"/>
  <c r="AV23" i="12"/>
  <c r="AW23" i="12"/>
  <c r="AX23" i="12"/>
  <c r="AY23" i="12"/>
  <c r="AZ23" i="12"/>
  <c r="BA23" i="12"/>
  <c r="BB23" i="12"/>
  <c r="BC23" i="12"/>
  <c r="BD23" i="12"/>
  <c r="BE23" i="12"/>
  <c r="BF23" i="12"/>
  <c r="BG23" i="12"/>
  <c r="BH23" i="12"/>
  <c r="BI23" i="12"/>
  <c r="BJ23" i="12"/>
  <c r="BK23" i="12"/>
  <c r="BL23" i="12"/>
  <c r="BM23" i="12"/>
  <c r="BN23" i="12"/>
  <c r="BO23" i="12"/>
  <c r="BP23" i="12"/>
  <c r="BQ23" i="12"/>
  <c r="BR23" i="12"/>
  <c r="BS23" i="12"/>
  <c r="BT23" i="12"/>
  <c r="A27" i="12"/>
  <c r="B27" i="12"/>
  <c r="C27" i="12"/>
  <c r="A31" i="12"/>
  <c r="B31" i="12"/>
  <c r="C31" i="12"/>
  <c r="D31" i="12"/>
  <c r="E31" i="12"/>
  <c r="F31" i="12"/>
  <c r="G31" i="12"/>
  <c r="H31" i="12"/>
  <c r="I31" i="12"/>
  <c r="J31" i="12"/>
  <c r="K31" i="12"/>
  <c r="L31" i="12"/>
  <c r="M31" i="12"/>
  <c r="N31" i="12"/>
  <c r="O31" i="12"/>
  <c r="P31" i="12"/>
  <c r="Q31" i="12"/>
  <c r="R31" i="12"/>
  <c r="S31" i="12"/>
  <c r="T31" i="12"/>
  <c r="U31" i="12"/>
  <c r="V31" i="12"/>
  <c r="W31" i="12"/>
  <c r="X31" i="12"/>
  <c r="Y31" i="12"/>
  <c r="Z31" i="12"/>
  <c r="AA31" i="12"/>
  <c r="AB31" i="12"/>
  <c r="AC31" i="12"/>
  <c r="AD31" i="12"/>
  <c r="AE31" i="12"/>
  <c r="AF31" i="12"/>
  <c r="AG31" i="12"/>
  <c r="AH31" i="12"/>
  <c r="AI31" i="12"/>
  <c r="AJ31" i="12"/>
  <c r="AK31" i="12"/>
  <c r="A35" i="12"/>
  <c r="B35" i="12"/>
  <c r="C35" i="12"/>
  <c r="C39" i="12"/>
  <c r="E39" i="12"/>
  <c r="G39" i="12"/>
  <c r="I39" i="12"/>
  <c r="K39" i="12"/>
  <c r="M39" i="12"/>
  <c r="C40" i="12"/>
  <c r="E40" i="12"/>
  <c r="G40" i="12"/>
  <c r="I40" i="12"/>
  <c r="K40" i="12"/>
  <c r="M40" i="12"/>
  <c r="C41" i="12"/>
  <c r="E41" i="12"/>
  <c r="G41" i="12"/>
  <c r="I41" i="12"/>
  <c r="K41" i="12"/>
  <c r="M41" i="12"/>
  <c r="C42" i="12"/>
  <c r="E42" i="12"/>
  <c r="G42" i="12"/>
  <c r="I42" i="12"/>
  <c r="K42" i="12"/>
  <c r="M42" i="12"/>
  <c r="C43" i="12"/>
  <c r="E43" i="12"/>
  <c r="G43" i="12"/>
  <c r="I43" i="12"/>
  <c r="K43" i="12"/>
  <c r="M43" i="12"/>
  <c r="C44" i="12"/>
  <c r="E44" i="12"/>
  <c r="G44" i="12"/>
  <c r="I44" i="12"/>
  <c r="K44" i="12"/>
  <c r="M44" i="12"/>
  <c r="C45" i="12"/>
  <c r="E45" i="12"/>
  <c r="G45" i="12"/>
  <c r="I45" i="12"/>
  <c r="K45" i="12"/>
  <c r="M45" i="12"/>
  <c r="C46" i="12"/>
  <c r="E46" i="12"/>
  <c r="G46" i="12"/>
  <c r="I46" i="12"/>
  <c r="K46" i="12"/>
  <c r="M46" i="12"/>
  <c r="C47" i="12"/>
  <c r="E47" i="12"/>
  <c r="G47" i="12"/>
  <c r="I47" i="12"/>
  <c r="K47" i="12"/>
  <c r="M47" i="12"/>
  <c r="C48" i="12"/>
  <c r="E48" i="12"/>
  <c r="G48" i="12"/>
  <c r="I48" i="12"/>
  <c r="K48" i="12"/>
  <c r="M48" i="12"/>
  <c r="C49" i="12"/>
  <c r="E49" i="12"/>
  <c r="G49" i="12"/>
  <c r="I49" i="12"/>
  <c r="K49" i="12"/>
  <c r="M49" i="12"/>
  <c r="C50" i="12"/>
  <c r="E50" i="12"/>
  <c r="G50" i="12"/>
  <c r="I50" i="12"/>
  <c r="K50" i="12"/>
  <c r="M50" i="12"/>
  <c r="C51" i="12"/>
  <c r="E51" i="12"/>
  <c r="G51" i="12"/>
  <c r="I51" i="12"/>
  <c r="K51" i="12"/>
  <c r="M51" i="12"/>
  <c r="C52" i="12"/>
  <c r="E52" i="12"/>
  <c r="G52" i="12"/>
  <c r="I52" i="12"/>
  <c r="K52" i="12"/>
  <c r="M52" i="12"/>
  <c r="C53" i="12"/>
  <c r="E53" i="12"/>
  <c r="G53" i="12"/>
  <c r="I53" i="12"/>
  <c r="K53" i="12"/>
  <c r="M53" i="12"/>
  <c r="C54" i="12"/>
  <c r="E54" i="12"/>
  <c r="G54" i="12"/>
  <c r="I54" i="12"/>
  <c r="K54" i="12"/>
  <c r="M54" i="12"/>
  <c r="C55" i="12"/>
  <c r="E55" i="12"/>
  <c r="G55" i="12"/>
  <c r="I55" i="12"/>
  <c r="K55" i="12"/>
  <c r="M55" i="12"/>
  <c r="C56" i="12"/>
  <c r="E56" i="12"/>
  <c r="G56" i="12"/>
  <c r="I56" i="12"/>
  <c r="K56" i="12"/>
  <c r="M56" i="12"/>
  <c r="F57" i="12"/>
  <c r="G57" i="12"/>
  <c r="H57" i="12"/>
  <c r="I57" i="12"/>
  <c r="J57" i="12"/>
  <c r="K57" i="12"/>
  <c r="L57" i="12"/>
  <c r="M57" i="12"/>
  <c r="N57" i="12"/>
  <c r="O57" i="12"/>
  <c r="Q57" i="12"/>
  <c r="A60" i="12"/>
  <c r="B60" i="12"/>
  <c r="C60" i="12"/>
  <c r="D60" i="12"/>
  <c r="E60" i="12"/>
  <c r="F60" i="12"/>
  <c r="G60" i="12"/>
  <c r="H60" i="12"/>
  <c r="I60" i="12"/>
  <c r="J60" i="12"/>
  <c r="K60" i="12"/>
  <c r="L60" i="12"/>
  <c r="M60" i="12"/>
  <c r="N60" i="12"/>
  <c r="O60" i="12"/>
  <c r="P60" i="12"/>
  <c r="Q60" i="12"/>
  <c r="R60" i="12"/>
  <c r="S60" i="12"/>
  <c r="T60" i="12"/>
  <c r="U60" i="12"/>
  <c r="V60" i="12"/>
  <c r="W60" i="12"/>
  <c r="X60" i="12"/>
  <c r="Y60" i="12"/>
  <c r="Z60" i="12"/>
  <c r="AA60" i="12"/>
  <c r="AB60" i="12"/>
  <c r="AC60" i="12"/>
  <c r="AD60" i="12"/>
  <c r="AE60" i="12"/>
  <c r="AF60" i="12"/>
  <c r="AG60" i="12"/>
  <c r="AH60" i="12"/>
  <c r="AI60" i="12"/>
  <c r="AJ60" i="12"/>
  <c r="A64" i="12"/>
  <c r="B64" i="12"/>
  <c r="C64" i="12"/>
  <c r="D64" i="12"/>
  <c r="E64" i="12"/>
  <c r="F64" i="12"/>
  <c r="G64" i="12"/>
  <c r="H64" i="12"/>
  <c r="I64" i="12"/>
  <c r="A65" i="12"/>
  <c r="B65" i="12"/>
  <c r="C65" i="12"/>
  <c r="D65" i="12"/>
  <c r="E65" i="12"/>
  <c r="F65" i="12"/>
  <c r="G65" i="12"/>
  <c r="H65" i="12"/>
  <c r="I65" i="12"/>
  <c r="A66" i="12"/>
  <c r="B66" i="12"/>
  <c r="C66" i="12"/>
  <c r="D66" i="12"/>
  <c r="E66" i="12"/>
  <c r="F66" i="12"/>
  <c r="G66" i="12"/>
  <c r="H66" i="12"/>
  <c r="I66" i="12"/>
  <c r="A67" i="12"/>
  <c r="B67" i="12"/>
  <c r="C67" i="12"/>
  <c r="D67" i="12"/>
  <c r="E67" i="12"/>
  <c r="F67" i="12"/>
  <c r="G67" i="12"/>
  <c r="H67" i="12"/>
  <c r="I67" i="12"/>
  <c r="A68" i="12"/>
  <c r="B68" i="12"/>
  <c r="C68" i="12"/>
  <c r="D68" i="12"/>
  <c r="E68" i="12"/>
  <c r="F68" i="12"/>
  <c r="G68" i="12"/>
  <c r="H68" i="12"/>
  <c r="I68" i="12"/>
  <c r="A69" i="12"/>
  <c r="B69" i="12"/>
  <c r="C69" i="12"/>
  <c r="D69" i="12"/>
  <c r="E69" i="12"/>
  <c r="F69" i="12"/>
  <c r="G69" i="12"/>
  <c r="H69" i="12"/>
  <c r="I69" i="12"/>
  <c r="A70" i="12"/>
  <c r="B70" i="12"/>
  <c r="C70" i="12"/>
  <c r="D70" i="12"/>
  <c r="E70" i="12"/>
  <c r="F70" i="12"/>
  <c r="G70" i="12"/>
  <c r="H70" i="12"/>
  <c r="I70" i="12"/>
  <c r="A71" i="12"/>
  <c r="B71" i="12"/>
  <c r="C71" i="12"/>
  <c r="D71" i="12"/>
  <c r="E71" i="12"/>
  <c r="F71" i="12"/>
  <c r="G71" i="12"/>
  <c r="H71" i="12"/>
  <c r="I71" i="12"/>
  <c r="A72" i="12"/>
  <c r="B72" i="12"/>
  <c r="C72" i="12"/>
  <c r="D72" i="12"/>
  <c r="E72" i="12"/>
  <c r="F72" i="12"/>
  <c r="G72" i="12"/>
  <c r="H72" i="12"/>
  <c r="I72" i="12"/>
  <c r="A73" i="12"/>
  <c r="B73" i="12"/>
  <c r="C73" i="12"/>
  <c r="D73" i="12"/>
  <c r="E73" i="12"/>
  <c r="F73" i="12"/>
  <c r="G73" i="12"/>
  <c r="H73" i="12"/>
  <c r="I73" i="12"/>
  <c r="A74" i="12"/>
  <c r="B74" i="12"/>
  <c r="C74" i="12"/>
  <c r="D74" i="12"/>
  <c r="E74" i="12"/>
  <c r="F74" i="12"/>
  <c r="G74" i="12"/>
  <c r="H74" i="12"/>
  <c r="I74" i="12"/>
  <c r="A75" i="12"/>
  <c r="B75" i="12"/>
  <c r="C75" i="12"/>
  <c r="D75" i="12"/>
  <c r="E75" i="12"/>
  <c r="F75" i="12"/>
  <c r="G75" i="12"/>
  <c r="H75" i="12"/>
  <c r="I75" i="12"/>
  <c r="A76" i="12"/>
  <c r="B76" i="12"/>
  <c r="C76" i="12"/>
  <c r="D76" i="12"/>
  <c r="E76" i="12"/>
  <c r="F76" i="12"/>
  <c r="G76" i="12"/>
  <c r="H76" i="12"/>
  <c r="I76" i="12"/>
  <c r="A77" i="12"/>
  <c r="B77" i="12"/>
  <c r="C77" i="12"/>
  <c r="D77" i="12"/>
  <c r="E77" i="12"/>
  <c r="F77" i="12"/>
  <c r="G77" i="12"/>
  <c r="H77" i="12"/>
  <c r="I77" i="12"/>
  <c r="A78" i="12"/>
  <c r="B78" i="12"/>
  <c r="C78" i="12"/>
  <c r="D78" i="12"/>
  <c r="E78" i="12"/>
  <c r="F78" i="12"/>
  <c r="G78" i="12"/>
  <c r="H78" i="12"/>
  <c r="I78" i="12"/>
  <c r="A79" i="12"/>
  <c r="B79" i="12"/>
  <c r="C79" i="12"/>
  <c r="D79" i="12"/>
  <c r="E79" i="12"/>
  <c r="F79" i="12"/>
  <c r="G79" i="12"/>
  <c r="H79" i="12"/>
  <c r="I79" i="12"/>
  <c r="A80" i="12"/>
  <c r="B80" i="12"/>
  <c r="C80" i="12"/>
  <c r="D80" i="12"/>
  <c r="E80" i="12"/>
  <c r="F80" i="12"/>
  <c r="G80" i="12"/>
  <c r="H80" i="12"/>
  <c r="I80" i="12"/>
  <c r="A81" i="12"/>
  <c r="B81" i="12"/>
  <c r="C81" i="12"/>
  <c r="D81" i="12"/>
  <c r="E81" i="12"/>
  <c r="F81" i="12"/>
  <c r="G81" i="12"/>
  <c r="H81" i="12"/>
  <c r="I81" i="12"/>
  <c r="A82" i="12"/>
  <c r="B82" i="12"/>
  <c r="C82" i="12"/>
  <c r="D82" i="12"/>
  <c r="E82" i="12"/>
  <c r="F82" i="12"/>
  <c r="G82" i="12"/>
  <c r="H82" i="12"/>
  <c r="I82" i="12"/>
  <c r="A83" i="12"/>
  <c r="B83" i="12"/>
  <c r="C83" i="12"/>
  <c r="D83" i="12"/>
  <c r="E83" i="12"/>
  <c r="F83" i="12"/>
  <c r="G83" i="12"/>
  <c r="H83" i="12"/>
  <c r="I83" i="12"/>
  <c r="A84" i="12"/>
  <c r="B84" i="12"/>
  <c r="C84" i="12"/>
  <c r="D84" i="12"/>
  <c r="E84" i="12"/>
  <c r="F84" i="12"/>
  <c r="G84" i="12"/>
  <c r="H84" i="12"/>
  <c r="I84" i="12"/>
  <c r="A85" i="12"/>
  <c r="B85" i="12"/>
  <c r="C85" i="12"/>
  <c r="D85" i="12"/>
  <c r="E85" i="12"/>
  <c r="F85" i="12"/>
  <c r="G85" i="12"/>
  <c r="H85" i="12"/>
  <c r="I85" i="12"/>
  <c r="A86" i="12"/>
  <c r="B86" i="12"/>
  <c r="C86" i="12"/>
  <c r="D86" i="12"/>
  <c r="E86" i="12"/>
  <c r="F86" i="12"/>
  <c r="G86" i="12"/>
  <c r="H86" i="12"/>
  <c r="I86" i="12"/>
  <c r="A87" i="12"/>
  <c r="B87" i="12"/>
  <c r="C87" i="12"/>
  <c r="D87" i="12"/>
  <c r="E87" i="12"/>
  <c r="F87" i="12"/>
  <c r="G87" i="12"/>
  <c r="H87" i="12"/>
  <c r="I87" i="12"/>
  <c r="A88" i="12"/>
  <c r="B88" i="12"/>
  <c r="C88" i="12"/>
  <c r="D88" i="12"/>
  <c r="E88" i="12"/>
  <c r="F88" i="12"/>
  <c r="G88" i="12"/>
  <c r="H88" i="12"/>
  <c r="I88" i="12"/>
  <c r="A89" i="12"/>
  <c r="B89" i="12"/>
  <c r="C89" i="12"/>
  <c r="D89" i="12"/>
  <c r="E89" i="12"/>
  <c r="F89" i="12"/>
  <c r="G89" i="12"/>
  <c r="H89" i="12"/>
  <c r="I89" i="12"/>
  <c r="A90" i="12"/>
  <c r="B90" i="12"/>
  <c r="C90" i="12"/>
  <c r="D90" i="12"/>
  <c r="E90" i="12"/>
  <c r="F90" i="12"/>
  <c r="G90" i="12"/>
  <c r="H90" i="12"/>
  <c r="I90" i="12"/>
  <c r="A91" i="12"/>
  <c r="B91" i="12"/>
  <c r="C91" i="12"/>
  <c r="D91" i="12"/>
  <c r="E91" i="12"/>
  <c r="F91" i="12"/>
  <c r="G91" i="12"/>
  <c r="H91" i="12"/>
  <c r="I91" i="12"/>
  <c r="A92" i="12"/>
  <c r="B92" i="12"/>
  <c r="C92" i="12"/>
  <c r="D92" i="12"/>
  <c r="E92" i="12"/>
  <c r="F92" i="12"/>
  <c r="G92" i="12"/>
  <c r="H92" i="12"/>
  <c r="I92" i="12"/>
  <c r="A93" i="12"/>
  <c r="B93" i="12"/>
  <c r="C93" i="12"/>
  <c r="D93" i="12"/>
  <c r="E93" i="12"/>
  <c r="F93" i="12"/>
  <c r="G93" i="12"/>
  <c r="H93" i="12"/>
  <c r="I93" i="12"/>
  <c r="A94" i="12"/>
  <c r="B94" i="12"/>
  <c r="C94" i="12"/>
  <c r="D94" i="12"/>
  <c r="E94" i="12"/>
  <c r="F94" i="12"/>
  <c r="G94" i="12"/>
  <c r="H94" i="12"/>
  <c r="I94" i="12"/>
  <c r="A95" i="12"/>
  <c r="B95" i="12"/>
  <c r="C95" i="12"/>
  <c r="D95" i="12"/>
  <c r="E95" i="12"/>
  <c r="F95" i="12"/>
  <c r="G95" i="12"/>
  <c r="H95" i="12"/>
  <c r="I95" i="12"/>
  <c r="A96" i="12"/>
  <c r="B96" i="12"/>
  <c r="C96" i="12"/>
  <c r="D96" i="12"/>
  <c r="E96" i="12"/>
  <c r="F96" i="12"/>
  <c r="G96" i="12"/>
  <c r="H96" i="12"/>
  <c r="I96" i="12"/>
  <c r="A97" i="12"/>
  <c r="B97" i="12"/>
  <c r="C97" i="12"/>
  <c r="D97" i="12"/>
  <c r="E97" i="12"/>
  <c r="F97" i="12"/>
  <c r="G97" i="12"/>
  <c r="H97" i="12"/>
  <c r="I97" i="12"/>
  <c r="A98" i="12"/>
  <c r="B98" i="12"/>
  <c r="C98" i="12"/>
  <c r="D98" i="12"/>
  <c r="E98" i="12"/>
  <c r="F98" i="12"/>
  <c r="G98" i="12"/>
  <c r="H98" i="12"/>
  <c r="I98" i="12"/>
  <c r="A99" i="12"/>
  <c r="B99" i="12"/>
  <c r="C99" i="12"/>
  <c r="D99" i="12"/>
  <c r="E99" i="12"/>
  <c r="F99" i="12"/>
  <c r="G99" i="12"/>
  <c r="H99" i="12"/>
  <c r="I99" i="12"/>
  <c r="A100" i="12"/>
  <c r="B100" i="12"/>
  <c r="C100" i="12"/>
  <c r="D100" i="12"/>
  <c r="E100" i="12"/>
  <c r="F100" i="12"/>
  <c r="G100" i="12"/>
  <c r="H100" i="12"/>
  <c r="I100" i="12"/>
  <c r="A101" i="12"/>
  <c r="B101" i="12"/>
  <c r="C101" i="12"/>
  <c r="D101" i="12"/>
  <c r="E101" i="12"/>
  <c r="F101" i="12"/>
  <c r="G101" i="12"/>
  <c r="H101" i="12"/>
  <c r="I101" i="12"/>
  <c r="A102" i="12"/>
  <c r="B102" i="12"/>
  <c r="C102" i="12"/>
  <c r="D102" i="12"/>
  <c r="E102" i="12"/>
  <c r="F102" i="12"/>
  <c r="G102" i="12"/>
  <c r="H102" i="12"/>
  <c r="I102" i="12"/>
  <c r="A103" i="12"/>
  <c r="B103" i="12"/>
  <c r="C103" i="12"/>
  <c r="D103" i="12"/>
  <c r="E103" i="12"/>
  <c r="F103" i="12"/>
  <c r="G103" i="12"/>
  <c r="H103" i="12"/>
  <c r="I103" i="12"/>
  <c r="A104" i="12"/>
  <c r="B104" i="12"/>
  <c r="C104" i="12"/>
  <c r="D104" i="12"/>
  <c r="E104" i="12"/>
  <c r="F104" i="12"/>
  <c r="G104" i="12"/>
  <c r="H104" i="12"/>
  <c r="I104" i="12"/>
  <c r="A105" i="12"/>
  <c r="B105" i="12"/>
  <c r="C105" i="12"/>
  <c r="D105" i="12"/>
  <c r="E105" i="12"/>
  <c r="F105" i="12"/>
  <c r="G105" i="12"/>
  <c r="H105" i="12"/>
  <c r="I105" i="12"/>
  <c r="A106" i="12"/>
  <c r="B106" i="12"/>
  <c r="C106" i="12"/>
  <c r="D106" i="12"/>
  <c r="E106" i="12"/>
  <c r="F106" i="12"/>
  <c r="G106" i="12"/>
  <c r="H106" i="12"/>
  <c r="I106" i="12"/>
  <c r="A107" i="12"/>
  <c r="B107" i="12"/>
  <c r="C107" i="12"/>
  <c r="D107" i="12"/>
  <c r="E107" i="12"/>
  <c r="F107" i="12"/>
  <c r="G107" i="12"/>
  <c r="H107" i="12"/>
  <c r="I107" i="12"/>
  <c r="A108" i="12"/>
  <c r="B108" i="12"/>
  <c r="C108" i="12"/>
  <c r="D108" i="12"/>
  <c r="E108" i="12"/>
  <c r="F108" i="12"/>
  <c r="G108" i="12"/>
  <c r="H108" i="12"/>
  <c r="I108" i="12"/>
  <c r="A109" i="12"/>
  <c r="B109" i="12"/>
  <c r="C109" i="12"/>
  <c r="D109" i="12"/>
  <c r="E109" i="12"/>
  <c r="F109" i="12"/>
  <c r="G109" i="12"/>
  <c r="H109" i="12"/>
  <c r="I109" i="12"/>
  <c r="A110" i="12"/>
  <c r="B110" i="12"/>
  <c r="C110" i="12"/>
  <c r="D110" i="12"/>
  <c r="E110" i="12"/>
  <c r="F110" i="12"/>
  <c r="G110" i="12"/>
  <c r="H110" i="12"/>
  <c r="I110" i="12"/>
  <c r="A111" i="12"/>
  <c r="B111" i="12"/>
  <c r="C111" i="12"/>
  <c r="D111" i="12"/>
  <c r="E111" i="12"/>
  <c r="F111" i="12"/>
  <c r="G111" i="12"/>
  <c r="H111" i="12"/>
  <c r="I111" i="12"/>
  <c r="A112" i="12"/>
  <c r="B112" i="12"/>
  <c r="C112" i="12"/>
  <c r="D112" i="12"/>
  <c r="E112" i="12"/>
  <c r="F112" i="12"/>
  <c r="G112" i="12"/>
  <c r="H112" i="12"/>
  <c r="I112" i="12"/>
  <c r="A113" i="12"/>
  <c r="B113" i="12"/>
  <c r="C113" i="12"/>
  <c r="D113" i="12"/>
  <c r="E113" i="12"/>
  <c r="F113" i="12"/>
  <c r="G113" i="12"/>
  <c r="H113" i="12"/>
  <c r="I113" i="12"/>
  <c r="A114" i="12"/>
  <c r="B114" i="12"/>
  <c r="C114" i="12"/>
  <c r="D114" i="12"/>
  <c r="E114" i="12"/>
  <c r="F114" i="12"/>
  <c r="G114" i="12"/>
  <c r="H114" i="12"/>
  <c r="I114" i="12"/>
  <c r="A115" i="12"/>
  <c r="B115" i="12"/>
  <c r="C115" i="12"/>
  <c r="D115" i="12"/>
  <c r="E115" i="12"/>
  <c r="F115" i="12"/>
  <c r="G115" i="12"/>
  <c r="H115" i="12"/>
  <c r="I115" i="12"/>
  <c r="A116" i="12"/>
  <c r="B116" i="12"/>
  <c r="C116" i="12"/>
  <c r="D116" i="12"/>
  <c r="E116" i="12"/>
  <c r="F116" i="12"/>
  <c r="G116" i="12"/>
  <c r="H116" i="12"/>
  <c r="I116" i="12"/>
  <c r="A117" i="12"/>
  <c r="B117" i="12"/>
  <c r="C117" i="12"/>
  <c r="D117" i="12"/>
  <c r="E117" i="12"/>
  <c r="F117" i="12"/>
  <c r="G117" i="12"/>
  <c r="H117" i="12"/>
  <c r="I117" i="12"/>
  <c r="A118" i="12"/>
  <c r="B118" i="12"/>
  <c r="C118" i="12"/>
  <c r="D118" i="12"/>
  <c r="E118" i="12"/>
  <c r="F118" i="12"/>
  <c r="G118" i="12"/>
  <c r="H118" i="12"/>
  <c r="I118" i="12"/>
  <c r="A119" i="12"/>
  <c r="B119" i="12"/>
  <c r="C119" i="12"/>
  <c r="D119" i="12"/>
  <c r="E119" i="12"/>
  <c r="F119" i="12"/>
  <c r="G119" i="12"/>
  <c r="H119" i="12"/>
  <c r="I119" i="12"/>
  <c r="A120" i="12"/>
  <c r="B120" i="12"/>
  <c r="C120" i="12"/>
  <c r="D120" i="12"/>
  <c r="E120" i="12"/>
  <c r="F120" i="12"/>
  <c r="G120" i="12"/>
  <c r="H120" i="12"/>
  <c r="I120" i="12"/>
  <c r="A121" i="12"/>
  <c r="B121" i="12"/>
  <c r="C121" i="12"/>
  <c r="D121" i="12"/>
  <c r="E121" i="12"/>
  <c r="F121" i="12"/>
  <c r="G121" i="12"/>
  <c r="H121" i="12"/>
  <c r="I121" i="12"/>
  <c r="A122" i="12"/>
  <c r="B122" i="12"/>
  <c r="C122" i="12"/>
  <c r="D122" i="12"/>
  <c r="E122" i="12"/>
  <c r="F122" i="12"/>
  <c r="G122" i="12"/>
  <c r="H122" i="12"/>
  <c r="I122" i="12"/>
  <c r="A123" i="12"/>
  <c r="B123" i="12"/>
  <c r="C123" i="12"/>
  <c r="D123" i="12"/>
  <c r="E123" i="12"/>
  <c r="F123" i="12"/>
  <c r="G123" i="12"/>
  <c r="H123" i="12"/>
  <c r="I123" i="12"/>
  <c r="A124" i="12"/>
  <c r="B124" i="12"/>
  <c r="C124" i="12"/>
  <c r="D124" i="12"/>
  <c r="E124" i="12"/>
  <c r="F124" i="12"/>
  <c r="G124" i="12"/>
  <c r="H124" i="12"/>
  <c r="I124" i="12"/>
  <c r="A125" i="12"/>
  <c r="B125" i="12"/>
  <c r="C125" i="12"/>
  <c r="D125" i="12"/>
  <c r="E125" i="12"/>
  <c r="F125" i="12"/>
  <c r="G125" i="12"/>
  <c r="H125" i="12"/>
  <c r="I125" i="12"/>
  <c r="A126" i="12"/>
  <c r="B126" i="12"/>
  <c r="C126" i="12"/>
  <c r="D126" i="12"/>
  <c r="E126" i="12"/>
  <c r="F126" i="12"/>
  <c r="G126" i="12"/>
  <c r="H126" i="12"/>
  <c r="I126" i="12"/>
  <c r="A127" i="12"/>
  <c r="B127" i="12"/>
  <c r="C127" i="12"/>
  <c r="D127" i="12"/>
  <c r="E127" i="12"/>
  <c r="F127" i="12"/>
  <c r="G127" i="12"/>
  <c r="H127" i="12"/>
  <c r="I127" i="12"/>
  <c r="A128" i="12"/>
  <c r="B128" i="12"/>
  <c r="C128" i="12"/>
  <c r="D128" i="12"/>
  <c r="E128" i="12"/>
  <c r="F128" i="12"/>
  <c r="G128" i="12"/>
  <c r="H128" i="12"/>
  <c r="I128" i="12"/>
  <c r="A129" i="12"/>
  <c r="B129" i="12"/>
  <c r="C129" i="12"/>
  <c r="D129" i="12"/>
  <c r="E129" i="12"/>
  <c r="F129" i="12"/>
  <c r="G129" i="12"/>
  <c r="H129" i="12"/>
  <c r="I129" i="12"/>
  <c r="A130" i="12"/>
  <c r="B130" i="12"/>
  <c r="C130" i="12"/>
  <c r="D130" i="12"/>
  <c r="E130" i="12"/>
  <c r="F130" i="12"/>
  <c r="G130" i="12"/>
  <c r="H130" i="12"/>
  <c r="I130" i="12"/>
  <c r="A131" i="12"/>
  <c r="B131" i="12"/>
  <c r="C131" i="12"/>
  <c r="D131" i="12"/>
  <c r="E131" i="12"/>
  <c r="F131" i="12"/>
  <c r="G131" i="12"/>
  <c r="H131" i="12"/>
  <c r="I131" i="12"/>
  <c r="A132" i="12"/>
  <c r="B132" i="12"/>
  <c r="C132" i="12"/>
  <c r="D132" i="12"/>
  <c r="E132" i="12"/>
  <c r="F132" i="12"/>
  <c r="G132" i="12"/>
  <c r="H132" i="12"/>
  <c r="I132" i="12"/>
  <c r="A133" i="12"/>
  <c r="B133" i="12"/>
  <c r="C133" i="12"/>
  <c r="D133" i="12"/>
  <c r="E133" i="12"/>
  <c r="F133" i="12"/>
  <c r="G133" i="12"/>
  <c r="H133" i="12"/>
  <c r="I133" i="12"/>
  <c r="A134" i="12"/>
  <c r="B134" i="12"/>
  <c r="C134" i="12"/>
  <c r="D134" i="12"/>
  <c r="E134" i="12"/>
  <c r="F134" i="12"/>
  <c r="G134" i="12"/>
  <c r="H134" i="12"/>
  <c r="I134" i="12"/>
  <c r="A135" i="12"/>
  <c r="B135" i="12"/>
  <c r="C135" i="12"/>
  <c r="D135" i="12"/>
  <c r="E135" i="12"/>
  <c r="F135" i="12"/>
  <c r="G135" i="12"/>
  <c r="H135" i="12"/>
  <c r="I135" i="12"/>
  <c r="A136" i="12"/>
  <c r="B136" i="12"/>
  <c r="C136" i="12"/>
  <c r="D136" i="12"/>
  <c r="E136" i="12"/>
  <c r="F136" i="12"/>
  <c r="G136" i="12"/>
  <c r="H136" i="12"/>
  <c r="I136" i="12"/>
  <c r="A137" i="12"/>
  <c r="B137" i="12"/>
  <c r="C137" i="12"/>
  <c r="D137" i="12"/>
  <c r="E137" i="12"/>
  <c r="F137" i="12"/>
  <c r="G137" i="12"/>
  <c r="H137" i="12"/>
  <c r="I137" i="12"/>
  <c r="A210" i="12"/>
  <c r="A211" i="12"/>
  <c r="G1" i="13"/>
  <c r="B3" i="22"/>
  <c r="G8" i="22"/>
  <c r="J9" i="22"/>
  <c r="G10" i="22"/>
  <c r="I10" i="22"/>
  <c r="G11" i="22"/>
  <c r="G14" i="22"/>
  <c r="G15" i="22"/>
  <c r="I18" i="22"/>
  <c r="I19" i="22"/>
  <c r="I20" i="22"/>
  <c r="I21" i="22"/>
  <c r="D25" i="22"/>
  <c r="D28" i="22"/>
  <c r="D32" i="22"/>
  <c r="F7" i="24"/>
  <c r="O7" i="24"/>
  <c r="F9" i="24"/>
  <c r="L9" i="24"/>
  <c r="B9" i="15"/>
  <c r="B10" i="15"/>
  <c r="B15" i="15"/>
  <c r="B16" i="15"/>
  <c r="B17" i="15"/>
  <c r="B18" i="15"/>
  <c r="B20" i="15"/>
  <c r="B21" i="15"/>
  <c r="B22" i="15"/>
  <c r="B23" i="15"/>
  <c r="B24" i="15"/>
  <c r="B25" i="15"/>
  <c r="B26" i="15"/>
  <c r="B28" i="15"/>
  <c r="B29" i="15"/>
  <c r="B33" i="15"/>
  <c r="B35" i="15"/>
  <c r="B36" i="15"/>
  <c r="B37" i="15"/>
  <c r="B38" i="15"/>
  <c r="B39" i="15"/>
  <c r="B41" i="15"/>
  <c r="B42" i="15"/>
  <c r="B47" i="15"/>
  <c r="B52" i="15"/>
  <c r="B54" i="15"/>
  <c r="B55" i="15"/>
  <c r="B56" i="15"/>
  <c r="B57" i="15"/>
  <c r="B60" i="15"/>
  <c r="B61" i="15"/>
  <c r="B62" i="15"/>
  <c r="B63" i="15"/>
  <c r="B64" i="15"/>
  <c r="B66" i="15"/>
  <c r="B68" i="15"/>
  <c r="B69" i="15"/>
  <c r="B70" i="15"/>
  <c r="B72" i="15"/>
  <c r="B73" i="15"/>
  <c r="B74" i="15"/>
  <c r="B75" i="15"/>
  <c r="B76" i="15"/>
  <c r="B77" i="15"/>
  <c r="B78" i="15"/>
  <c r="B80" i="15"/>
  <c r="B83" i="15"/>
  <c r="B84" i="15"/>
  <c r="B85" i="15"/>
  <c r="B86" i="15"/>
  <c r="N40" i="14"/>
  <c r="D31" i="37"/>
  <c r="H31" i="37"/>
  <c r="D33" i="37"/>
  <c r="H33" i="37"/>
  <c r="D46" i="37"/>
  <c r="L8" i="35"/>
  <c r="R8" i="35"/>
  <c r="L11" i="35"/>
  <c r="G17" i="7"/>
  <c r="G18" i="7"/>
  <c r="L18" i="7"/>
  <c r="G19" i="7"/>
  <c r="L19" i="7"/>
  <c r="H26" i="7"/>
  <c r="I26" i="7" s="1"/>
  <c r="J26" i="7"/>
  <c r="K26" i="7" s="1"/>
  <c r="L26" i="7"/>
  <c r="M26" i="7" s="1"/>
  <c r="L50" i="3" s="1"/>
  <c r="O11" i="12" s="1"/>
  <c r="N26" i="7"/>
  <c r="O26" i="7" s="1"/>
  <c r="N50" i="3" s="1"/>
  <c r="P26" i="7"/>
  <c r="Q26" i="7" s="1"/>
  <c r="P50" i="3" s="1"/>
  <c r="AC11" i="12" s="1"/>
  <c r="H27" i="7"/>
  <c r="I27" i="7" s="1"/>
  <c r="H51" i="3" s="1"/>
  <c r="B11" i="12" s="1"/>
  <c r="J27" i="7"/>
  <c r="K27" i="7" s="1"/>
  <c r="J51" i="3" s="1"/>
  <c r="I11" i="12" s="1"/>
  <c r="L27" i="7"/>
  <c r="M27" i="7" s="1"/>
  <c r="L51" i="3" s="1"/>
  <c r="P11" i="12" s="1"/>
  <c r="N27" i="7"/>
  <c r="O27" i="7" s="1"/>
  <c r="P27" i="7"/>
  <c r="Q27" i="7" s="1"/>
  <c r="H28" i="7"/>
  <c r="I28" i="7" s="1"/>
  <c r="H52" i="3" s="1"/>
  <c r="C11" i="12" s="1"/>
  <c r="J28" i="7"/>
  <c r="K28" i="7" s="1"/>
  <c r="J52" i="3" s="1"/>
  <c r="L28" i="7"/>
  <c r="M28" i="7" s="1"/>
  <c r="N28" i="7"/>
  <c r="O28" i="7" s="1"/>
  <c r="N52" i="3" s="1"/>
  <c r="X11" i="12" s="1"/>
  <c r="P28" i="7"/>
  <c r="Q28" i="7" s="1"/>
  <c r="P52" i="3" s="1"/>
  <c r="AE11" i="12" s="1"/>
  <c r="H29" i="7"/>
  <c r="I29" i="7" s="1"/>
  <c r="H53" i="3" s="1"/>
  <c r="D11" i="12" s="1"/>
  <c r="J29" i="7"/>
  <c r="K29" i="7" s="1"/>
  <c r="J53" i="3" s="1"/>
  <c r="K11" i="12" s="1"/>
  <c r="L29" i="7"/>
  <c r="M29" i="7" s="1"/>
  <c r="L53" i="3" s="1"/>
  <c r="R11" i="12" s="1"/>
  <c r="N29" i="7"/>
  <c r="O29" i="7" s="1"/>
  <c r="N53" i="3" s="1"/>
  <c r="Y11" i="12" s="1"/>
  <c r="P29" i="7"/>
  <c r="H30" i="7"/>
  <c r="I30" i="7" s="1"/>
  <c r="H54" i="3" s="1"/>
  <c r="E11" i="12" s="1"/>
  <c r="J30" i="7"/>
  <c r="K30" i="7" s="1"/>
  <c r="J54" i="3" s="1"/>
  <c r="L11" i="12" s="1"/>
  <c r="L30" i="7"/>
  <c r="M30" i="7" s="1"/>
  <c r="L54" i="3" s="1"/>
  <c r="S11" i="12" s="1"/>
  <c r="N30" i="7"/>
  <c r="O30" i="7" s="1"/>
  <c r="N54" i="3" s="1"/>
  <c r="Z11" i="12" s="1"/>
  <c r="P30" i="7"/>
  <c r="H31" i="7"/>
  <c r="I31" i="7" s="1"/>
  <c r="H55" i="3" s="1"/>
  <c r="F11" i="12" s="1"/>
  <c r="J31" i="7"/>
  <c r="K31" i="7" s="1"/>
  <c r="J55" i="3" s="1"/>
  <c r="M11" i="12" s="1"/>
  <c r="L31" i="7"/>
  <c r="M31" i="7" s="1"/>
  <c r="L55" i="3" s="1"/>
  <c r="T11" i="12" s="1"/>
  <c r="N31" i="7"/>
  <c r="O31" i="7" s="1"/>
  <c r="N55" i="3" s="1"/>
  <c r="AA11" i="12" s="1"/>
  <c r="P31" i="7"/>
  <c r="Q31" i="7" s="1"/>
  <c r="P55" i="3" s="1"/>
  <c r="AH11" i="12" s="1"/>
  <c r="H32" i="7"/>
  <c r="I32" i="7" s="1"/>
  <c r="H56" i="3" s="1"/>
  <c r="G11" i="12" s="1"/>
  <c r="J32" i="7"/>
  <c r="K32" i="7" s="1"/>
  <c r="J56" i="3" s="1"/>
  <c r="N11" i="12" s="1"/>
  <c r="L32" i="7"/>
  <c r="M32" i="7" s="1"/>
  <c r="L56" i="3" s="1"/>
  <c r="U11" i="12" s="1"/>
  <c r="N32" i="7"/>
  <c r="P32" i="7"/>
  <c r="Q32" i="7" s="1"/>
  <c r="P56" i="3" s="1"/>
  <c r="AI11" i="12" s="1"/>
  <c r="L39" i="7"/>
  <c r="L40" i="7"/>
  <c r="L41" i="7"/>
  <c r="L42" i="7"/>
  <c r="L43" i="7"/>
  <c r="L44" i="7"/>
  <c r="L45" i="7"/>
  <c r="L46" i="7"/>
  <c r="L47" i="7"/>
  <c r="L48" i="7"/>
  <c r="L49" i="7"/>
  <c r="L50" i="7"/>
  <c r="L51" i="7"/>
  <c r="L52" i="7"/>
  <c r="L53" i="7"/>
  <c r="L54" i="7"/>
  <c r="L55" i="7"/>
  <c r="L56" i="7"/>
  <c r="L57" i="7"/>
  <c r="L58" i="7"/>
  <c r="L59" i="7"/>
  <c r="L60" i="7"/>
  <c r="L61" i="7"/>
  <c r="L62" i="7"/>
  <c r="L63" i="7"/>
  <c r="L64" i="7"/>
  <c r="L65" i="7"/>
  <c r="L66" i="7"/>
  <c r="L67" i="7"/>
  <c r="L68" i="7"/>
  <c r="L69" i="7"/>
  <c r="L70" i="7"/>
  <c r="L71" i="7"/>
  <c r="L72" i="7"/>
  <c r="L73" i="7"/>
  <c r="L74" i="7"/>
  <c r="L75" i="7"/>
  <c r="L76" i="7"/>
  <c r="L77" i="7"/>
  <c r="L78" i="7"/>
  <c r="L79" i="7"/>
  <c r="L80" i="7"/>
  <c r="L81" i="7"/>
  <c r="L82" i="7"/>
  <c r="L83" i="7"/>
  <c r="L84" i="7"/>
  <c r="L85" i="7"/>
  <c r="L86" i="7"/>
  <c r="L87" i="7"/>
  <c r="L88" i="7"/>
  <c r="L89" i="7"/>
  <c r="L90" i="7"/>
  <c r="L91" i="7"/>
  <c r="L92" i="7"/>
  <c r="L93" i="7"/>
  <c r="L94" i="7"/>
  <c r="L95" i="7"/>
  <c r="L96" i="7"/>
  <c r="L97" i="7"/>
  <c r="L98" i="7"/>
  <c r="L99" i="7"/>
  <c r="L100" i="7"/>
  <c r="L101" i="7"/>
  <c r="L102" i="7"/>
  <c r="L103" i="7"/>
  <c r="L104" i="7"/>
  <c r="L105" i="7"/>
  <c r="L106" i="7"/>
  <c r="L107" i="7"/>
  <c r="L108" i="7"/>
  <c r="L109" i="7"/>
  <c r="L110" i="7"/>
  <c r="L111" i="7"/>
  <c r="L112" i="7"/>
  <c r="L113" i="7"/>
  <c r="L114" i="7"/>
  <c r="L115" i="7"/>
  <c r="L116" i="7"/>
  <c r="L117" i="7"/>
  <c r="L118" i="7"/>
  <c r="L119" i="7"/>
  <c r="L120" i="7"/>
  <c r="L121" i="7"/>
  <c r="L122" i="7"/>
  <c r="L123" i="7"/>
  <c r="L124" i="7"/>
  <c r="L125" i="7"/>
  <c r="L126" i="7"/>
  <c r="L127" i="7"/>
  <c r="L128" i="7"/>
  <c r="L129" i="7"/>
  <c r="L130" i="7"/>
  <c r="L131" i="7"/>
  <c r="L132" i="7"/>
  <c r="L133" i="7"/>
  <c r="L134" i="7"/>
  <c r="L135" i="7"/>
  <c r="L136" i="7"/>
  <c r="L137" i="7"/>
  <c r="L138" i="7"/>
  <c r="L139" i="7"/>
  <c r="L140" i="7"/>
  <c r="L141" i="7"/>
  <c r="L142" i="7"/>
  <c r="L143" i="7"/>
  <c r="L144" i="7"/>
  <c r="L145" i="7"/>
  <c r="L146" i="7"/>
  <c r="L147" i="7"/>
  <c r="L148" i="7"/>
  <c r="L149" i="7"/>
  <c r="L150" i="7"/>
  <c r="L151" i="7"/>
  <c r="L152" i="7"/>
  <c r="L153" i="7"/>
  <c r="L154" i="7"/>
  <c r="L155" i="7"/>
  <c r="L156" i="7"/>
  <c r="L157" i="7"/>
  <c r="L158" i="7"/>
  <c r="L159" i="7"/>
  <c r="L160" i="7"/>
  <c r="L161" i="7"/>
  <c r="L162" i="7"/>
  <c r="L163" i="7"/>
  <c r="L164" i="7"/>
  <c r="L165" i="7"/>
  <c r="L166" i="7"/>
  <c r="L167" i="7"/>
  <c r="L168" i="7"/>
  <c r="L169" i="7"/>
  <c r="L170" i="7"/>
  <c r="L171" i="7"/>
  <c r="L172" i="7"/>
  <c r="L173" i="7"/>
  <c r="L174" i="7"/>
  <c r="L175" i="7"/>
  <c r="L176" i="7"/>
  <c r="L177" i="7"/>
  <c r="L178" i="7"/>
  <c r="L179" i="7"/>
  <c r="L180" i="7"/>
  <c r="L181" i="7"/>
  <c r="L182" i="7"/>
  <c r="L183" i="7"/>
  <c r="L184" i="7"/>
  <c r="L185" i="7"/>
  <c r="L186" i="7"/>
  <c r="L187" i="7"/>
  <c r="L188" i="7"/>
  <c r="L189" i="7"/>
  <c r="L190" i="7"/>
  <c r="L191" i="7"/>
  <c r="L192" i="7"/>
  <c r="L193" i="7"/>
  <c r="L194" i="7"/>
  <c r="L195" i="7"/>
  <c r="L196" i="7"/>
  <c r="L197" i="7"/>
  <c r="L198" i="7"/>
  <c r="L199" i="7"/>
  <c r="L200" i="7"/>
  <c r="L201" i="7"/>
  <c r="L202" i="7"/>
  <c r="L203" i="7"/>
  <c r="L204" i="7"/>
  <c r="L205" i="7"/>
  <c r="L206" i="7"/>
  <c r="L207" i="7"/>
  <c r="L208" i="7"/>
  <c r="L209" i="7"/>
  <c r="L210" i="7"/>
  <c r="L211" i="7"/>
  <c r="L212" i="7"/>
  <c r="L213" i="7"/>
  <c r="L214" i="7"/>
  <c r="L215" i="7"/>
  <c r="L216" i="7"/>
  <c r="L217" i="7"/>
  <c r="L218" i="7"/>
  <c r="L219" i="7"/>
  <c r="L220" i="7"/>
  <c r="L221" i="7"/>
  <c r="L222" i="7"/>
  <c r="L223" i="7"/>
  <c r="L224" i="7"/>
  <c r="L225" i="7"/>
  <c r="L226" i="7"/>
  <c r="L227" i="7"/>
  <c r="L228" i="7"/>
  <c r="L229" i="7"/>
  <c r="L230" i="7"/>
  <c r="L231" i="7"/>
  <c r="L232" i="7"/>
  <c r="L233" i="7"/>
  <c r="L234" i="7"/>
  <c r="L235" i="7"/>
  <c r="L236" i="7"/>
  <c r="L237" i="7"/>
  <c r="M238" i="7"/>
  <c r="N238" i="7"/>
  <c r="O238" i="7"/>
  <c r="P238" i="7"/>
  <c r="Q238" i="7"/>
  <c r="E25" i="28"/>
  <c r="B23" i="12" s="1"/>
  <c r="M25" i="28"/>
  <c r="A23" i="12" s="1"/>
  <c r="E26" i="28"/>
  <c r="C23" i="12" s="1"/>
  <c r="E27" i="28"/>
  <c r="D23" i="12"/>
  <c r="E28" i="28"/>
  <c r="E23" i="12"/>
  <c r="E29" i="28"/>
  <c r="S23" i="12"/>
  <c r="M29" i="28"/>
  <c r="R23" i="12" s="1"/>
  <c r="E30" i="28"/>
  <c r="T23" i="12" s="1"/>
  <c r="E31" i="28"/>
  <c r="U23" i="12"/>
  <c r="E32" i="28"/>
  <c r="V23" i="12"/>
  <c r="E33" i="28"/>
  <c r="AJ23" i="12" s="1"/>
  <c r="M33" i="28"/>
  <c r="AI23" i="12" s="1"/>
  <c r="E34" i="28"/>
  <c r="AK23" i="12"/>
  <c r="E35" i="28"/>
  <c r="AL23" i="12"/>
  <c r="E36" i="28"/>
  <c r="AM23" i="12"/>
  <c r="M11" i="5"/>
  <c r="N11" i="5"/>
  <c r="O11" i="5"/>
  <c r="P11" i="5"/>
  <c r="Q11" i="5"/>
  <c r="R11" i="5"/>
  <c r="S11" i="5"/>
  <c r="T11" i="5"/>
  <c r="U11" i="5"/>
  <c r="V11" i="5"/>
  <c r="W11" i="5"/>
  <c r="X11" i="5"/>
  <c r="Y11" i="5"/>
  <c r="Z11" i="5"/>
  <c r="AA11" i="5"/>
  <c r="AB11" i="5"/>
  <c r="AC11" i="5"/>
  <c r="AD11" i="5"/>
  <c r="AE11" i="5"/>
  <c r="AF11" i="5"/>
  <c r="AG11" i="5"/>
  <c r="AH11" i="5"/>
  <c r="AI11" i="5"/>
  <c r="AJ11" i="5"/>
  <c r="AK11" i="5"/>
  <c r="AL11" i="5"/>
  <c r="AM11" i="5"/>
  <c r="AN11" i="5"/>
  <c r="AO11" i="5"/>
  <c r="AP11" i="5"/>
  <c r="AQ11" i="5"/>
  <c r="AR11" i="5"/>
  <c r="AS11" i="5"/>
  <c r="AT11" i="5"/>
  <c r="AU11" i="5"/>
  <c r="AV11" i="5"/>
  <c r="AW11" i="5"/>
  <c r="AX11" i="5"/>
  <c r="AY11" i="5"/>
  <c r="D6" i="22"/>
  <c r="R7" i="3"/>
  <c r="H9" i="22" s="1"/>
  <c r="Q18" i="3"/>
  <c r="S18" i="3" s="1"/>
  <c r="U18" i="3" s="1"/>
  <c r="U42" i="3"/>
  <c r="U43" i="3"/>
  <c r="Q30" i="7"/>
  <c r="P54" i="3" s="1"/>
  <c r="AG11" i="12" s="1"/>
  <c r="P57" i="12"/>
  <c r="Q29" i="7"/>
  <c r="P53" i="3" s="1"/>
  <c r="AF11" i="12" s="1"/>
  <c r="F3" i="12"/>
  <c r="N7" i="24"/>
  <c r="I9" i="22"/>
  <c r="H19" i="3"/>
  <c r="C3" i="12"/>
  <c r="F10" i="24"/>
  <c r="G9" i="22"/>
  <c r="L7" i="24"/>
  <c r="N33" i="7"/>
  <c r="J33" i="7"/>
  <c r="O32" i="7"/>
  <c r="N56" i="3" s="1"/>
  <c r="E3" i="12"/>
  <c r="W24" i="35"/>
  <c r="W22" i="35"/>
  <c r="W30" i="35"/>
  <c r="W19" i="35"/>
  <c r="W17" i="35"/>
  <c r="W18" i="35"/>
  <c r="W21" i="35"/>
  <c r="E15" i="35"/>
  <c r="W23" i="35"/>
  <c r="W29" i="35"/>
  <c r="W26" i="35"/>
  <c r="W16" i="35"/>
  <c r="W25" i="35"/>
  <c r="W20" i="35"/>
  <c r="W32" i="35"/>
  <c r="W27" i="35"/>
  <c r="W31" i="35"/>
  <c r="W28" i="35"/>
  <c r="P33" i="7" l="1"/>
  <c r="H33" i="7"/>
  <c r="L238" i="7"/>
  <c r="L33" i="7"/>
  <c r="M7" i="24"/>
  <c r="L17" i="7"/>
  <c r="V18" i="3"/>
  <c r="F7" i="5"/>
  <c r="N51" i="3"/>
  <c r="W11" i="12" s="1"/>
  <c r="O33" i="7"/>
  <c r="V11" i="12"/>
  <c r="J50" i="3"/>
  <c r="J58" i="3" s="1"/>
  <c r="K33" i="7"/>
  <c r="L52" i="3"/>
  <c r="Q11" i="12" s="1"/>
  <c r="M33" i="7"/>
  <c r="P51" i="3"/>
  <c r="Q33" i="7"/>
  <c r="H50" i="3"/>
  <c r="I33" i="7"/>
  <c r="J11" i="12"/>
  <c r="AB11" i="12"/>
  <c r="H58" i="3"/>
  <c r="B39" i="12"/>
  <c r="T15" i="35"/>
  <c r="R15" i="35"/>
  <c r="D15" i="35"/>
  <c r="L15" i="35"/>
  <c r="E16" i="35"/>
  <c r="V15" i="35"/>
  <c r="N15" i="35"/>
  <c r="P15" i="35"/>
  <c r="L21" i="7" l="1"/>
  <c r="L58" i="3"/>
  <c r="L20" i="7"/>
  <c r="I7" i="5"/>
  <c r="W18" i="3"/>
  <c r="L7" i="5" s="1"/>
  <c r="A11" i="12"/>
  <c r="G19" i="22"/>
  <c r="J19" i="22" s="1"/>
  <c r="AD11" i="12"/>
  <c r="P58" i="3"/>
  <c r="G18" i="22"/>
  <c r="H11" i="12"/>
  <c r="G20" i="22"/>
  <c r="N58" i="3"/>
  <c r="D39" i="12"/>
  <c r="Q39" i="12"/>
  <c r="H39" i="12"/>
  <c r="J39" i="12"/>
  <c r="F39" i="12"/>
  <c r="L39" i="12"/>
  <c r="N39" i="12"/>
  <c r="B40" i="12"/>
  <c r="P39" i="12"/>
  <c r="O39" i="12"/>
  <c r="T16" i="35"/>
  <c r="R16" i="35"/>
  <c r="N16" i="35"/>
  <c r="E17" i="35"/>
  <c r="Y16" i="35"/>
  <c r="Z20" i="35"/>
  <c r="Y31" i="35"/>
  <c r="Z23" i="35"/>
  <c r="Y23" i="35"/>
  <c r="Z29" i="35"/>
  <c r="Z18" i="35"/>
  <c r="Y28" i="35"/>
  <c r="Y26" i="35"/>
  <c r="L16" i="35"/>
  <c r="Y25" i="35"/>
  <c r="Y27" i="35"/>
  <c r="Y30" i="35"/>
  <c r="Z27" i="35"/>
  <c r="Z28" i="35"/>
  <c r="Z22" i="35"/>
  <c r="Z32" i="35"/>
  <c r="Y18" i="35"/>
  <c r="Y22" i="35"/>
  <c r="D16" i="35"/>
  <c r="P16" i="35"/>
  <c r="V16" i="35"/>
  <c r="Y19" i="35"/>
  <c r="Z19" i="35"/>
  <c r="Z17" i="35"/>
  <c r="Z30" i="35"/>
  <c r="Z16" i="35"/>
  <c r="Z24" i="35"/>
  <c r="Z21" i="35"/>
  <c r="Y29" i="35"/>
  <c r="Y32" i="35"/>
  <c r="Y20" i="35"/>
  <c r="Y21" i="35"/>
  <c r="Y17" i="35"/>
  <c r="Z26" i="35"/>
  <c r="Z31" i="35"/>
  <c r="Y24" i="35"/>
  <c r="Z25" i="35"/>
  <c r="J20" i="22" l="1"/>
  <c r="J18" i="22"/>
  <c r="G21" i="22"/>
  <c r="K19" i="22" s="1"/>
  <c r="Q40" i="12"/>
  <c r="H40" i="12"/>
  <c r="F40" i="12"/>
  <c r="J40" i="12"/>
  <c r="D40" i="12"/>
  <c r="L40" i="12"/>
  <c r="B41" i="12"/>
  <c r="N40" i="12"/>
  <c r="P40" i="12"/>
  <c r="O40" i="12"/>
  <c r="T17" i="35"/>
  <c r="X30" i="35"/>
  <c r="X17" i="35"/>
  <c r="X18" i="35"/>
  <c r="P17" i="35"/>
  <c r="X31" i="35"/>
  <c r="X25" i="35"/>
  <c r="X23" i="35"/>
  <c r="X32" i="35"/>
  <c r="L17" i="35"/>
  <c r="X21" i="35"/>
  <c r="X22" i="35"/>
  <c r="X27" i="35"/>
  <c r="V17" i="35"/>
  <c r="N17" i="35"/>
  <c r="X24" i="35"/>
  <c r="X26" i="35"/>
  <c r="D17" i="35"/>
  <c r="X19" i="35"/>
  <c r="X29" i="35"/>
  <c r="X28" i="35"/>
  <c r="X20" i="35"/>
  <c r="R17" i="35"/>
  <c r="X16" i="35"/>
  <c r="J21" i="22" l="1"/>
  <c r="K20" i="22"/>
  <c r="K18" i="22"/>
  <c r="N41" i="12"/>
  <c r="Q41" i="12"/>
  <c r="D41" i="12"/>
  <c r="L41" i="12"/>
  <c r="J41" i="12"/>
  <c r="H41" i="12"/>
  <c r="F41" i="12"/>
  <c r="P41" i="12"/>
  <c r="O41" i="12"/>
  <c r="E18" i="35"/>
  <c r="V18" i="35" l="1"/>
  <c r="N42" i="12" s="1"/>
  <c r="B42" i="12"/>
  <c r="P42" i="12" s="1"/>
  <c r="N18" i="35"/>
  <c r="F42" i="12" s="1"/>
  <c r="L18" i="35"/>
  <c r="D42" i="12" s="1"/>
  <c r="P18" i="35"/>
  <c r="H42" i="12" s="1"/>
  <c r="R18" i="35"/>
  <c r="J42" i="12" s="1"/>
  <c r="T18" i="35"/>
  <c r="L42" i="12" s="1"/>
  <c r="D18" i="35"/>
  <c r="Q42" i="12" s="1"/>
  <c r="K21" i="22"/>
  <c r="O42" i="12"/>
  <c r="E19" i="35"/>
  <c r="D19" i="35" l="1"/>
  <c r="Q43" i="12" s="1"/>
  <c r="B43" i="12"/>
  <c r="O43" i="12" s="1"/>
  <c r="N19" i="35"/>
  <c r="F43" i="12" s="1"/>
  <c r="L19" i="35"/>
  <c r="D43" i="12" s="1"/>
  <c r="P19" i="35"/>
  <c r="H43" i="12" s="1"/>
  <c r="V19" i="35"/>
  <c r="N43" i="12" s="1"/>
  <c r="T19" i="35"/>
  <c r="L43" i="12" s="1"/>
  <c r="R19" i="35"/>
  <c r="J43" i="12" s="1"/>
  <c r="E20" i="35"/>
  <c r="P43" i="12" l="1"/>
  <c r="P20" i="35"/>
  <c r="H44" i="12" s="1"/>
  <c r="V20" i="35"/>
  <c r="N44" i="12" s="1"/>
  <c r="T20" i="35"/>
  <c r="L44" i="12" s="1"/>
  <c r="B44" i="12"/>
  <c r="P44" i="12" s="1"/>
  <c r="R20" i="35"/>
  <c r="J44" i="12" s="1"/>
  <c r="N20" i="35"/>
  <c r="F44" i="12" s="1"/>
  <c r="L20" i="35"/>
  <c r="D44" i="12" s="1"/>
  <c r="D20" i="35"/>
  <c r="Q44" i="12" s="1"/>
  <c r="E21" i="35"/>
  <c r="O44" i="12" l="1"/>
  <c r="T21" i="35"/>
  <c r="L45" i="12" s="1"/>
  <c r="B45" i="12"/>
  <c r="O45" i="12" s="1"/>
  <c r="D21" i="35"/>
  <c r="Q45" i="12" s="1"/>
  <c r="N21" i="35"/>
  <c r="F45" i="12" s="1"/>
  <c r="P21" i="35"/>
  <c r="H45" i="12" s="1"/>
  <c r="L21" i="35"/>
  <c r="D45" i="12" s="1"/>
  <c r="V21" i="35"/>
  <c r="N45" i="12" s="1"/>
  <c r="R21" i="35"/>
  <c r="J45" i="12" s="1"/>
  <c r="E22" i="35"/>
  <c r="P45" i="12" l="1"/>
  <c r="P22" i="35"/>
  <c r="H46" i="12" s="1"/>
  <c r="N22" i="35"/>
  <c r="F46" i="12" s="1"/>
  <c r="V22" i="35"/>
  <c r="N46" i="12" s="1"/>
  <c r="L22" i="35"/>
  <c r="D46" i="12" s="1"/>
  <c r="T22" i="35"/>
  <c r="L46" i="12" s="1"/>
  <c r="R22" i="35"/>
  <c r="J46" i="12" s="1"/>
  <c r="D22" i="35"/>
  <c r="Q46" i="12" s="1"/>
  <c r="B46" i="12"/>
  <c r="O46" i="12" s="1"/>
  <c r="E23" i="35"/>
  <c r="P46" i="12" l="1"/>
  <c r="N23" i="35"/>
  <c r="F47" i="12" s="1"/>
  <c r="B47" i="12"/>
  <c r="O47" i="12" s="1"/>
  <c r="P23" i="35"/>
  <c r="H47" i="12" s="1"/>
  <c r="R23" i="35"/>
  <c r="J47" i="12" s="1"/>
  <c r="V23" i="35"/>
  <c r="N47" i="12" s="1"/>
  <c r="T23" i="35"/>
  <c r="L47" i="12" s="1"/>
  <c r="D23" i="35"/>
  <c r="Q47" i="12" s="1"/>
  <c r="L23" i="35"/>
  <c r="D47" i="12" s="1"/>
  <c r="E24" i="35"/>
  <c r="P47" i="12" l="1"/>
  <c r="N24" i="35"/>
  <c r="F48" i="12" s="1"/>
  <c r="V24" i="35"/>
  <c r="N48" i="12" s="1"/>
  <c r="T24" i="35"/>
  <c r="L48" i="12" s="1"/>
  <c r="B48" i="12"/>
  <c r="O48" i="12" s="1"/>
  <c r="P24" i="35"/>
  <c r="H48" i="12" s="1"/>
  <c r="L24" i="35"/>
  <c r="D48" i="12" s="1"/>
  <c r="D24" i="35"/>
  <c r="Q48" i="12" s="1"/>
  <c r="R24" i="35"/>
  <c r="J48" i="12" s="1"/>
  <c r="E25" i="35"/>
  <c r="P48" i="12" l="1"/>
  <c r="T25" i="35"/>
  <c r="L49" i="12" s="1"/>
  <c r="B49" i="12"/>
  <c r="O49" i="12" s="1"/>
  <c r="P25" i="35"/>
  <c r="H49" i="12" s="1"/>
  <c r="V25" i="35"/>
  <c r="N49" i="12" s="1"/>
  <c r="N25" i="35"/>
  <c r="F49" i="12" s="1"/>
  <c r="D25" i="35"/>
  <c r="Q49" i="12" s="1"/>
  <c r="L25" i="35"/>
  <c r="D49" i="12" s="1"/>
  <c r="R25" i="35"/>
  <c r="J49" i="12" s="1"/>
  <c r="E26" i="35"/>
  <c r="P49" i="12" l="1"/>
  <c r="D26" i="35"/>
  <c r="Q50" i="12" s="1"/>
  <c r="L26" i="35"/>
  <c r="D50" i="12" s="1"/>
  <c r="B50" i="12"/>
  <c r="O50" i="12" s="1"/>
  <c r="T26" i="35"/>
  <c r="L50" i="12" s="1"/>
  <c r="N26" i="35"/>
  <c r="F50" i="12" s="1"/>
  <c r="P26" i="35"/>
  <c r="H50" i="12" s="1"/>
  <c r="V26" i="35"/>
  <c r="N50" i="12" s="1"/>
  <c r="R26" i="35"/>
  <c r="J50" i="12" s="1"/>
  <c r="E27" i="35"/>
  <c r="P50" i="12" l="1"/>
  <c r="T27" i="35"/>
  <c r="L51" i="12" s="1"/>
  <c r="P27" i="35"/>
  <c r="H51" i="12" s="1"/>
  <c r="D27" i="35"/>
  <c r="Q51" i="12" s="1"/>
  <c r="L27" i="35"/>
  <c r="D51" i="12" s="1"/>
  <c r="R27" i="35"/>
  <c r="J51" i="12" s="1"/>
  <c r="B51" i="12"/>
  <c r="P51" i="12" s="1"/>
  <c r="V27" i="35"/>
  <c r="N51" i="12" s="1"/>
  <c r="N27" i="35"/>
  <c r="F51" i="12" s="1"/>
  <c r="E28" i="35"/>
  <c r="O51" i="12" l="1"/>
  <c r="R28" i="35"/>
  <c r="J52" i="12" s="1"/>
  <c r="T28" i="35"/>
  <c r="L52" i="12" s="1"/>
  <c r="B52" i="12"/>
  <c r="P52" i="12" s="1"/>
  <c r="V28" i="35"/>
  <c r="N52" i="12" s="1"/>
  <c r="D28" i="35"/>
  <c r="Q52" i="12" s="1"/>
  <c r="N28" i="35"/>
  <c r="F52" i="12" s="1"/>
  <c r="L28" i="35"/>
  <c r="D52" i="12" s="1"/>
  <c r="P28" i="35"/>
  <c r="H52" i="12" s="1"/>
  <c r="E29" i="35"/>
  <c r="O52" i="12" l="1"/>
  <c r="N29" i="35"/>
  <c r="F53" i="12" s="1"/>
  <c r="B53" i="12"/>
  <c r="O53" i="12" s="1"/>
  <c r="R29" i="35"/>
  <c r="J53" i="12" s="1"/>
  <c r="L29" i="35"/>
  <c r="D53" i="12" s="1"/>
  <c r="D29" i="35"/>
  <c r="Q53" i="12" s="1"/>
  <c r="T29" i="35"/>
  <c r="L53" i="12" s="1"/>
  <c r="V29" i="35"/>
  <c r="N53" i="12" s="1"/>
  <c r="P29" i="35"/>
  <c r="H53" i="12" s="1"/>
  <c r="E30" i="35"/>
  <c r="P53" i="12" l="1"/>
  <c r="N30" i="35"/>
  <c r="F54" i="12" s="1"/>
  <c r="V30" i="35"/>
  <c r="N54" i="12" s="1"/>
  <c r="T30" i="35"/>
  <c r="L54" i="12" s="1"/>
  <c r="R30" i="35"/>
  <c r="J54" i="12" s="1"/>
  <c r="L30" i="35"/>
  <c r="D54" i="12" s="1"/>
  <c r="D30" i="35"/>
  <c r="Q54" i="12" s="1"/>
  <c r="B54" i="12"/>
  <c r="O54" i="12" s="1"/>
  <c r="P30" i="35"/>
  <c r="H54" i="12" s="1"/>
  <c r="E31" i="35"/>
  <c r="P54" i="12" l="1"/>
  <c r="P31" i="35"/>
  <c r="H55" i="12" s="1"/>
  <c r="B55" i="12"/>
  <c r="O55" i="12" s="1"/>
  <c r="L31" i="35"/>
  <c r="D55" i="12" s="1"/>
  <c r="T31" i="35"/>
  <c r="L55" i="12" s="1"/>
  <c r="D31" i="35"/>
  <c r="Q55" i="12" s="1"/>
  <c r="R31" i="35"/>
  <c r="J55" i="12" s="1"/>
  <c r="V31" i="35"/>
  <c r="N55" i="12" s="1"/>
  <c r="N31" i="35"/>
  <c r="F55" i="12" s="1"/>
  <c r="E32" i="35"/>
  <c r="P55" i="12" l="1"/>
  <c r="N32" i="35"/>
  <c r="F56" i="12" s="1"/>
  <c r="D32" i="35"/>
  <c r="Q56" i="12" s="1"/>
  <c r="R32" i="35"/>
  <c r="J56" i="12" s="1"/>
  <c r="T32" i="35"/>
  <c r="L56" i="12" s="1"/>
  <c r="P32" i="35"/>
  <c r="H56" i="12" s="1"/>
  <c r="L32" i="35"/>
  <c r="D56" i="12" s="1"/>
  <c r="V32" i="35"/>
  <c r="N56" i="12" s="1"/>
  <c r="B56" i="12"/>
  <c r="P56" i="12" s="1"/>
  <c r="O56" i="12" l="1"/>
</calcChain>
</file>

<file path=xl/comments1.xml><?xml version="1.0" encoding="utf-8"?>
<comments xmlns="http://schemas.openxmlformats.org/spreadsheetml/2006/main">
  <authors>
    <author>Meg Munroe</author>
  </authors>
  <commentList>
    <comment ref="D10" authorId="0">
      <text>
        <r>
          <rPr>
            <b/>
            <sz val="8"/>
            <color indexed="81"/>
            <rFont val="Tahoma"/>
            <family val="2"/>
          </rPr>
          <t xml:space="preserve">These comments are handy to help explain some of the different information required in this application
</t>
        </r>
        <r>
          <rPr>
            <sz val="8"/>
            <color indexed="81"/>
            <rFont val="Tahoma"/>
            <family val="2"/>
          </rPr>
          <t xml:space="preserve">
</t>
        </r>
      </text>
    </comment>
  </commentList>
</comments>
</file>

<file path=xl/comments2.xml><?xml version="1.0" encoding="utf-8"?>
<comments xmlns="http://schemas.openxmlformats.org/spreadsheetml/2006/main">
  <authors>
    <author>mbecchi</author>
    <author>Meg Munroe</author>
    <author>mmunroe</author>
    <author>agutshall</author>
    <author>Silas Dean</author>
    <author>aneustaetter</author>
    <author>Andrew Neustaetter</author>
  </authors>
  <commentList>
    <comment ref="H5" authorId="0">
      <text>
        <r>
          <rPr>
            <b/>
            <sz val="8"/>
            <color indexed="81"/>
            <rFont val="Tahoma"/>
            <family val="2"/>
          </rPr>
          <t>Select for drop down</t>
        </r>
      </text>
    </comment>
    <comment ref="H6" authorId="0">
      <text>
        <r>
          <rPr>
            <b/>
            <sz val="8"/>
            <color indexed="81"/>
            <rFont val="Tahoma"/>
            <family val="2"/>
          </rPr>
          <t>Select for drop down</t>
        </r>
        <r>
          <rPr>
            <sz val="8"/>
            <color indexed="81"/>
            <rFont val="Tahoma"/>
            <family val="2"/>
          </rPr>
          <t xml:space="preserve">
</t>
        </r>
      </text>
    </comment>
    <comment ref="Q6" authorId="1">
      <text>
        <r>
          <rPr>
            <sz val="8"/>
            <color indexed="81"/>
            <rFont val="Tahoma"/>
            <family val="2"/>
          </rPr>
          <t>To be filled out by post staff.</t>
        </r>
      </text>
    </comment>
    <comment ref="Q7" authorId="2">
      <text>
        <r>
          <rPr>
            <sz val="8"/>
            <color indexed="81"/>
            <rFont val="Tahoma"/>
            <family val="2"/>
          </rPr>
          <t xml:space="preserve">This box will fill in automatically when you choose the project funding source.
</t>
        </r>
      </text>
    </comment>
    <comment ref="R7" authorId="1">
      <text>
        <r>
          <rPr>
            <sz val="8"/>
            <color indexed="81"/>
            <rFont val="Tahoma"/>
            <family val="2"/>
          </rPr>
          <t>This box will fill in automatically when you choose the fiscal year.</t>
        </r>
      </text>
    </comment>
    <comment ref="S7" authorId="1">
      <text>
        <r>
          <rPr>
            <sz val="8"/>
            <color indexed="81"/>
            <rFont val="Tahoma"/>
            <family val="2"/>
          </rPr>
          <t>This box will fill in automatically when you choose the country.</t>
        </r>
      </text>
    </comment>
    <comment ref="T7" authorId="1">
      <text>
        <r>
          <rPr>
            <sz val="8"/>
            <color indexed="81"/>
            <rFont val="Tahoma"/>
            <family val="2"/>
          </rPr>
          <t xml:space="preserve">Three digit number (001, 002, etc) to be filled in by Peace Corps staff. Each grant program should have its own sequence of numbers. For example, the third SPA project approved in fiscal year 2013 will be SP-13-303-003, and the third PCPP project approved will be PP-13-303-003.
</t>
        </r>
      </text>
    </comment>
    <comment ref="H9" authorId="3">
      <text>
        <r>
          <rPr>
            <sz val="8"/>
            <color indexed="81"/>
            <rFont val="Tahoma"/>
            <family val="2"/>
          </rPr>
          <t>This information will automatically fill in on the liability and agreement forms.</t>
        </r>
      </text>
    </comment>
    <comment ref="H11" authorId="1">
      <text>
        <r>
          <rPr>
            <sz val="8"/>
            <color indexed="81"/>
            <rFont val="Tahoma"/>
            <family val="2"/>
          </rPr>
          <t xml:space="preserve">The name of the city, town, or village where the project will take place.
</t>
        </r>
      </text>
    </comment>
    <comment ref="H14" authorId="3">
      <text>
        <r>
          <rPr>
            <sz val="8"/>
            <color indexed="81"/>
            <rFont val="Tahoma"/>
            <family val="2"/>
          </rPr>
          <t>This information will automatically fill in on the liability and agreement forms.</t>
        </r>
      </text>
    </comment>
    <comment ref="H16" authorId="1">
      <text>
        <r>
          <rPr>
            <sz val="8"/>
            <color indexed="81"/>
            <rFont val="Tahoma"/>
            <family val="2"/>
          </rPr>
          <t>A way to contact the community group that owns the project, for monitoring and evaluation purposes.</t>
        </r>
      </text>
    </comment>
    <comment ref="H18" authorId="4">
      <text>
        <r>
          <rPr>
            <b/>
            <sz val="8"/>
            <color indexed="81"/>
            <rFont val="Tahoma"/>
            <family val="2"/>
          </rPr>
          <t xml:space="preserve">MM/DD/YY
</t>
        </r>
      </text>
    </comment>
    <comment ref="N18" authorId="4">
      <text>
        <r>
          <rPr>
            <b/>
            <sz val="8"/>
            <color indexed="81"/>
            <rFont val="Tahoma"/>
            <family val="2"/>
          </rPr>
          <t>MM/DD/YY</t>
        </r>
      </text>
    </comment>
    <comment ref="D20" authorId="0">
      <text>
        <r>
          <rPr>
            <sz val="8"/>
            <color indexed="81"/>
            <rFont val="Tahoma"/>
            <family val="2"/>
          </rPr>
          <t>Total number of Volunteers participating in the project.</t>
        </r>
      </text>
    </comment>
    <comment ref="L23" authorId="0">
      <text>
        <r>
          <rPr>
            <b/>
            <sz val="8"/>
            <color indexed="81"/>
            <rFont val="Tahoma"/>
            <family val="2"/>
          </rPr>
          <t>Select for drop down</t>
        </r>
        <r>
          <rPr>
            <sz val="8"/>
            <color indexed="81"/>
            <rFont val="Tahoma"/>
            <family val="2"/>
          </rPr>
          <t xml:space="preserve">
</t>
        </r>
      </text>
    </comment>
    <comment ref="P23" authorId="1">
      <text>
        <r>
          <rPr>
            <b/>
            <sz val="8"/>
            <color indexed="81"/>
            <rFont val="Tahoma"/>
            <family val="2"/>
          </rPr>
          <t>MM/DD/YY</t>
        </r>
      </text>
    </comment>
    <comment ref="L24" authorId="0">
      <text>
        <r>
          <rPr>
            <b/>
            <sz val="8"/>
            <color indexed="81"/>
            <rFont val="Tahoma"/>
            <family val="2"/>
          </rPr>
          <t>Select for drop down</t>
        </r>
        <r>
          <rPr>
            <sz val="8"/>
            <color indexed="81"/>
            <rFont val="Tahoma"/>
            <family val="2"/>
          </rPr>
          <t xml:space="preserve">
</t>
        </r>
      </text>
    </comment>
    <comment ref="P24" authorId="1">
      <text>
        <r>
          <rPr>
            <b/>
            <sz val="8"/>
            <color indexed="81"/>
            <rFont val="Tahoma"/>
            <family val="2"/>
          </rPr>
          <t xml:space="preserve">MM/DD/YY
</t>
        </r>
        <r>
          <rPr>
            <sz val="8"/>
            <color indexed="81"/>
            <rFont val="Tahoma"/>
            <family val="2"/>
          </rPr>
          <t xml:space="preserve">
</t>
        </r>
      </text>
    </comment>
    <comment ref="L25" authorId="0">
      <text>
        <r>
          <rPr>
            <b/>
            <sz val="8"/>
            <color indexed="81"/>
            <rFont val="Tahoma"/>
            <family val="2"/>
          </rPr>
          <t>Select for drop down</t>
        </r>
        <r>
          <rPr>
            <sz val="8"/>
            <color indexed="81"/>
            <rFont val="Tahoma"/>
            <family val="2"/>
          </rPr>
          <t xml:space="preserve">
</t>
        </r>
      </text>
    </comment>
    <comment ref="P25" authorId="1">
      <text>
        <r>
          <rPr>
            <b/>
            <sz val="8"/>
            <color indexed="81"/>
            <rFont val="Tahoma"/>
            <family val="2"/>
          </rPr>
          <t xml:space="preserve">MM/DD/YY
</t>
        </r>
        <r>
          <rPr>
            <sz val="8"/>
            <color indexed="81"/>
            <rFont val="Tahoma"/>
            <family val="2"/>
          </rPr>
          <t xml:space="preserve">
</t>
        </r>
      </text>
    </comment>
    <comment ref="I27" authorId="1">
      <text>
        <r>
          <rPr>
            <sz val="8"/>
            <color indexed="81"/>
            <rFont val="Tahoma"/>
            <family val="2"/>
          </rPr>
          <t>The name of a Peace Corps Program Manager who has knowledge of this project; this may be the PM/APCD of the primary Volunteer, or it may be a PM/APCD working in the relevant sector.</t>
        </r>
      </text>
    </comment>
    <comment ref="D43" authorId="5">
      <text>
        <r>
          <rPr>
            <sz val="8"/>
            <color indexed="81"/>
            <rFont val="Tahoma"/>
            <family val="2"/>
          </rPr>
          <t xml:space="preserve">Indirect beneficiaries should include only those who are estimated to </t>
        </r>
        <r>
          <rPr>
            <i/>
            <sz val="8"/>
            <color indexed="81"/>
            <rFont val="Tahoma"/>
            <family val="2"/>
          </rPr>
          <t>actually receive an indirect benefit</t>
        </r>
        <r>
          <rPr>
            <sz val="8"/>
            <color indexed="81"/>
            <rFont val="Tahoma"/>
            <family val="2"/>
          </rPr>
          <t>, and should not simply include the whole population from which the indirect beneficiaries might come. This should generally not include the entire population of a town, unless you expect that the entire town will actually receive a benefit from the project. You should be able to articulate what the indirect benefits will be and how the indirect beneficiaries will receive those benefits.</t>
        </r>
      </text>
    </comment>
    <comment ref="H50" authorId="5">
      <text>
        <r>
          <rPr>
            <sz val="8"/>
            <color indexed="81"/>
            <rFont val="Tahoma"/>
            <family val="2"/>
          </rPr>
          <t>This amount will be entered automatically by formula based on the budget and exchange rate entered into the detailed budget section.</t>
        </r>
      </text>
    </comment>
    <comment ref="J50" authorId="5">
      <text>
        <r>
          <rPr>
            <sz val="8"/>
            <color indexed="81"/>
            <rFont val="Tahoma"/>
            <family val="2"/>
          </rPr>
          <t>This amount will be entered automatically by formula based on the budget and exchange rate entered into the detailed budget section.</t>
        </r>
      </text>
    </comment>
    <comment ref="L50" authorId="5">
      <text>
        <r>
          <rPr>
            <sz val="8"/>
            <color indexed="81"/>
            <rFont val="Tahoma"/>
            <family val="2"/>
          </rPr>
          <t>This amount will be entered automatically by formula based on the budget and exchange rate entered into the detailed budget section.</t>
        </r>
      </text>
    </comment>
    <comment ref="N50" authorId="5">
      <text>
        <r>
          <rPr>
            <sz val="8"/>
            <color indexed="81"/>
            <rFont val="Tahoma"/>
            <family val="2"/>
          </rPr>
          <t>This amount will be entered automatically by formula based on the budget and exchange rate entered into the detailed budget section.</t>
        </r>
      </text>
    </comment>
    <comment ref="P50" authorId="5">
      <text>
        <r>
          <rPr>
            <sz val="8"/>
            <color indexed="81"/>
            <rFont val="Tahoma"/>
            <family val="2"/>
          </rPr>
          <t>This amount will be entered automatically by formula based on the budget and exchange rate entered into the detailed budget section.</t>
        </r>
      </text>
    </comment>
    <comment ref="H51" authorId="5">
      <text>
        <r>
          <rPr>
            <sz val="8"/>
            <color indexed="81"/>
            <rFont val="Tahoma"/>
            <family val="2"/>
          </rPr>
          <t>This amount will be entered automatically by formula based on the budget and exchange rate entered into the detailed budget section.</t>
        </r>
      </text>
    </comment>
    <comment ref="J51" authorId="5">
      <text>
        <r>
          <rPr>
            <sz val="8"/>
            <color indexed="81"/>
            <rFont val="Tahoma"/>
            <family val="2"/>
          </rPr>
          <t>This amount will be entered automatically by formula based on the budget and exchange rate entered into the detailed budget section.</t>
        </r>
      </text>
    </comment>
    <comment ref="L51" authorId="5">
      <text>
        <r>
          <rPr>
            <sz val="8"/>
            <color indexed="81"/>
            <rFont val="Tahoma"/>
            <family val="2"/>
          </rPr>
          <t>This amount will be entered automatically by formula based on the budget and exchange rate entered into the detailed budget section.</t>
        </r>
      </text>
    </comment>
    <comment ref="N51" authorId="5">
      <text>
        <r>
          <rPr>
            <sz val="8"/>
            <color indexed="81"/>
            <rFont val="Tahoma"/>
            <family val="2"/>
          </rPr>
          <t>This amount will be entered automatically by formula based on the budget and exchange rate entered into the detailed budget section.</t>
        </r>
      </text>
    </comment>
    <comment ref="P51" authorId="5">
      <text>
        <r>
          <rPr>
            <sz val="8"/>
            <color indexed="81"/>
            <rFont val="Tahoma"/>
            <family val="2"/>
          </rPr>
          <t>This amount will be entered automatically by formula based on the budget and exchange rate entered into the detailed budget section.</t>
        </r>
      </text>
    </comment>
    <comment ref="H52" authorId="5">
      <text>
        <r>
          <rPr>
            <sz val="8"/>
            <color indexed="81"/>
            <rFont val="Tahoma"/>
            <family val="2"/>
          </rPr>
          <t>This amount will be entered automatically by formula based on the budget and exchange rate entered into the detailed budget section.</t>
        </r>
      </text>
    </comment>
    <comment ref="J52" authorId="5">
      <text>
        <r>
          <rPr>
            <sz val="8"/>
            <color indexed="81"/>
            <rFont val="Tahoma"/>
            <family val="2"/>
          </rPr>
          <t>This amount will be entered automatically by formula based on the budget and exchange rate entered into the detailed budget section.</t>
        </r>
      </text>
    </comment>
    <comment ref="L52" authorId="5">
      <text>
        <r>
          <rPr>
            <sz val="8"/>
            <color indexed="81"/>
            <rFont val="Tahoma"/>
            <family val="2"/>
          </rPr>
          <t>This amount will be entered automatically by formula based on the budget and exchange rate entered into the detailed budget section.</t>
        </r>
      </text>
    </comment>
    <comment ref="N52" authorId="5">
      <text>
        <r>
          <rPr>
            <sz val="8"/>
            <color indexed="81"/>
            <rFont val="Tahoma"/>
            <family val="2"/>
          </rPr>
          <t>This amount will be entered automatically by formula based on the budget and exchange rate entered into the detailed budget section.</t>
        </r>
      </text>
    </comment>
    <comment ref="P52" authorId="5">
      <text>
        <r>
          <rPr>
            <sz val="8"/>
            <color indexed="81"/>
            <rFont val="Tahoma"/>
            <family val="2"/>
          </rPr>
          <t>This amount will be entered automatically by formula based on the budget and exchange rate entered into the detailed budget section.</t>
        </r>
      </text>
    </comment>
    <comment ref="H53" authorId="5">
      <text>
        <r>
          <rPr>
            <sz val="8"/>
            <color indexed="81"/>
            <rFont val="Tahoma"/>
            <family val="2"/>
          </rPr>
          <t>This amount will be entered automatically by formula based on the budget and exchange rate entered into the detailed budget section.</t>
        </r>
      </text>
    </comment>
    <comment ref="J53" authorId="5">
      <text>
        <r>
          <rPr>
            <sz val="8"/>
            <color indexed="81"/>
            <rFont val="Tahoma"/>
            <family val="2"/>
          </rPr>
          <t>This amount will be entered automatically by formula based on the budget and exchange rate entered into the detailed budget section.</t>
        </r>
      </text>
    </comment>
    <comment ref="L53" authorId="5">
      <text>
        <r>
          <rPr>
            <sz val="8"/>
            <color indexed="81"/>
            <rFont val="Tahoma"/>
            <family val="2"/>
          </rPr>
          <t>This amount will be entered automatically by formula based on the budget and exchange rate entered into the detailed budget section.</t>
        </r>
      </text>
    </comment>
    <comment ref="N53" authorId="5">
      <text>
        <r>
          <rPr>
            <sz val="8"/>
            <color indexed="81"/>
            <rFont val="Tahoma"/>
            <family val="2"/>
          </rPr>
          <t>This amount will be entered automatically by formula based on the budget and exchange rate entered into the detailed budget section.</t>
        </r>
      </text>
    </comment>
    <comment ref="P53" authorId="5">
      <text>
        <r>
          <rPr>
            <sz val="8"/>
            <color indexed="81"/>
            <rFont val="Tahoma"/>
            <family val="2"/>
          </rPr>
          <t>This amount will be entered automatically by formula based on the budget and exchange rate entered into the detailed budget section.</t>
        </r>
      </text>
    </comment>
    <comment ref="H54" authorId="5">
      <text>
        <r>
          <rPr>
            <sz val="8"/>
            <color indexed="81"/>
            <rFont val="Tahoma"/>
            <family val="2"/>
          </rPr>
          <t>This amount will be entered automatically by formula based on the budget and exchange rate entered into the detailed budget section.</t>
        </r>
      </text>
    </comment>
    <comment ref="J54" authorId="5">
      <text>
        <r>
          <rPr>
            <sz val="8"/>
            <color indexed="81"/>
            <rFont val="Tahoma"/>
            <family val="2"/>
          </rPr>
          <t>This amount will be entered automatically by formula based on the budget and exchange rate entered into the detailed budget section.</t>
        </r>
      </text>
    </comment>
    <comment ref="L54" authorId="5">
      <text>
        <r>
          <rPr>
            <sz val="8"/>
            <color indexed="81"/>
            <rFont val="Tahoma"/>
            <family val="2"/>
          </rPr>
          <t>This amount will be entered automatically by formula based on the budget and exchange rate entered into the detailed budget section.</t>
        </r>
      </text>
    </comment>
    <comment ref="N54" authorId="5">
      <text>
        <r>
          <rPr>
            <sz val="8"/>
            <color indexed="81"/>
            <rFont val="Tahoma"/>
            <family val="2"/>
          </rPr>
          <t>This amount will be entered automatically by formula based on the budget and exchange rate entered into the detailed budget section.</t>
        </r>
      </text>
    </comment>
    <comment ref="P54" authorId="5">
      <text>
        <r>
          <rPr>
            <sz val="8"/>
            <color indexed="81"/>
            <rFont val="Tahoma"/>
            <family val="2"/>
          </rPr>
          <t>This amount will be entered automatically by formula based on the budget and exchange rate entered into the detailed budget section.</t>
        </r>
      </text>
    </comment>
    <comment ref="H55" authorId="5">
      <text>
        <r>
          <rPr>
            <sz val="8"/>
            <color indexed="81"/>
            <rFont val="Tahoma"/>
            <family val="2"/>
          </rPr>
          <t>This amount will be entered automatically by formula based on the budget and exchange rate entered into the detailed budget section.</t>
        </r>
      </text>
    </comment>
    <comment ref="J55" authorId="5">
      <text>
        <r>
          <rPr>
            <sz val="8"/>
            <color indexed="81"/>
            <rFont val="Tahoma"/>
            <family val="2"/>
          </rPr>
          <t>This amount will be entered automatically by formula based on the budget and exchange rate entered into the detailed budget section.</t>
        </r>
      </text>
    </comment>
    <comment ref="L55" authorId="5">
      <text>
        <r>
          <rPr>
            <sz val="8"/>
            <color indexed="81"/>
            <rFont val="Tahoma"/>
            <family val="2"/>
          </rPr>
          <t>This amount will be entered automatically by formula based on the budget and exchange rate entered into the detailed budget section.</t>
        </r>
      </text>
    </comment>
    <comment ref="N55" authorId="5">
      <text>
        <r>
          <rPr>
            <sz val="8"/>
            <color indexed="81"/>
            <rFont val="Tahoma"/>
            <family val="2"/>
          </rPr>
          <t>This amount will be entered automatically by formula based on the budget and exchange rate entered into the detailed budget section.</t>
        </r>
      </text>
    </comment>
    <comment ref="P55" authorId="5">
      <text>
        <r>
          <rPr>
            <sz val="8"/>
            <color indexed="81"/>
            <rFont val="Tahoma"/>
            <family val="2"/>
          </rPr>
          <t>This amount will be entered automatically by formula based on the budget and exchange rate entered into the detailed budget section.</t>
        </r>
      </text>
    </comment>
    <comment ref="H56" authorId="5">
      <text>
        <r>
          <rPr>
            <sz val="8"/>
            <color indexed="81"/>
            <rFont val="Tahoma"/>
            <family val="2"/>
          </rPr>
          <t>This amount will be entered automatically by formula based on the budget and exchange rate entered into the detailed budget section.</t>
        </r>
      </text>
    </comment>
    <comment ref="J56" authorId="5">
      <text>
        <r>
          <rPr>
            <sz val="8"/>
            <color indexed="81"/>
            <rFont val="Tahoma"/>
            <family val="2"/>
          </rPr>
          <t>This amount will be entered automatically by formula based on the budget and exchange rate entered into the detailed budget section.</t>
        </r>
      </text>
    </comment>
    <comment ref="L56" authorId="5">
      <text>
        <r>
          <rPr>
            <sz val="8"/>
            <color indexed="81"/>
            <rFont val="Tahoma"/>
            <family val="2"/>
          </rPr>
          <t>This amount will be entered automatically by formula based on the budget and exchange rate entered into the detailed budget section.</t>
        </r>
      </text>
    </comment>
    <comment ref="N56" authorId="5">
      <text>
        <r>
          <rPr>
            <sz val="8"/>
            <color indexed="81"/>
            <rFont val="Tahoma"/>
            <family val="2"/>
          </rPr>
          <t>This amount will be entered automatically by formula based on the budget and exchange rate entered into the detailed budget section.</t>
        </r>
      </text>
    </comment>
    <comment ref="P56" authorId="5">
      <text>
        <r>
          <rPr>
            <sz val="8"/>
            <color indexed="81"/>
            <rFont val="Tahoma"/>
            <family val="2"/>
          </rPr>
          <t>This amount will be entered automatically by formula based on the budget and exchange rate entered into the detailed budget section.</t>
        </r>
      </text>
    </comment>
    <comment ref="D63" authorId="6">
      <text>
        <r>
          <rPr>
            <sz val="8"/>
            <color indexed="81"/>
            <rFont val="Tahoma"/>
            <family val="2"/>
          </rPr>
          <t xml:space="preserve">Cost of skilled labor, fees paid to trainers and experts, day laborers, etc.
</t>
        </r>
      </text>
    </comment>
    <comment ref="D64" authorId="6">
      <text>
        <r>
          <rPr>
            <sz val="8"/>
            <color indexed="81"/>
            <rFont val="Tahoma"/>
            <family val="2"/>
          </rPr>
          <t>Equipment necessary for the completion of the  project. Examples: a pump for a well, computers, tools for a construction project, etc.</t>
        </r>
      </text>
    </comment>
    <comment ref="D65" authorId="6">
      <text>
        <r>
          <rPr>
            <sz val="8"/>
            <color indexed="81"/>
            <rFont val="Tahoma"/>
            <family val="2"/>
          </rPr>
          <t>Materials and supplies necessary for the completion of the project. Examples: cement for a construction project, notebooks and pens for a training workshop, cloth for a sewing cooperative, books for a resource center.</t>
        </r>
      </text>
    </comment>
    <comment ref="D66" authorId="6">
      <text>
        <r>
          <rPr>
            <sz val="8"/>
            <color indexed="81"/>
            <rFont val="Tahoma"/>
            <family val="2"/>
          </rPr>
          <t>Rental costs for a venue to hold a workshop or project activity. Funds may not be used to purchase land. Please note: this should not include workshop particants lodging costs, which should be included in Travel/Per Diem.</t>
        </r>
      </text>
    </comment>
    <comment ref="D67" authorId="6">
      <text>
        <r>
          <rPr>
            <sz val="8"/>
            <color indexed="81"/>
            <rFont val="Tahoma"/>
            <family val="2"/>
          </rPr>
          <t>All costs associated with travel of participants and labor/experts. This includes all food, lodging,  transportation, and per diem.</t>
        </r>
      </text>
    </comment>
    <comment ref="D68" authorId="6">
      <text>
        <r>
          <rPr>
            <sz val="8"/>
            <color indexed="81"/>
            <rFont val="Tahoma"/>
            <family val="2"/>
          </rPr>
          <t>The transportation of materials, supplies or equipment to the community.</t>
        </r>
      </text>
    </comment>
    <comment ref="D69" authorId="6">
      <text>
        <r>
          <rPr>
            <sz val="8"/>
            <color indexed="81"/>
            <rFont val="Tahoma"/>
            <family val="2"/>
          </rPr>
          <t>Costs that do not fit into the categories above. Clearly state what funds will purchase.  Please note: Contingency funds are not allowable. Do not include food costs here; they should be included in Travel/Per Diem.</t>
        </r>
      </text>
    </comment>
  </commentList>
</comments>
</file>

<file path=xl/comments3.xml><?xml version="1.0" encoding="utf-8"?>
<comments xmlns="http://schemas.openxmlformats.org/spreadsheetml/2006/main">
  <authors>
    <author>Meg Munroe</author>
  </authors>
  <commentList>
    <comment ref="J8" authorId="0">
      <text>
        <r>
          <rPr>
            <sz val="8"/>
            <color indexed="81"/>
            <rFont val="Tahoma"/>
            <family val="2"/>
          </rPr>
          <t xml:space="preserve">Please organize your description in stages, for example: The project has 4 components. First..second…etc.
</t>
        </r>
      </text>
    </comment>
    <comment ref="J12" authorId="0">
      <text>
        <r>
          <rPr>
            <sz val="8"/>
            <color indexed="81"/>
            <rFont val="Tahoma"/>
            <family val="2"/>
          </rPr>
          <t>Refer to your goals and objectives on the next page, and to the "Timeline" section.</t>
        </r>
      </text>
    </comment>
  </commentList>
</comments>
</file>

<file path=xl/comments4.xml><?xml version="1.0" encoding="utf-8"?>
<comments xmlns="http://schemas.openxmlformats.org/spreadsheetml/2006/main">
  <authors>
    <author>mbecchi</author>
  </authors>
  <commentList>
    <comment ref="I9" authorId="0">
      <text>
        <r>
          <rPr>
            <b/>
            <sz val="8"/>
            <color indexed="81"/>
            <rFont val="Tahoma"/>
            <family val="2"/>
          </rPr>
          <t xml:space="preserve">Select from drop down </t>
        </r>
        <r>
          <rPr>
            <sz val="8"/>
            <color indexed="81"/>
            <rFont val="Tahoma"/>
            <family val="2"/>
          </rPr>
          <t xml:space="preserve">
</t>
        </r>
      </text>
    </comment>
  </commentList>
</comments>
</file>

<file path=xl/comments5.xml><?xml version="1.0" encoding="utf-8"?>
<comments xmlns="http://schemas.openxmlformats.org/spreadsheetml/2006/main">
  <authors>
    <author>edutterer</author>
    <author>mbecchi</author>
    <author>agutshall</author>
    <author>Meg Munroe</author>
  </authors>
  <commentList>
    <comment ref="F20" authorId="0">
      <text>
        <r>
          <rPr>
            <sz val="8"/>
            <color indexed="81"/>
            <rFont val="Tahoma"/>
            <family val="2"/>
          </rPr>
          <t>This amount should not include community or third party contributions.</t>
        </r>
      </text>
    </comment>
    <comment ref="F21" authorId="0">
      <text>
        <r>
          <rPr>
            <sz val="8"/>
            <color indexed="81"/>
            <rFont val="Tahoma"/>
            <family val="2"/>
          </rPr>
          <t>If you are not sure of the exact amount, please enter your best estimate.</t>
        </r>
      </text>
    </comment>
    <comment ref="F26" authorId="1">
      <text>
        <r>
          <rPr>
            <sz val="8"/>
            <color indexed="81"/>
            <rFont val="Tahoma"/>
            <family val="2"/>
          </rPr>
          <t>Cost of skilled labor, fees paid to trainers and experts, day laborers, etc.</t>
        </r>
      </text>
    </comment>
    <comment ref="F27" authorId="1">
      <text>
        <r>
          <rPr>
            <sz val="8"/>
            <color indexed="81"/>
            <rFont val="Tahoma"/>
            <family val="2"/>
          </rPr>
          <t>Equipment necessary for the completion of the  project. Examples: a pump for a well, computers, tools for a construction project, etc.</t>
        </r>
      </text>
    </comment>
    <comment ref="F28" authorId="1">
      <text>
        <r>
          <rPr>
            <sz val="8"/>
            <color indexed="81"/>
            <rFont val="Tahoma"/>
            <family val="2"/>
          </rPr>
          <t>Materials and supplies necessary for the completion of the project. Examples: cement for a construction project, notebooks and pens for a training workshop, cloth for a sewing cooperative, books for a resource center.</t>
        </r>
      </text>
    </comment>
    <comment ref="F29" authorId="1">
      <text>
        <r>
          <rPr>
            <sz val="8"/>
            <color indexed="81"/>
            <rFont val="Tahoma"/>
            <family val="2"/>
          </rPr>
          <t>Rental costs for a venue to hold a workshop or project activity. Funds may not be used to purchase land. Please note: this should not include workshop particants lodging costs, which should be included in Travel/Per Diem.</t>
        </r>
      </text>
    </comment>
    <comment ref="F30" authorId="1">
      <text>
        <r>
          <rPr>
            <sz val="8"/>
            <color indexed="81"/>
            <rFont val="Tahoma"/>
            <family val="2"/>
          </rPr>
          <t>All costs associated with travel of participants and labor/experts. This includes all food, lodging,  transportation, and per diem.</t>
        </r>
      </text>
    </comment>
    <comment ref="F31" authorId="1">
      <text>
        <r>
          <rPr>
            <sz val="8"/>
            <color indexed="81"/>
            <rFont val="Tahoma"/>
            <family val="2"/>
          </rPr>
          <t>The transportation of materials, supplies or equipment to the community.</t>
        </r>
      </text>
    </comment>
    <comment ref="F32" authorId="1">
      <text>
        <r>
          <rPr>
            <sz val="8"/>
            <color indexed="81"/>
            <rFont val="Tahoma"/>
            <family val="2"/>
          </rPr>
          <t>Costs that do not fit into the categories above. Clearly state what funds will purchase.  Please note: Contingency funds are not allowable. Do not include food costs here; they should be included in Travel/Per Diem.</t>
        </r>
      </text>
    </comment>
    <comment ref="I37" authorId="2">
      <text>
        <r>
          <rPr>
            <sz val="8"/>
            <color indexed="81"/>
            <rFont val="Tahoma"/>
            <family val="2"/>
          </rPr>
          <t>You must select a category, or the budget will not be properly calculated.</t>
        </r>
      </text>
    </comment>
    <comment ref="J37" authorId="3">
      <text>
        <r>
          <rPr>
            <sz val="8"/>
            <color indexed="81"/>
            <rFont val="Tahoma"/>
            <family val="2"/>
          </rPr>
          <t xml:space="preserve">Be sure to include estimated taxes in the unit cost.
</t>
        </r>
      </text>
    </comment>
  </commentList>
</comments>
</file>

<file path=xl/comments6.xml><?xml version="1.0" encoding="utf-8"?>
<comments xmlns="http://schemas.openxmlformats.org/spreadsheetml/2006/main">
  <authors>
    <author>mbecchi</author>
  </authors>
  <commentList>
    <comment ref="P9" authorId="0">
      <text>
        <r>
          <rPr>
            <b/>
            <sz val="8"/>
            <color indexed="81"/>
            <rFont val="Tahoma"/>
            <family val="2"/>
          </rPr>
          <t>Select for drop down</t>
        </r>
        <r>
          <rPr>
            <sz val="8"/>
            <color indexed="81"/>
            <rFont val="Tahoma"/>
            <family val="2"/>
          </rPr>
          <t xml:space="preserve">
</t>
        </r>
      </text>
    </comment>
    <comment ref="E10" authorId="0">
      <text>
        <r>
          <rPr>
            <b/>
            <sz val="8"/>
            <color indexed="81"/>
            <rFont val="Tahoma"/>
            <family val="2"/>
          </rPr>
          <t>Select for drop down</t>
        </r>
        <r>
          <rPr>
            <sz val="8"/>
            <color indexed="81"/>
            <rFont val="Tahoma"/>
            <family val="2"/>
          </rPr>
          <t xml:space="preserve">
</t>
        </r>
      </text>
    </comment>
    <comment ref="E12" authorId="0">
      <text>
        <r>
          <rPr>
            <b/>
            <sz val="8"/>
            <color indexed="81"/>
            <rFont val="Tahoma"/>
            <family val="2"/>
          </rPr>
          <t>Select for drop down</t>
        </r>
        <r>
          <rPr>
            <sz val="8"/>
            <color indexed="81"/>
            <rFont val="Tahoma"/>
            <family val="2"/>
          </rPr>
          <t xml:space="preserve">
</t>
        </r>
      </text>
    </comment>
  </commentList>
</comments>
</file>

<file path=xl/comments7.xml><?xml version="1.0" encoding="utf-8"?>
<comments xmlns="http://schemas.openxmlformats.org/spreadsheetml/2006/main">
  <authors>
    <author>stack</author>
  </authors>
  <commentList>
    <comment ref="I11" authorId="0">
      <text>
        <r>
          <rPr>
            <sz val="8"/>
            <color indexed="81"/>
            <rFont val="Tahoma"/>
            <family val="2"/>
          </rPr>
          <t xml:space="preserve">New = This reporting year is the first year the person applied the new technology or management practice
</t>
        </r>
      </text>
    </comment>
    <comment ref="I12" authorId="0">
      <text>
        <r>
          <rPr>
            <sz val="8"/>
            <color indexed="81"/>
            <rFont val="Tahoma"/>
            <family val="2"/>
          </rPr>
          <t xml:space="preserve">Continuing = The person first applied the new technology or practice in the previous year and continues to apply it
</t>
        </r>
      </text>
    </comment>
    <comment ref="H13" authorId="0">
      <text>
        <r>
          <rPr>
            <sz val="8"/>
            <color indexed="81"/>
            <rFont val="Tahoma"/>
            <family val="2"/>
          </rPr>
          <t xml:space="preserve">The sum of new + continuing targets should be equal to the sum of male + female targets
</t>
        </r>
      </text>
    </comment>
    <comment ref="I15" authorId="0">
      <text>
        <r>
          <rPr>
            <sz val="8"/>
            <color indexed="81"/>
            <rFont val="Tahoma"/>
            <family val="2"/>
          </rPr>
          <t>Farmers, fishers, pastoralists, ranchers, and other primary sector producers</t>
        </r>
      </text>
    </comment>
    <comment ref="I16" authorId="0">
      <text>
        <r>
          <rPr>
            <sz val="8"/>
            <color indexed="81"/>
            <rFont val="Tahoma"/>
            <family val="2"/>
          </rPr>
          <t xml:space="preserve">e.g. policy makers, extension workers
</t>
        </r>
      </text>
    </comment>
    <comment ref="I17" authorId="0">
      <text>
        <r>
          <rPr>
            <sz val="8"/>
            <color indexed="81"/>
            <rFont val="Tahoma"/>
            <family val="2"/>
          </rPr>
          <t>e.g. processors, service providers, manufacturers</t>
        </r>
      </text>
    </comment>
    <comment ref="I18" authorId="0">
      <text>
        <r>
          <rPr>
            <sz val="8"/>
            <color indexed="81"/>
            <rFont val="Tahoma"/>
            <family val="2"/>
          </rPr>
          <t xml:space="preserve">e.g. NGOs, CBOs (community-based organizations), CSOs (civil society organizations), research and academic organizations </t>
        </r>
      </text>
    </comment>
    <comment ref="H19" authorId="0">
      <text>
        <r>
          <rPr>
            <sz val="8"/>
            <color indexed="81"/>
            <rFont val="Tahoma"/>
            <family val="2"/>
          </rPr>
          <t xml:space="preserve">The sum of the different types of individuals must be equal to the sum of male and female targets
</t>
        </r>
      </text>
    </comment>
    <comment ref="I27" authorId="0">
      <text>
        <r>
          <rPr>
            <sz val="8"/>
            <color indexed="81"/>
            <rFont val="Tahoma"/>
            <family val="2"/>
          </rPr>
          <t xml:space="preserve">New = The entity is receiving USG assistance for the first time during the reporting year
</t>
        </r>
      </text>
    </comment>
    <comment ref="I28" authorId="0">
      <text>
        <r>
          <rPr>
            <sz val="8"/>
            <color indexed="81"/>
            <rFont val="Tahoma"/>
            <family val="2"/>
          </rPr>
          <t xml:space="preserve">Continuing = The entity received USG assistance in the previous year and continues to receive it in the reporting year
</t>
        </r>
      </text>
    </comment>
    <comment ref="I29" authorId="0">
      <text>
        <r>
          <rPr>
            <sz val="8"/>
            <color indexed="81"/>
            <rFont val="Tahoma"/>
            <family val="2"/>
          </rPr>
          <t xml:space="preserve">Micro enterprise = number of employees (full-time equivalents) is 1-5
</t>
        </r>
      </text>
    </comment>
    <comment ref="I30" authorId="0">
      <text>
        <r>
          <rPr>
            <sz val="8"/>
            <color indexed="81"/>
            <rFont val="Tahoma"/>
            <family val="2"/>
          </rPr>
          <t xml:space="preserve">Small enterprise = number of employees (full-time equivalents) is 6-50
</t>
        </r>
      </text>
    </comment>
    <comment ref="I31" authorId="0">
      <text>
        <r>
          <rPr>
            <sz val="8"/>
            <color indexed="81"/>
            <rFont val="Tahoma"/>
            <family val="2"/>
          </rPr>
          <t xml:space="preserve">Medium enterprise = number of employees (full-time equivalents) is 51-100
</t>
        </r>
      </text>
    </comment>
    <comment ref="H32" authorId="0">
      <text>
        <r>
          <rPr>
            <sz val="8"/>
            <color indexed="81"/>
            <rFont val="Tahoma"/>
            <family val="2"/>
          </rPr>
          <t xml:space="preserve">If the enterprise is a single proprietorship, the sex of the proprietor should be used for classification. For larger enterprises, the majority ownership should be used. When this cannot be ascertained, the majority of the senior management should be used. </t>
        </r>
      </text>
    </comment>
    <comment ref="G35" authorId="0">
      <text>
        <r>
          <rPr>
            <sz val="8"/>
            <color indexed="81"/>
            <rFont val="Tahoma"/>
            <family val="2"/>
          </rPr>
          <t>Service may include, among other things, business planning, procurement, technical support in production techniques, quality control and marketing, micro-enterprise loans, etc. Additional examples of</t>
        </r>
        <r>
          <rPr>
            <b/>
            <sz val="8"/>
            <color indexed="81"/>
            <rFont val="Tahoma"/>
            <family val="2"/>
          </rPr>
          <t xml:space="preserve"> enterprise-focused services</t>
        </r>
        <r>
          <rPr>
            <sz val="8"/>
            <color indexed="81"/>
            <rFont val="Tahoma"/>
            <family val="2"/>
          </rPr>
          <t xml:space="preserve"> include:
</t>
        </r>
        <r>
          <rPr>
            <b/>
            <sz val="8"/>
            <color indexed="81"/>
            <rFont val="Tahoma"/>
            <family val="2"/>
          </rPr>
          <t>- Market access:</t>
        </r>
        <r>
          <rPr>
            <sz val="8"/>
            <color indexed="81"/>
            <rFont val="Tahoma"/>
            <family val="2"/>
          </rPr>
          <t xml:space="preserve"> These services identify/establish new markets for small enterprise (SE) products; facilitate the creation of links between all the actors in a given market and enable buyers to expand their outreach to, and purchases from, SEs; enable SEs to develop new products and produce them to buyer specifications. 
</t>
        </r>
        <r>
          <rPr>
            <b/>
            <sz val="8"/>
            <color indexed="81"/>
            <rFont val="Tahoma"/>
            <family val="2"/>
          </rPr>
          <t>- Input supply:</t>
        </r>
        <r>
          <rPr>
            <sz val="8"/>
            <color indexed="81"/>
            <rFont val="Tahoma"/>
            <family val="2"/>
          </rPr>
          <t xml:space="preserve"> These services help SEs improve their access to raw materials and production inputs; facilitate the creation of links between SEs and suppliers and enable the suppliers to both expand their outreach to SEs and develop their capacity to offer better, less expensive inputs.
</t>
        </r>
        <r>
          <rPr>
            <b/>
            <sz val="8"/>
            <color indexed="81"/>
            <rFont val="Tahoma"/>
            <family val="2"/>
          </rPr>
          <t xml:space="preserve">- Technology and Product Development: </t>
        </r>
        <r>
          <rPr>
            <sz val="8"/>
            <color indexed="81"/>
            <rFont val="Tahoma"/>
            <family val="2"/>
          </rPr>
          <t xml:space="preserve">These services research and identify new technologies for SEs and look at the capacity of local resource people to produce, market, and service those technologies on a sustainable basis; develop new and improved SE products that respond to market demand.
</t>
        </r>
        <r>
          <rPr>
            <b/>
            <sz val="8"/>
            <color indexed="81"/>
            <rFont val="Tahoma"/>
            <family val="2"/>
          </rPr>
          <t xml:space="preserve">- Training and Technical Assistance: </t>
        </r>
        <r>
          <rPr>
            <sz val="8"/>
            <color indexed="81"/>
            <rFont val="Tahoma"/>
            <family val="2"/>
          </rPr>
          <t xml:space="preserve">These services develop the capacity of enterprises to better plan and manage their operations and improve their technical expertise; develop suistainable training and technical assistance products that SEs are willing to pay for and they foster links between service providers and enterprises.
</t>
        </r>
        <r>
          <rPr>
            <b/>
            <sz val="8"/>
            <color indexed="81"/>
            <rFont val="Tahoma"/>
            <family val="2"/>
          </rPr>
          <t xml:space="preserve">- Finance: </t>
        </r>
        <r>
          <rPr>
            <sz val="8"/>
            <color indexed="81"/>
            <rFont val="Tahoma"/>
            <family val="2"/>
          </rPr>
          <t xml:space="preserve">Theses services help SEs identify and access funds through formal and alternative channels that include supplier or buyer credits, factoring companies, equity financing, venture capital, credit unions, banks, and the like; assist buyers in establishing links with commercial banks (letters of credit, etc.) to help them finance SE production directly.
</t>
        </r>
        <r>
          <rPr>
            <b/>
            <sz val="8"/>
            <color indexed="81"/>
            <rFont val="Tahoma"/>
            <family val="2"/>
          </rPr>
          <t>- Infrastructure</t>
        </r>
        <r>
          <rPr>
            <sz val="8"/>
            <color indexed="81"/>
            <rFont val="Tahoma"/>
            <family val="2"/>
          </rPr>
          <t xml:space="preserve">: These services establish sustainable infrastructure (refrigeration, storage, processing facilities, transport systems, loading equipment, communication centers, and improved roads and market places) that enables SEs to increase sales and income.
</t>
        </r>
        <r>
          <rPr>
            <b/>
            <sz val="8"/>
            <color indexed="81"/>
            <rFont val="Tahoma"/>
            <family val="2"/>
          </rPr>
          <t>- Policy/advocacy:</t>
        </r>
        <r>
          <rPr>
            <sz val="8"/>
            <color indexed="81"/>
            <rFont val="Tahoma"/>
            <family val="2"/>
          </rPr>
          <t xml:space="preserve"> These services carry out subsector analyses and research to identify policy constraints and opportunities for SEs; facilitate the organization of coalitions, trade organizations, or associations of business people, donors, government officials, academics, etc. to effect policies that promote the interests of SEs.
Only count MSMEs once per reporting year, even if multiple services are received.</t>
        </r>
      </text>
    </comment>
    <comment ref="I35" authorId="0">
      <text>
        <r>
          <rPr>
            <sz val="8"/>
            <color indexed="81"/>
            <rFont val="Tahoma"/>
            <family val="2"/>
          </rPr>
          <t xml:space="preserve">Micro enterprise = number of employees (full-time equivalents) is 1-5
</t>
        </r>
      </text>
    </comment>
    <comment ref="I36" authorId="0">
      <text>
        <r>
          <rPr>
            <sz val="8"/>
            <color indexed="81"/>
            <rFont val="Tahoma"/>
            <family val="2"/>
          </rPr>
          <t>Small enterprise = number of employees (full-time equivalents) is 6-50</t>
        </r>
      </text>
    </comment>
    <comment ref="I37" authorId="0">
      <text>
        <r>
          <rPr>
            <sz val="8"/>
            <color indexed="81"/>
            <rFont val="Tahoma"/>
            <family val="2"/>
          </rPr>
          <t xml:space="preserve">Medium enterprise = number of employees (full-time equivalents) is 51-100
</t>
        </r>
      </text>
    </comment>
    <comment ref="H44" authorId="0">
      <text>
        <r>
          <rPr>
            <sz val="8"/>
            <color indexed="81"/>
            <rFont val="Tahoma"/>
            <family val="2"/>
          </rPr>
          <t xml:space="preserve">Sex of owner: Male, Female or Joint
Most enterprises are likely to be small, probably single proprietorships, in which case the sex of the proprietor should be used for clasification. For larger enterprises, the majority ownership should be used. When this cannot be ascertained, the majority of the senior management should be used. 
</t>
        </r>
      </text>
    </comment>
    <comment ref="H47" authorId="0">
      <text>
        <r>
          <rPr>
            <sz val="8"/>
            <color indexed="81"/>
            <rFont val="Tahoma"/>
            <family val="2"/>
          </rPr>
          <t>A firm should be counted if it operated more profitably in the reporting year than it did the previous reporting year</t>
        </r>
      </text>
    </comment>
    <comment ref="H48" authorId="0">
      <text>
        <r>
          <rPr>
            <sz val="8"/>
            <color indexed="81"/>
            <rFont val="Tahoma"/>
            <family val="2"/>
          </rPr>
          <t xml:space="preserve">A Civil Society Organisation (CSO) should be counted if it was financially self-sufficient in the reporting year and it had </t>
        </r>
        <r>
          <rPr>
            <u/>
            <sz val="8"/>
            <color indexed="81"/>
            <rFont val="Tahoma"/>
            <family val="2"/>
          </rPr>
          <t>not</t>
        </r>
        <r>
          <rPr>
            <sz val="8"/>
            <color indexed="81"/>
            <rFont val="Tahoma"/>
            <family val="2"/>
          </rPr>
          <t xml:space="preserve"> been financially self-sufficient in the previous reporting year </t>
        </r>
      </text>
    </comment>
  </commentList>
</comments>
</file>

<file path=xl/comments8.xml><?xml version="1.0" encoding="utf-8"?>
<comments xmlns="http://schemas.openxmlformats.org/spreadsheetml/2006/main">
  <authors>
    <author>Meg Munroe</author>
    <author>stack</author>
  </authors>
  <commentList>
    <comment ref="E12" authorId="0">
      <text>
        <r>
          <rPr>
            <sz val="8"/>
            <color indexed="81"/>
            <rFont val="Tahoma"/>
            <family val="2"/>
          </rPr>
          <t>Auto fills from the Project Classification screen.</t>
        </r>
        <r>
          <rPr>
            <b/>
            <sz val="8"/>
            <color indexed="81"/>
            <rFont val="Tahoma"/>
            <family val="2"/>
          </rPr>
          <t xml:space="preserve">
</t>
        </r>
      </text>
    </comment>
    <comment ref="E13" authorId="0">
      <text>
        <r>
          <rPr>
            <sz val="8"/>
            <color indexed="81"/>
            <rFont val="Tahoma"/>
            <family val="2"/>
          </rPr>
          <t xml:space="preserve">Auto fills from the Project Classification screen.
</t>
        </r>
      </text>
    </comment>
    <comment ref="E14" authorId="0">
      <text>
        <r>
          <rPr>
            <sz val="8"/>
            <color indexed="81"/>
            <rFont val="Tahoma"/>
            <family val="2"/>
          </rPr>
          <t>Auto fills from the Project Classification screen.</t>
        </r>
      </text>
    </comment>
    <comment ref="I15" authorId="1">
      <text>
        <r>
          <rPr>
            <sz val="8"/>
            <color indexed="81"/>
            <rFont val="Tahoma"/>
            <family val="2"/>
          </rPr>
          <t>Auto fills from the project classification screen.</t>
        </r>
      </text>
    </comment>
    <comment ref="D16" authorId="0">
      <text>
        <r>
          <rPr>
            <sz val="8"/>
            <color indexed="81"/>
            <rFont val="Tahoma"/>
            <family val="2"/>
          </rPr>
          <t>Auto fills from the Project Description screen, question 1.</t>
        </r>
      </text>
    </comment>
    <comment ref="H16" authorId="1">
      <text>
        <r>
          <rPr>
            <sz val="8"/>
            <color indexed="81"/>
            <rFont val="Tahoma"/>
            <family val="2"/>
          </rPr>
          <t>Auto fills from the Project Classification screen.</t>
        </r>
      </text>
    </comment>
    <comment ref="K16" authorId="1">
      <text>
        <r>
          <rPr>
            <sz val="8"/>
            <color indexed="81"/>
            <rFont val="Tahoma"/>
            <family val="2"/>
          </rPr>
          <t>Auto fills from the Project Classification screen.</t>
        </r>
      </text>
    </comment>
    <comment ref="F18" authorId="0">
      <text>
        <r>
          <rPr>
            <sz val="8"/>
            <color indexed="81"/>
            <rFont val="Tahoma"/>
            <family val="2"/>
          </rPr>
          <t>Auto fills from the Project Classification screen.</t>
        </r>
      </text>
    </comment>
    <comment ref="I21" authorId="1">
      <text>
        <r>
          <rPr>
            <sz val="8"/>
            <color indexed="81"/>
            <rFont val="Tahoma"/>
            <family val="2"/>
          </rPr>
          <t xml:space="preserve">In case your activities result in moderate/unknown risk or high-risk, you will need to write an Environmental Review Report (see tab 4.c). Only in that case you will need to fill out this "Findings" column, in which you would simply transcribe the findings from the Environmental Review Report.
</t>
        </r>
      </text>
    </comment>
    <comment ref="F24" authorId="1">
      <text>
        <r>
          <rPr>
            <sz val="8"/>
            <color indexed="81"/>
            <rFont val="Tahoma"/>
            <family val="2"/>
          </rPr>
          <t>Please check with an "X" where applicable</t>
        </r>
      </text>
    </comment>
    <comment ref="E46" authorId="1">
      <text>
        <r>
          <rPr>
            <sz val="8"/>
            <color indexed="81"/>
            <rFont val="Tahoma"/>
            <family val="2"/>
          </rPr>
          <t>You do not need to sign it and scan the form, the electronic version is sufficient.</t>
        </r>
      </text>
    </comment>
    <comment ref="H46" authorId="1">
      <text>
        <r>
          <rPr>
            <sz val="8"/>
            <color indexed="81"/>
            <rFont val="Tahoma"/>
            <family val="2"/>
          </rPr>
          <t>MM/DD/YY</t>
        </r>
      </text>
    </comment>
    <comment ref="E49" authorId="1">
      <text>
        <r>
          <rPr>
            <sz val="8"/>
            <color indexed="81"/>
            <rFont val="Tahoma"/>
            <family val="2"/>
          </rPr>
          <t>Please note the name of your APCD or of the Food Security Point of Contact</t>
        </r>
      </text>
    </comment>
  </commentList>
</comments>
</file>

<file path=xl/sharedStrings.xml><?xml version="1.0" encoding="utf-8"?>
<sst xmlns="http://schemas.openxmlformats.org/spreadsheetml/2006/main" count="3586" uniqueCount="1950">
  <si>
    <t>Table of Contents</t>
  </si>
  <si>
    <t>2.2.3, Local Government and Decentralization</t>
  </si>
  <si>
    <t>Albania</t>
  </si>
  <si>
    <t>X</t>
  </si>
  <si>
    <t>2.4.1, Civic Participation</t>
  </si>
  <si>
    <t>Armenia</t>
  </si>
  <si>
    <t>3.1.1, HIV/AIDS</t>
  </si>
  <si>
    <t>Azerbaijan</t>
  </si>
  <si>
    <t>Benin</t>
  </si>
  <si>
    <t>3.1.3, Malaria</t>
  </si>
  <si>
    <t>Bolivia</t>
  </si>
  <si>
    <t>Bulgaria</t>
  </si>
  <si>
    <t>3.1.7, Family Planning and Reproductive Health</t>
  </si>
  <si>
    <t>Cambodia</t>
  </si>
  <si>
    <t>COS Date:</t>
  </si>
  <si>
    <t>3.1.8, Water Supply and Sanitation</t>
  </si>
  <si>
    <t>Dominican Republic</t>
  </si>
  <si>
    <t>3.2.1, Basic Education</t>
  </si>
  <si>
    <t>Eastern Caribbean</t>
  </si>
  <si>
    <t>4.5.2, Agricultural Sector Productivity</t>
  </si>
  <si>
    <t>Ecuador</t>
  </si>
  <si>
    <t>El Salvador</t>
  </si>
  <si>
    <t>4.6.3, Workforce Development</t>
  </si>
  <si>
    <t>Georgia</t>
  </si>
  <si>
    <t>Agriculture</t>
  </si>
  <si>
    <t>HIV/AIDS</t>
  </si>
  <si>
    <t>4.7.3, Strengthen Microenterprise Productivity</t>
  </si>
  <si>
    <t>Ghana</t>
  </si>
  <si>
    <t>4.8.1, Natural Resources and Biodiversity</t>
  </si>
  <si>
    <t>Guatemala</t>
  </si>
  <si>
    <t>Education</t>
  </si>
  <si>
    <t>4.8.2, Clean Productive Environment</t>
  </si>
  <si>
    <t>Guinea</t>
  </si>
  <si>
    <t>Jamaica</t>
  </si>
  <si>
    <t>Environment</t>
  </si>
  <si>
    <t>Municipal Development</t>
  </si>
  <si>
    <t>Youth Development</t>
  </si>
  <si>
    <t>Jordan</t>
  </si>
  <si>
    <t>Kazakhstan</t>
  </si>
  <si>
    <t xml:space="preserve">Health </t>
  </si>
  <si>
    <t>NGO Development</t>
  </si>
  <si>
    <t>Kyrgyz Republic</t>
  </si>
  <si>
    <t>Macedonia</t>
  </si>
  <si>
    <t>Madagascar</t>
  </si>
  <si>
    <t>Mali</t>
  </si>
  <si>
    <t>Mexico</t>
  </si>
  <si>
    <t>Moldova</t>
  </si>
  <si>
    <t>Mongolia</t>
  </si>
  <si>
    <t>Morocco</t>
  </si>
  <si>
    <t>Nicaragua</t>
  </si>
  <si>
    <t>Panama</t>
  </si>
  <si>
    <t>Paraguay</t>
  </si>
  <si>
    <t>Peru</t>
  </si>
  <si>
    <t>Romania</t>
  </si>
  <si>
    <t>Senegal</t>
  </si>
  <si>
    <t>Tanzania</t>
  </si>
  <si>
    <t>Turkmenistan</t>
  </si>
  <si>
    <t>Uganda</t>
  </si>
  <si>
    <t>Ukraine</t>
  </si>
  <si>
    <t>Zambia</t>
  </si>
  <si>
    <r>
      <t>Fiscal Year:</t>
    </r>
    <r>
      <rPr>
        <sz val="11"/>
        <rFont val="Arial Narrow"/>
        <family val="2"/>
      </rPr>
      <t xml:space="preserve"> </t>
    </r>
  </si>
  <si>
    <r>
      <t>Country:</t>
    </r>
    <r>
      <rPr>
        <i/>
        <sz val="11"/>
        <rFont val="Arial Narrow"/>
        <family val="2"/>
      </rPr>
      <t xml:space="preserve"> </t>
    </r>
  </si>
  <si>
    <t>Male</t>
  </si>
  <si>
    <t>Female</t>
  </si>
  <si>
    <t>Total</t>
  </si>
  <si>
    <t>Cash</t>
  </si>
  <si>
    <t>In-kind</t>
  </si>
  <si>
    <t>Equipment</t>
  </si>
  <si>
    <t>Materials/Supplies</t>
  </si>
  <si>
    <t>Land/Venue Rental</t>
  </si>
  <si>
    <t>Materials transport</t>
  </si>
  <si>
    <t xml:space="preserve">Other </t>
  </si>
  <si>
    <t>Category</t>
  </si>
  <si>
    <t>Labor</t>
  </si>
  <si>
    <t>Materials and Supplies</t>
  </si>
  <si>
    <t>Travel/Per Diem</t>
  </si>
  <si>
    <t>Other:  (be specific)</t>
  </si>
  <si>
    <t>Questionnaire</t>
  </si>
  <si>
    <t>ICT</t>
  </si>
  <si>
    <t>Food Security</t>
  </si>
  <si>
    <t>N/A</t>
  </si>
  <si>
    <t>Yes</t>
  </si>
  <si>
    <t>No</t>
  </si>
  <si>
    <t>Volunteerism</t>
  </si>
  <si>
    <t>Project Start Date:</t>
  </si>
  <si>
    <t xml:space="preserve">Project End Date: </t>
  </si>
  <si>
    <t>Country</t>
  </si>
  <si>
    <t>FY</t>
  </si>
  <si>
    <t>ProjCode</t>
  </si>
  <si>
    <t>CountryCode</t>
  </si>
  <si>
    <t>ProjNo</t>
  </si>
  <si>
    <t>Title</t>
  </si>
  <si>
    <t>CommGroup</t>
  </si>
  <si>
    <t>StartDate</t>
  </si>
  <si>
    <t>EndDate</t>
  </si>
  <si>
    <t>VolLast1</t>
  </si>
  <si>
    <t>VolFirst1</t>
  </si>
  <si>
    <t>VolLast2</t>
  </si>
  <si>
    <t>VolFirst2</t>
  </si>
  <si>
    <t>COS2</t>
  </si>
  <si>
    <t>COS1</t>
  </si>
  <si>
    <t>NoPCVs</t>
  </si>
  <si>
    <t>Ag</t>
  </si>
  <si>
    <t>Ed</t>
  </si>
  <si>
    <t>Env</t>
  </si>
  <si>
    <t>Health</t>
  </si>
  <si>
    <t>MunDevl</t>
  </si>
  <si>
    <t>SED</t>
  </si>
  <si>
    <t>YD</t>
  </si>
  <si>
    <t>WatSan</t>
  </si>
  <si>
    <t>HIVAIDS</t>
  </si>
  <si>
    <t>NGO</t>
  </si>
  <si>
    <t>FoodSec</t>
  </si>
  <si>
    <t>DirBoys</t>
  </si>
  <si>
    <t>DirGirls</t>
  </si>
  <si>
    <t>IndirBoys</t>
  </si>
  <si>
    <t>indirGirls</t>
  </si>
  <si>
    <t>Project Cost Breakdown</t>
  </si>
  <si>
    <t>CommLab</t>
  </si>
  <si>
    <t>CommEquip</t>
  </si>
  <si>
    <t>CommMat</t>
  </si>
  <si>
    <t>CommLand</t>
  </si>
  <si>
    <t>CommTrav</t>
  </si>
  <si>
    <t>CommTrans</t>
  </si>
  <si>
    <t>CommOther</t>
  </si>
  <si>
    <t>CommLabInkind</t>
  </si>
  <si>
    <t>CommEquipInkind</t>
  </si>
  <si>
    <t>CommMatInkind</t>
  </si>
  <si>
    <t>CommLandInkind</t>
  </si>
  <si>
    <t>CommTravInkind</t>
  </si>
  <si>
    <t>CommTransInkind</t>
  </si>
  <si>
    <t>CommOtherInkind</t>
  </si>
  <si>
    <t>ThirdLab</t>
  </si>
  <si>
    <t>ThirdEquip</t>
  </si>
  <si>
    <t>ThirdMat</t>
  </si>
  <si>
    <t>ThirdLand</t>
  </si>
  <si>
    <t>ThirdTrav</t>
  </si>
  <si>
    <t>ThirdTrans</t>
  </si>
  <si>
    <t>ThirdOther</t>
  </si>
  <si>
    <t>ThirdLabInkind</t>
  </si>
  <si>
    <t>ThirdEquipInkind</t>
  </si>
  <si>
    <t>ThirdMatInkind</t>
  </si>
  <si>
    <t>ThirdLandInkind</t>
  </si>
  <si>
    <t>ThirdTravInkind</t>
  </si>
  <si>
    <t>ThirdTransInkind</t>
  </si>
  <si>
    <t>ThirdOtherInkind</t>
  </si>
  <si>
    <t>Land</t>
  </si>
  <si>
    <t>Other</t>
  </si>
  <si>
    <t>Project Classification</t>
  </si>
  <si>
    <t>sustainbenefits</t>
  </si>
  <si>
    <t>Youth</t>
  </si>
  <si>
    <t>Small Enterprise Development</t>
  </si>
  <si>
    <t>Malawi</t>
  </si>
  <si>
    <t>Burkina Faso</t>
  </si>
  <si>
    <t>Togo</t>
  </si>
  <si>
    <t>Cameroon</t>
  </si>
  <si>
    <t>Niger</t>
  </si>
  <si>
    <t>Cape Verde</t>
  </si>
  <si>
    <t>Liberia</t>
  </si>
  <si>
    <t>Rwanda</t>
  </si>
  <si>
    <t>Philippines</t>
  </si>
  <si>
    <t>Sierra Leone</t>
  </si>
  <si>
    <t>Kenya</t>
  </si>
  <si>
    <t>Costa Rica</t>
  </si>
  <si>
    <t>Belize</t>
  </si>
  <si>
    <t>Small Project Assistance (SPA)</t>
  </si>
  <si>
    <t>Project Information</t>
  </si>
  <si>
    <t>Project Title:</t>
  </si>
  <si>
    <t>Community Group:</t>
  </si>
  <si>
    <t xml:space="preserve">APCD/Program Manager: </t>
  </si>
  <si>
    <t>Project Completion Date:</t>
  </si>
  <si>
    <t xml:space="preserve">Exchange rate: $1US = </t>
  </si>
  <si>
    <t>Item Description</t>
  </si>
  <si>
    <t>Budget Category</t>
  </si>
  <si>
    <t>Quantity</t>
  </si>
  <si>
    <t>n/a</t>
  </si>
  <si>
    <t>Local Currency</t>
  </si>
  <si>
    <t>$US</t>
  </si>
  <si>
    <t>Community Contribution</t>
  </si>
  <si>
    <t>3.1.6, Maternal and Child Health</t>
  </si>
  <si>
    <t>Line #</t>
  </si>
  <si>
    <t>4.2.2, Trade and Investment Capacity</t>
  </si>
  <si>
    <t>4.3.2, Financial Sector Capacity</t>
  </si>
  <si>
    <t>4.6.1, Business Enabling Environment</t>
  </si>
  <si>
    <t>1.3.7, Law Enforcement Restructuring, Reform and Operations</t>
  </si>
  <si>
    <t>3.1.9, Nutrition</t>
  </si>
  <si>
    <t>3.2.2, Higher Education</t>
  </si>
  <si>
    <t>3.3.3, Social Assistance</t>
  </si>
  <si>
    <t>4.2.1, Trade and Investment Enabling Environment</t>
  </si>
  <si>
    <t>Honduras</t>
  </si>
  <si>
    <t xml:space="preserve">Project Title: </t>
  </si>
  <si>
    <t>Peace Corps Partnership Program (PCPP)</t>
  </si>
  <si>
    <t>Volunteer Activities Support and Training (VAST)</t>
  </si>
  <si>
    <t>Energy Climate Partnership of the Americas (ECPA)</t>
  </si>
  <si>
    <t>Project Funding Source:</t>
  </si>
  <si>
    <t>Do No Harm</t>
  </si>
  <si>
    <t xml:space="preserve"> Project Number:</t>
  </si>
  <si>
    <t>Grant Amount</t>
  </si>
  <si>
    <t>Colombia</t>
  </si>
  <si>
    <t>Guyana</t>
  </si>
  <si>
    <t>Suriname</t>
  </si>
  <si>
    <t>Botswana</t>
  </si>
  <si>
    <t>Ethiopia</t>
  </si>
  <si>
    <t>Lesotho</t>
  </si>
  <si>
    <t>Mozambique</t>
  </si>
  <si>
    <t>Namibia</t>
  </si>
  <si>
    <t>South Africa</t>
  </si>
  <si>
    <t>Swaziland</t>
  </si>
  <si>
    <t>China</t>
  </si>
  <si>
    <t>Indonesia</t>
  </si>
  <si>
    <t>Thailand</t>
  </si>
  <si>
    <t>Fiji</t>
  </si>
  <si>
    <t>Micronesia and Palau</t>
  </si>
  <si>
    <t>Samoa</t>
  </si>
  <si>
    <t>Tonga</t>
  </si>
  <si>
    <t>Vanuatu</t>
  </si>
  <si>
    <t>Program Element:</t>
  </si>
  <si>
    <t>Program Elements</t>
  </si>
  <si>
    <t>3.3.2, Social Services</t>
  </si>
  <si>
    <t>4.3.1, Financial Sector Enabling Environment</t>
  </si>
  <si>
    <t>5.2.2, Disaster Readiness and Mitigation</t>
  </si>
  <si>
    <t>2.2.4, Anti-Corruption Reforms</t>
  </si>
  <si>
    <t>4.6.2, Private Sector Capacity</t>
  </si>
  <si>
    <t>2.3.2, Elections and Political Processes</t>
  </si>
  <si>
    <t xml:space="preserve">This sheet is linked to the data validation/dropdown for the "Program Element" box on the For SPA Funded Activities page. It controls which program elements show up when you choose a SPA country on the Classification and Budget page. If a country has funding in a new program element, simply add another entry for that country (both the country name and the name of the new program element) to columns A and B. </t>
  </si>
  <si>
    <t>2.2.3</t>
  </si>
  <si>
    <t>2.4.1</t>
  </si>
  <si>
    <t>3.3.3</t>
  </si>
  <si>
    <t>3.1.1</t>
  </si>
  <si>
    <t>3.1.3</t>
  </si>
  <si>
    <t>3.1.6</t>
  </si>
  <si>
    <t>3.1.7</t>
  </si>
  <si>
    <t>3.1.8</t>
  </si>
  <si>
    <t>3.2.1</t>
  </si>
  <si>
    <t># of textbooks and other teaching and learning materials provided with USG assistance</t>
  </si>
  <si>
    <t>4.2.2</t>
  </si>
  <si>
    <t>4.5.2</t>
  </si>
  <si>
    <t>4.6.3</t>
  </si>
  <si>
    <t>4.7.3</t>
  </si>
  <si>
    <t>4.8.1</t>
  </si>
  <si>
    <t>4.8.2</t>
  </si>
  <si>
    <t>5.2.2</t>
  </si>
  <si>
    <t>9.9.9</t>
  </si>
  <si>
    <t>PLACE HOLDER TO END THE LIST</t>
  </si>
  <si>
    <t>1.3.7</t>
  </si>
  <si>
    <t># of communities in USG-assisted areas using community policing methods</t>
  </si>
  <si>
    <t># of programs conducted to enhance and improve police/community relationships</t>
  </si>
  <si>
    <t>2.2.4</t>
  </si>
  <si>
    <t>2.3.2</t>
  </si>
  <si>
    <t>3.1.9</t>
  </si>
  <si>
    <t>3.2.2</t>
  </si>
  <si>
    <t>3.3.2</t>
  </si>
  <si>
    <t>4.2.1</t>
  </si>
  <si>
    <t>4.3.1</t>
  </si>
  <si>
    <t>4.3.2</t>
  </si>
  <si>
    <t>4.6.1</t>
  </si>
  <si>
    <t>4.6.2</t>
  </si>
  <si>
    <t>9.9.9, PLACE HOLDER TO END THE LIST</t>
  </si>
  <si>
    <t>Relationship to Volunteer</t>
  </si>
  <si>
    <t>First Name</t>
  </si>
  <si>
    <t>Last Name</t>
  </si>
  <si>
    <t>E-Mail</t>
  </si>
  <si>
    <t>Enter Street Address if e-mail is not available</t>
  </si>
  <si>
    <t>Street Address</t>
  </si>
  <si>
    <t>City</t>
  </si>
  <si>
    <t>State</t>
  </si>
  <si>
    <t>Zip Code</t>
  </si>
  <si>
    <t>Months:</t>
  </si>
  <si>
    <t>Days:</t>
  </si>
  <si>
    <t>Weeks:</t>
  </si>
  <si>
    <t>Activity</t>
  </si>
  <si>
    <t>Date</t>
  </si>
  <si>
    <t>Person(s) Responsible</t>
  </si>
  <si>
    <t>SPA Indicators</t>
  </si>
  <si>
    <t>VAST Indicators</t>
  </si>
  <si>
    <t xml:space="preserve"># of targeted populations reached with individual and/or small group level HIV prevention interventions that are based on evidence and/or meet standards required </t>
  </si>
  <si>
    <t># of youth trained with USG support</t>
  </si>
  <si>
    <t># of communities benefited with USG assistance.</t>
  </si>
  <si>
    <t>Liters of drinking water disinfected with USG-supported point-of-use treatment products</t>
  </si>
  <si>
    <t># of health facilities rehabilitated</t>
  </si>
  <si>
    <t>6) How will the project contribute to building skills and capacity within the community?</t>
  </si>
  <si>
    <t># of people impacted by community support projects for improving child health and nutrition</t>
  </si>
  <si>
    <t># of institutions with improved management information systems, as a result of USG assistance</t>
  </si>
  <si>
    <t># of school buildings renovated or rehabilitated</t>
  </si>
  <si>
    <t># of students benefiting from procurement and distribution of text books and learning materials</t>
  </si>
  <si>
    <t># of orphans, out-of-school youth and vulnerable members of the community being provided with learning instruction</t>
  </si>
  <si>
    <t># of libraries built</t>
  </si>
  <si>
    <t># of science labs built</t>
  </si>
  <si>
    <t># of host country individuals completing USG-funded exchange program conducted through higher education institutions</t>
  </si>
  <si>
    <t># of vulnerable households benefiting directly from USG interventions</t>
  </si>
  <si>
    <t># of public departments that participated in the project</t>
  </si>
  <si>
    <t># of youth microenterprises receiving business development services from USG assisted sources</t>
  </si>
  <si>
    <t>Quantity of greenhouse gas emissions, measured in metric tons CO2 equivalent, reduced or sequestrated as a result of USG assistance in natural resources management, agriculture, and/or biodiversity sectors</t>
  </si>
  <si>
    <t>SP</t>
  </si>
  <si>
    <t>PP</t>
  </si>
  <si>
    <t>VA</t>
  </si>
  <si>
    <t>EC</t>
  </si>
  <si>
    <t>Micro-financing and ongoing support to small businesses and consumers</t>
  </si>
  <si>
    <t>Outputs</t>
  </si>
  <si>
    <t>Outcomes</t>
  </si>
  <si>
    <t>Awareness and knowledge</t>
  </si>
  <si>
    <t>Municipal, school, and communities’ awareness and knowledge of climate change, natural resources management, energy efficiency and renewable energy technologies, as well as mitigation and adaptation to climate change.</t>
  </si>
  <si>
    <t>Planning and implementation of projects</t>
  </si>
  <si>
    <t>number of installations complete</t>
  </si>
  <si>
    <t>community members who use</t>
  </si>
  <si>
    <t>kWhr/yr</t>
  </si>
  <si>
    <t>at homes</t>
  </si>
  <si>
    <t>in businesses</t>
  </si>
  <si>
    <t>in public locations</t>
  </si>
  <si>
    <t>kg of fuel wood (household)</t>
  </si>
  <si>
    <t>(note: these cells may be left blank</t>
  </si>
  <si>
    <t>adult F</t>
  </si>
  <si>
    <t>adult M</t>
  </si>
  <si>
    <t>child F</t>
  </si>
  <si>
    <t>child M</t>
  </si>
  <si>
    <t>in project abstract)</t>
  </si>
  <si>
    <t>hours gathering fuel</t>
  </si>
  <si>
    <t>Hectares</t>
  </si>
  <si>
    <t>Forest production area</t>
  </si>
  <si>
    <t>Number of hectares under improved natural resource management as a result of assistance</t>
  </si>
  <si>
    <t>Watershed area</t>
  </si>
  <si>
    <t>Agroforestry and tree crop system area</t>
  </si>
  <si>
    <t>Pink cells need not be estimated prior to project implementation but will be monitored after project completion in the Final Report.</t>
  </si>
  <si>
    <t>No Indicator</t>
  </si>
  <si>
    <t>Example:</t>
  </si>
  <si>
    <t># of individuals who received a benefit from the project</t>
  </si>
  <si>
    <t># of individuals reached through community outreach that promotes HIV/AIDS prevention through other behavior change beyond abstinence and/or being faithful</t>
  </si>
  <si>
    <t># of individuals trained to promote HIV/AIDS prevention through other behavior change beyond abstinence and/or being faithful</t>
  </si>
  <si>
    <t># of individuals reached through community outreach that promote HIV/AIDS prevention through abstinence and/or being faithful</t>
  </si>
  <si>
    <t># of individuals trained to promote HIV/AIDS prevention through programs that promote abstinence and/or being faithful</t>
  </si>
  <si>
    <t># of individuals trained in HIV-related stigma and discrimination reduction</t>
  </si>
  <si>
    <t># of community health workers trained in home based care</t>
  </si>
  <si>
    <t># of community health workers trained in Intermittent Presumptive Treatment for pregnant women (IPTp)</t>
  </si>
  <si>
    <t># of community health workers trained in Rapid Diagnostic Test (RDT) use</t>
  </si>
  <si>
    <t># of community health workers trained in malaria prevention Behavior Change Communication (BCC) messaging skills</t>
  </si>
  <si>
    <t># of people receiving malaria prevention Behavior Change Communication (BCC)  messaging regarding early treatment</t>
  </si>
  <si>
    <t># of people receiving malaria prevention Behavior Change Communication (BCC)  messaging regarding net usage</t>
  </si>
  <si>
    <t># of people receiving malaria prevention Behavior Change Communication (BCC) messaging regarding Intermittent Presumptive Treatment for pregnant women (IPTp)</t>
  </si>
  <si>
    <t># of people receiving malaria prevention Behavior Change Communication (BCC)  messaging regarding Indoor Residual Spraying (IRS)</t>
  </si>
  <si>
    <t># of people reached by community support projects for improving child health and nutrition</t>
  </si>
  <si>
    <t># of children reached by USG-supported nutrition programs</t>
  </si>
  <si>
    <t># of learners enrolled in USG-supported primary schools or equivalent non-school-based settings</t>
  </si>
  <si>
    <t># of people trained in child health and nutrition through USG-supported health area programs</t>
  </si>
  <si>
    <t># of service providers trained who serve vulnerable persons</t>
  </si>
  <si>
    <t># of communities who benefit from a USG-assisted physical infrastructure improvement that mitigates effects of inaccessibility to food or water.</t>
  </si>
  <si>
    <t xml:space="preserve"># of people who have completed USG-assisted civic education programs </t>
  </si>
  <si>
    <t># of local organizations provided with technical assistance for HIV-related institutional capacity building</t>
  </si>
  <si>
    <t># of people reached with malaria treatment or prevention messages</t>
  </si>
  <si>
    <t xml:space="preserve"># of people trained with USG funds in malaria treatment or prevention </t>
  </si>
  <si>
    <t># of primary teachers (grades 1-3) trained as a result of USG assistance</t>
  </si>
  <si>
    <t># of host-country individuals receiving USG-funded scholarships to attend higher education institutions</t>
  </si>
  <si>
    <t># of stakeholders receiving trainings on climate change impacts, adaptation techniques, innovative agricultural practices and other related topics</t>
  </si>
  <si>
    <t># of individuals reached through community outreach that promote HIV/AIDS prevention through abstinence only</t>
  </si>
  <si>
    <t># of people reached with malaria prevention or treatment messages</t>
  </si>
  <si>
    <t># of people reached with IEC/BCC message on malaria treatment or prevention</t>
  </si>
  <si>
    <t xml:space="preserve"># of micro enterprises receiving business development services from USG assisted sources </t>
  </si>
  <si>
    <t xml:space="preserve"># of youth and adults trained </t>
  </si>
  <si>
    <t xml:space="preserve"># of public officials that participated in the project </t>
  </si>
  <si>
    <t xml:space="preserve"># of community members  involved with the planning, organization and implementation of the project </t>
  </si>
  <si>
    <t xml:space="preserve"># of trained youth and adults who developed workforce skills  </t>
  </si>
  <si>
    <t># of institutions/organizations undergoing needs assessments and identifying priority needs as a result of USG assistance</t>
  </si>
  <si>
    <t>Community Involvement</t>
  </si>
  <si>
    <t>Implementation</t>
  </si>
  <si>
    <t>Capacity Building</t>
  </si>
  <si>
    <t>Sustainability</t>
  </si>
  <si>
    <t>Additional:</t>
  </si>
  <si>
    <t>Example</t>
  </si>
  <si>
    <t>Directions</t>
  </si>
  <si>
    <t>If you need additional rows, there are over 100 additional lines that are "hidden" at the bottom of the worksheet. Unhide the rows by following the instructions at the bottom of the sheet.</t>
  </si>
  <si>
    <t>PCPP Referral Contacts</t>
  </si>
  <si>
    <t>Return to Main Menu</t>
  </si>
  <si>
    <t>CELL COLORS:</t>
  </si>
  <si>
    <t>BROWN CELLS</t>
  </si>
  <si>
    <t>BLUE CELLS</t>
  </si>
  <si>
    <t>% Community Contribution:</t>
  </si>
  <si>
    <t>Thank you for completing your small grants application. Please submit this application to the appropriate staff member at post for project approval.</t>
  </si>
  <si>
    <t>Return to Grant Selection Menu</t>
  </si>
  <si>
    <t>PINK CELLS</t>
  </si>
  <si>
    <t>Background</t>
  </si>
  <si>
    <t>Summary</t>
  </si>
  <si>
    <t xml:space="preserve">3)  How is the community the driving force behind the project? Provide examples that demonstrate the community’s involvement in the design and planning of this project. </t>
  </si>
  <si>
    <t xml:space="preserve">4)  Briefly describe the desired outcome of the project.  </t>
  </si>
  <si>
    <t>Outcome</t>
  </si>
  <si>
    <t>The Gambia</t>
  </si>
  <si>
    <t>Project Number:</t>
  </si>
  <si>
    <t>Days</t>
  </si>
  <si>
    <t>Weeks</t>
  </si>
  <si>
    <t>Months</t>
  </si>
  <si>
    <t>Week 1</t>
  </si>
  <si>
    <t>Month 1</t>
  </si>
  <si>
    <t>Week 2</t>
  </si>
  <si>
    <t>Week 3</t>
  </si>
  <si>
    <t>Week 4</t>
  </si>
  <si>
    <t>Week 5</t>
  </si>
  <si>
    <t>Week 6</t>
  </si>
  <si>
    <t>Week 7</t>
  </si>
  <si>
    <t>Week 8</t>
  </si>
  <si>
    <t>Week 9</t>
  </si>
  <si>
    <t>Week 10</t>
  </si>
  <si>
    <t>Week 11</t>
  </si>
  <si>
    <t>Week 12</t>
  </si>
  <si>
    <t>Week 13</t>
  </si>
  <si>
    <t>Week 14</t>
  </si>
  <si>
    <t>Week 15</t>
  </si>
  <si>
    <t>Week 16</t>
  </si>
  <si>
    <t>Week 17</t>
  </si>
  <si>
    <t>Week 18</t>
  </si>
  <si>
    <t>Week 19</t>
  </si>
  <si>
    <t>Week 20</t>
  </si>
  <si>
    <t>Week 21</t>
  </si>
  <si>
    <t>Week 22</t>
  </si>
  <si>
    <t>Week 23</t>
  </si>
  <si>
    <t>Week 24</t>
  </si>
  <si>
    <t>Week 25</t>
  </si>
  <si>
    <t>Week 26</t>
  </si>
  <si>
    <t>Week 27</t>
  </si>
  <si>
    <t>Week 28</t>
  </si>
  <si>
    <t>Week 29</t>
  </si>
  <si>
    <t>Week 30</t>
  </si>
  <si>
    <t>Week 31</t>
  </si>
  <si>
    <t>Week 32</t>
  </si>
  <si>
    <t>Week 33</t>
  </si>
  <si>
    <t>Week 34</t>
  </si>
  <si>
    <t>Week 35</t>
  </si>
  <si>
    <t>Week 36</t>
  </si>
  <si>
    <t>Week 37</t>
  </si>
  <si>
    <t>Week 38</t>
  </si>
  <si>
    <t>Week 39</t>
  </si>
  <si>
    <t>Month 2</t>
  </si>
  <si>
    <t>Month 3</t>
  </si>
  <si>
    <t>Month 4</t>
  </si>
  <si>
    <t>Month 5</t>
  </si>
  <si>
    <t>Month 6</t>
  </si>
  <si>
    <t>Month 7</t>
  </si>
  <si>
    <t>Month 8</t>
  </si>
  <si>
    <t>Month 9</t>
  </si>
  <si>
    <t>Month 10</t>
  </si>
  <si>
    <t>Month 11</t>
  </si>
  <si>
    <t>Month 12</t>
  </si>
  <si>
    <t>Month 13</t>
  </si>
  <si>
    <t>Month 14</t>
  </si>
  <si>
    <t>Month 15</t>
  </si>
  <si>
    <t>Month 16</t>
  </si>
  <si>
    <t>Month 17</t>
  </si>
  <si>
    <t>Month 18</t>
  </si>
  <si>
    <t>Month 19</t>
  </si>
  <si>
    <t>Month 20</t>
  </si>
  <si>
    <t>Month 21</t>
  </si>
  <si>
    <t>Month 22</t>
  </si>
  <si>
    <t>Month 23</t>
  </si>
  <si>
    <t>Month 24</t>
  </si>
  <si>
    <t>Month 25</t>
  </si>
  <si>
    <t>Month 26</t>
  </si>
  <si>
    <t>Month 27</t>
  </si>
  <si>
    <t>Month 28</t>
  </si>
  <si>
    <t>Month 29</t>
  </si>
  <si>
    <t>Month 30</t>
  </si>
  <si>
    <t>Month 31</t>
  </si>
  <si>
    <t>Month 32</t>
  </si>
  <si>
    <t>Month 33</t>
  </si>
  <si>
    <t>Month 34</t>
  </si>
  <si>
    <t>Month 35</t>
  </si>
  <si>
    <t>Month 36</t>
  </si>
  <si>
    <t>Month 37</t>
  </si>
  <si>
    <t>Month 38</t>
  </si>
  <si>
    <t>Month 39</t>
  </si>
  <si>
    <t>Day, Weeks or Months (headings change automatically according to designation above)</t>
  </si>
  <si>
    <t>To see more columns, select columns U to AZ, (by clicking on the "U" and dragging over to "AZ") right click on the selected columns, and then select "Unhide."</t>
  </si>
  <si>
    <t>Communities</t>
  </si>
  <si>
    <t>Programs</t>
  </si>
  <si>
    <t>Organizations</t>
  </si>
  <si>
    <t># of Long Lasting Insecticide-Treated Nets (LLITNs) distributed</t>
  </si>
  <si>
    <t>Nets</t>
  </si>
  <si>
    <t>Classrooms</t>
  </si>
  <si>
    <t>Service Delivery Systems</t>
  </si>
  <si>
    <t>Events</t>
  </si>
  <si>
    <t>Firms</t>
  </si>
  <si>
    <t>Institutions</t>
  </si>
  <si>
    <t>Water Users Associations</t>
  </si>
  <si>
    <t>Households</t>
  </si>
  <si>
    <t>Micro Enterprises</t>
  </si>
  <si>
    <t># of homes that been converted to and indoor clean air environmental setting as a result of USG assistance</t>
  </si>
  <si>
    <t># of family members that have benefited from an indoor clean air environment as a result of USG assistance</t>
  </si>
  <si>
    <t># of families that have benefited from an indoor clean air environment as a result of USG assistance</t>
  </si>
  <si>
    <t># of women that have received the direct benefit from an indoor clean air environment as a result of USG assistance</t>
  </si>
  <si>
    <t xml:space="preserve"> # of communities that are now less exposed to green house gasses as a result of USG assistance</t>
  </si>
  <si>
    <t>1. Project Classification</t>
  </si>
  <si>
    <t>Please estimate output and outcome targets in the Blue cells</t>
  </si>
  <si>
    <t>Populations</t>
  </si>
  <si>
    <t>Facilities</t>
  </si>
  <si>
    <t>Liters</t>
  </si>
  <si>
    <t>Buildings</t>
  </si>
  <si>
    <t>Libraries</t>
  </si>
  <si>
    <t>Labs</t>
  </si>
  <si>
    <t>CBOs</t>
  </si>
  <si>
    <t>Businesses</t>
  </si>
  <si>
    <t>Departments</t>
  </si>
  <si>
    <t>Laws</t>
  </si>
  <si>
    <t>Agreements</t>
  </si>
  <si>
    <t>Regulations</t>
  </si>
  <si>
    <t>Homes</t>
  </si>
  <si>
    <t>Country:</t>
  </si>
  <si>
    <t>Day 1</t>
  </si>
  <si>
    <t>Day 3</t>
  </si>
  <si>
    <t>Day 2</t>
  </si>
  <si>
    <t>Day 4</t>
  </si>
  <si>
    <t>Day 5</t>
  </si>
  <si>
    <t>Day 6</t>
  </si>
  <si>
    <t>Day 7</t>
  </si>
  <si>
    <t>Day 8</t>
  </si>
  <si>
    <t>Day 9</t>
  </si>
  <si>
    <t>Day 10</t>
  </si>
  <si>
    <t>Day 11</t>
  </si>
  <si>
    <t>Day 12</t>
  </si>
  <si>
    <t>Day 13</t>
  </si>
  <si>
    <t>Day 14</t>
  </si>
  <si>
    <t>Day 15</t>
  </si>
  <si>
    <t>Day 16</t>
  </si>
  <si>
    <t>Day 17</t>
  </si>
  <si>
    <t>Day 18</t>
  </si>
  <si>
    <t>Day 19</t>
  </si>
  <si>
    <t>Day 20</t>
  </si>
  <si>
    <t>Day 21</t>
  </si>
  <si>
    <t>Day 22</t>
  </si>
  <si>
    <t>Day 23</t>
  </si>
  <si>
    <t>Day 24</t>
  </si>
  <si>
    <t>Day 25</t>
  </si>
  <si>
    <t>Day 26</t>
  </si>
  <si>
    <t>Day 27</t>
  </si>
  <si>
    <t>Day 28</t>
  </si>
  <si>
    <t>Day 29</t>
  </si>
  <si>
    <t>Day 30</t>
  </si>
  <si>
    <t>Day 31</t>
  </si>
  <si>
    <t>Day 32</t>
  </si>
  <si>
    <t>Day 33</t>
  </si>
  <si>
    <t>Day 34</t>
  </si>
  <si>
    <t>Day 35</t>
  </si>
  <si>
    <t>Day 36</t>
  </si>
  <si>
    <t>Day 37</t>
  </si>
  <si>
    <t>Day 38</t>
  </si>
  <si>
    <t>Day 39</t>
  </si>
  <si>
    <t>Directions:</t>
  </si>
  <si>
    <t>Date of Check:</t>
  </si>
  <si>
    <t>Community Organization:</t>
  </si>
  <si>
    <t>Volunteer Name:</t>
  </si>
  <si>
    <t>Implementation Dates:</t>
  </si>
  <si>
    <t>Start Date:</t>
  </si>
  <si>
    <t>Projected Completion Date:</t>
  </si>
  <si>
    <t>Budget:</t>
  </si>
  <si>
    <t>Local Contribution</t>
  </si>
  <si>
    <t>Third Party Contribution</t>
  </si>
  <si>
    <t>Total Project Cost</t>
  </si>
  <si>
    <t>(Date)</t>
  </si>
  <si>
    <t>= Local Currency @</t>
  </si>
  <si>
    <r>
      <t>PEACE CORPS</t>
    </r>
    <r>
      <rPr>
        <b/>
        <i/>
        <sz val="12"/>
        <rFont val="Arial Narrow"/>
        <family val="2"/>
      </rPr>
      <t xml:space="preserve">/ </t>
    </r>
  </si>
  <si>
    <t>PROJECT AGREEMENT</t>
  </si>
  <si>
    <t>Peace Corps Volunteer Consent and Liability Signature Form</t>
  </si>
  <si>
    <t>Signature Forms</t>
  </si>
  <si>
    <t>Once you have completed all other sections of this application, please print out the following pages, obtain the required signatures, and return hard copies to post.</t>
  </si>
  <si>
    <t>Grant Type Selection Menu</t>
  </si>
  <si>
    <t>Volunteer Signature</t>
  </si>
  <si>
    <t>Volunteer Name</t>
  </si>
  <si>
    <t>Project Agreement</t>
  </si>
  <si>
    <t>Press Authorization Form</t>
  </si>
  <si>
    <t>Other Prevention - Most At Risk Populations</t>
  </si>
  <si>
    <t>Commercial Sex Workers (CSW)</t>
  </si>
  <si>
    <t>Injecting Drug Users (IDU)</t>
  </si>
  <si>
    <t>Men Who Have Sex With Men (MSM)</t>
  </si>
  <si>
    <t>Other Vulnerable Populations</t>
  </si>
  <si>
    <t>Care - One Care Service (HBHC &amp; HKID)</t>
  </si>
  <si>
    <t>18+</t>
  </si>
  <si>
    <t>&lt;18</t>
  </si>
  <si>
    <t>Objective 3.4</t>
  </si>
  <si>
    <t>Objective 3.3</t>
  </si>
  <si>
    <t>Objective 3.2</t>
  </si>
  <si>
    <t>Objective 3.1</t>
  </si>
  <si>
    <t>Goal 3:</t>
  </si>
  <si>
    <t>Objective 2.4</t>
  </si>
  <si>
    <t>Objective 2.3</t>
  </si>
  <si>
    <t>Objective 2.2</t>
  </si>
  <si>
    <t>Objective 2.1</t>
  </si>
  <si>
    <t>Goal 2:</t>
  </si>
  <si>
    <t>Objective 1.4</t>
  </si>
  <si>
    <t>Objective 1.3</t>
  </si>
  <si>
    <t>Objective 1.2</t>
  </si>
  <si>
    <t>Objective 1.1</t>
  </si>
  <si>
    <t>Goal 1:</t>
  </si>
  <si>
    <t>Goals &amp; Objectives</t>
  </si>
  <si>
    <t>Objective</t>
  </si>
  <si>
    <t>GOAL 1</t>
  </si>
  <si>
    <t>GOAL 2</t>
  </si>
  <si>
    <t>GOAL 3</t>
  </si>
  <si>
    <t>4. Timeline</t>
  </si>
  <si>
    <t xml:space="preserve">Travel, Per Diem, Food
</t>
  </si>
  <si>
    <t>This application has been developed as a tool to help Volunteers and their communities plan successful small grant projects. The information that you record here will also be transmitted to Peace Corps Headquarters for internal reporting and reporting to donors. 
Please work with your community to fill out this application and return it to the appropriate staff member at post for review. You can use either the links on the table of contents or the menu at the left to navigate between sections. Before completing any section, make sure to read the entire application. Please check each box as you complete the section.</t>
  </si>
  <si>
    <t>Gender and Development</t>
  </si>
  <si>
    <t>5) Describe the implementation plan that will be used to achieve the goals and objectives of this project. Do you foresee any challenges to project implementation?</t>
  </si>
  <si>
    <t>7)  How will the community be able to sustain the activities and/or benefits of this project? What is the community's plan to sustain the benefits of the project after the initial material support has ended?</t>
  </si>
  <si>
    <t xml:space="preserve">Unit Cost </t>
  </si>
  <si>
    <t xml:space="preserve">Total Cost </t>
  </si>
  <si>
    <t>Grant Contribution</t>
  </si>
  <si>
    <t>Males</t>
  </si>
  <si>
    <t>Females</t>
  </si>
  <si>
    <t xml:space="preserve">2. Project Description </t>
  </si>
  <si>
    <t>2. Project Description</t>
  </si>
  <si>
    <t xml:space="preserve">If you will be accepting the project funds, print out this form, obtain the necessary signatures, and return a hard copy to post. If the project funds will be transferred to the community organization, please ensure the community member accepting the funds signs this document.  </t>
  </si>
  <si>
    <t>Examples of Goals &amp; Objectives</t>
  </si>
  <si>
    <t>Guidance on writing Goals and Objectives</t>
  </si>
  <si>
    <t>EXAMPLE</t>
  </si>
  <si>
    <t>15 to 24 years old</t>
  </si>
  <si>
    <t>Under 15 years old</t>
  </si>
  <si>
    <t>Community members will use improved cookstoves, water, and sanitation to reduce infectious diseases and improve environmental health</t>
  </si>
  <si>
    <t>1. # individuals trained on the health benefits of using improved cookstoves;  2. # of individuals trained on the construction and maintenance of improved cookstoves; 3. # of cookstoves (new or rehabilitated) purchased or constructed for households or institutions (e.g. health clinics, schools) with assistance of Volunteers or partners</t>
  </si>
  <si>
    <t>Project City/Town/Village:</t>
  </si>
  <si>
    <t>Region:</t>
  </si>
  <si>
    <t xml:space="preserve">Community Group Name:  </t>
  </si>
  <si>
    <t>Group Contact Person:</t>
  </si>
  <si>
    <t>Volunteer Information:</t>
  </si>
  <si>
    <t>Peace Corps Sector</t>
  </si>
  <si>
    <t>COS Date</t>
  </si>
  <si>
    <t>Names of Other PCVs Involved in Project Planning or Implementation:</t>
  </si>
  <si>
    <t>Primary PCV</t>
  </si>
  <si>
    <t>PCV 2</t>
  </si>
  <si>
    <t>Responsible Program Manager/APCD:</t>
  </si>
  <si>
    <t>PCV 3</t>
  </si>
  <si>
    <r>
      <t xml:space="preserve"># of </t>
    </r>
    <r>
      <rPr>
        <b/>
        <i/>
        <sz val="11"/>
        <color indexed="9"/>
        <rFont val="Arial Narrow"/>
        <family val="2"/>
      </rPr>
      <t>Participants (direct)</t>
    </r>
    <r>
      <rPr>
        <b/>
        <sz val="11"/>
        <color indexed="9"/>
        <rFont val="Arial Narrow"/>
        <family val="2"/>
      </rPr>
      <t>:
Community members directly involved in the design and implementation of the project, including those who attend trainings or workshops</t>
    </r>
  </si>
  <si>
    <r>
      <t xml:space="preserve"># of </t>
    </r>
    <r>
      <rPr>
        <b/>
        <i/>
        <sz val="11"/>
        <color indexed="9"/>
        <rFont val="Arial Narrow"/>
        <family val="2"/>
      </rPr>
      <t>Beneficiaries (indirect)</t>
    </r>
    <r>
      <rPr>
        <b/>
        <sz val="11"/>
        <color indexed="9"/>
        <rFont val="Arial Narrow"/>
        <family val="2"/>
      </rPr>
      <t>:
Community members who receive an indirect benefit from the project, not including those counted above</t>
    </r>
  </si>
  <si>
    <t>25 years old and above</t>
  </si>
  <si>
    <t xml:space="preserve">Labor </t>
  </si>
  <si>
    <r>
      <t xml:space="preserve">Budget Narrative
</t>
    </r>
    <r>
      <rPr>
        <sz val="14"/>
        <color indexed="9"/>
        <rFont val="Arial Narrow"/>
        <family val="2"/>
      </rPr>
      <t>Please provide a general list of what items or services will be funded.</t>
    </r>
  </si>
  <si>
    <t>2)  Describe the background of the community, and what priority this project addresses.  (Is this a priority project identified by the community? Why is this project needed?)</t>
  </si>
  <si>
    <t>Total Days</t>
  </si>
  <si>
    <t>Number of PCVs:</t>
  </si>
  <si>
    <t>Please include a detailed project timeline for your implementation plan. Adjust the timeline below to fit your needs by choosing the appropriate time frame from the dropdown in cell H9. For example, if you are doing a week-long camp, you would change the time from weeks to days by choosing "days" from the dropdown. Describe each activity necessary for project planning and implementation in the "Activity" column, and the person responsible in the column to the right. Indicate when each activity will take place by placing an "X" in the appropriate day, week or month.</t>
  </si>
  <si>
    <t>Approximate Implementation Period (auto-fills based off of start/end date on Project Classification page):</t>
  </si>
  <si>
    <t>GOAL</t>
  </si>
  <si>
    <t>Travel/Per Diem/Food/Lodging</t>
  </si>
  <si>
    <r>
      <t>Requested Project Amount</t>
    </r>
    <r>
      <rPr>
        <sz val="14"/>
        <color indexed="9"/>
        <rFont val="Arial Narrow"/>
        <family val="2"/>
      </rPr>
      <t xml:space="preserve"> (in local currency):</t>
    </r>
  </si>
  <si>
    <t>Budget Summary</t>
  </si>
  <si>
    <t>Detailed Budget</t>
  </si>
  <si>
    <t xml:space="preserve">As you complete this Detailed Budget, the summary budget below and the budget on the Project Classification page will automatically fill in. </t>
  </si>
  <si>
    <t>To unhide more rows, select row 36 and 86, right click and choose "unhide."</t>
  </si>
  <si>
    <r>
      <t xml:space="preserve">If you are applying to World Connect or another non-governmental organization, please provide </t>
    </r>
    <r>
      <rPr>
        <u/>
        <sz val="11"/>
        <rFont val="Arial Narrow"/>
        <family val="2"/>
      </rPr>
      <t>only</t>
    </r>
    <r>
      <rPr>
        <sz val="11"/>
        <rFont val="Arial Narrow"/>
        <family val="2"/>
      </rPr>
      <t xml:space="preserve"> that contact information below.</t>
    </r>
  </si>
  <si>
    <r>
      <t xml:space="preserve">COMMENTS ON CELLS:
</t>
    </r>
    <r>
      <rPr>
        <sz val="11"/>
        <rFont val="Arial Narrow"/>
        <family val="2"/>
      </rPr>
      <t xml:space="preserve">Please take note of the red triangle at the top right corner of certain cells (including this one). These have been included on many cells to help guide users through each step of the process. </t>
    </r>
  </si>
  <si>
    <r>
      <t xml:space="preserve">HOW TO START A NEW PARAGRAPH IN A CELL:
</t>
    </r>
    <r>
      <rPr>
        <sz val="11"/>
        <rFont val="Arial Narrow"/>
        <family val="2"/>
      </rPr>
      <t>If you want to start a new line within the same cell, you must hit "Alt + Enter"; simply hitting "Enter" will jump to the next cell.</t>
    </r>
  </si>
  <si>
    <t>6. Do No Harm</t>
  </si>
  <si>
    <t>General</t>
  </si>
  <si>
    <t>Environmental</t>
  </si>
  <si>
    <t>Mitigation</t>
  </si>
  <si>
    <t>Materials Transport</t>
  </si>
  <si>
    <t>7. Detailed Budget</t>
  </si>
  <si>
    <t>7. Detailed Budget (local currency)</t>
  </si>
  <si>
    <t>8. Grant Type Selection Menu</t>
  </si>
  <si>
    <t>9. Signature Forms</t>
  </si>
  <si>
    <t>What will Grant Funds Purchase</t>
  </si>
  <si>
    <t>Evaluation Planning</t>
  </si>
  <si>
    <t>ECPA Indicators</t>
  </si>
  <si>
    <t>FundingSource</t>
  </si>
  <si>
    <t>ProjLocation</t>
  </si>
  <si>
    <t>ProjRegion</t>
  </si>
  <si>
    <t>CommGrContact</t>
  </si>
  <si>
    <t>CommGrPerson</t>
  </si>
  <si>
    <t>VolSec1</t>
  </si>
  <si>
    <t>VolSec2</t>
  </si>
  <si>
    <t>VolLast3</t>
  </si>
  <si>
    <t>VolFirst3</t>
  </si>
  <si>
    <t>COS3</t>
  </si>
  <si>
    <t>VolSec3</t>
  </si>
  <si>
    <t>OtherVols</t>
  </si>
  <si>
    <t>ProgMan</t>
  </si>
  <si>
    <t>Gender</t>
  </si>
  <si>
    <t>DirMale25+</t>
  </si>
  <si>
    <t>DirFemale25+</t>
  </si>
  <si>
    <t>DirMale15</t>
  </si>
  <si>
    <t>DirFemale15</t>
  </si>
  <si>
    <t>IndirMale25+</t>
  </si>
  <si>
    <t>IndirFemale25+</t>
  </si>
  <si>
    <t>IndirMale15</t>
  </si>
  <si>
    <t>IndirFemale15</t>
  </si>
  <si>
    <t>Lab</t>
  </si>
  <si>
    <t>Equip</t>
  </si>
  <si>
    <t>Mat</t>
  </si>
  <si>
    <t>Trav</t>
  </si>
  <si>
    <t>Trans</t>
  </si>
  <si>
    <t>LabDescrip</t>
  </si>
  <si>
    <t>EquipDescrip</t>
  </si>
  <si>
    <t>MatDescrip</t>
  </si>
  <si>
    <t>LandDescrip</t>
  </si>
  <si>
    <t>TravDescrip</t>
  </si>
  <si>
    <t>TransDescrip</t>
  </si>
  <si>
    <t>OtherDescrip</t>
  </si>
  <si>
    <t>CommLabDescrip</t>
  </si>
  <si>
    <t>CommEquipDescrip</t>
  </si>
  <si>
    <t>CommMatDescrip</t>
  </si>
  <si>
    <t>CommLandDescrip</t>
  </si>
  <si>
    <t>CommTravDescrip</t>
  </si>
  <si>
    <t>CommTransDescrip</t>
  </si>
  <si>
    <t>CommOtherDescrip</t>
  </si>
  <si>
    <t>ThirdLabDescrip</t>
  </si>
  <si>
    <t>ThirdEquipDescrip</t>
  </si>
  <si>
    <t>ThirdMatDescrip</t>
  </si>
  <si>
    <t>ThirdLandDescrip</t>
  </si>
  <si>
    <t>ThirdTravDescrip</t>
  </si>
  <si>
    <t>ThirdTransDescrip</t>
  </si>
  <si>
    <t>ThirdOtherDescrip</t>
  </si>
  <si>
    <t>background</t>
  </si>
  <si>
    <t>comminvolve</t>
  </si>
  <si>
    <t>outcome</t>
  </si>
  <si>
    <t>implement</t>
  </si>
  <si>
    <t>summary</t>
  </si>
  <si>
    <t>capacity</t>
  </si>
  <si>
    <t>goal1</t>
  </si>
  <si>
    <t>goal2</t>
  </si>
  <si>
    <t>objec1.1</t>
  </si>
  <si>
    <t>objec1.2</t>
  </si>
  <si>
    <t>objec1.3</t>
  </si>
  <si>
    <t>indic1.1</t>
  </si>
  <si>
    <t>indic1.2</t>
  </si>
  <si>
    <t>indic1.3</t>
  </si>
  <si>
    <t>who1.1</t>
  </si>
  <si>
    <t>who1.2</t>
  </si>
  <si>
    <t>who1.3</t>
  </si>
  <si>
    <t>when1.1</t>
  </si>
  <si>
    <t>when1.2</t>
  </si>
  <si>
    <t>when1.3</t>
  </si>
  <si>
    <t>objec2.1</t>
  </si>
  <si>
    <t>objec2.2</t>
  </si>
  <si>
    <t>objec2.3</t>
  </si>
  <si>
    <t>indic2.1</t>
  </si>
  <si>
    <t>indic2.2</t>
  </si>
  <si>
    <t>indic2.3</t>
  </si>
  <si>
    <t>who2.1</t>
  </si>
  <si>
    <t>who2.2</t>
  </si>
  <si>
    <t>who2.3</t>
  </si>
  <si>
    <t>when2.1</t>
  </si>
  <si>
    <t>when2.2</t>
  </si>
  <si>
    <t>when2.3</t>
  </si>
  <si>
    <t>goal3</t>
  </si>
  <si>
    <t>objec3.1</t>
  </si>
  <si>
    <t>objec3.2</t>
  </si>
  <si>
    <t>objec3.3</t>
  </si>
  <si>
    <t>objec3.4</t>
  </si>
  <si>
    <t>indic3.1</t>
  </si>
  <si>
    <t>indic3.2</t>
  </si>
  <si>
    <t>indic3.3</t>
  </si>
  <si>
    <t>who3.1</t>
  </si>
  <si>
    <t>who3.2</t>
  </si>
  <si>
    <t>who3.3</t>
  </si>
  <si>
    <t>objec1.4</t>
  </si>
  <si>
    <t>indic1.4</t>
  </si>
  <si>
    <t>who1.4</t>
  </si>
  <si>
    <t>when1.4</t>
  </si>
  <si>
    <t>objec2.4</t>
  </si>
  <si>
    <t>indic2.4</t>
  </si>
  <si>
    <t>who2.4</t>
  </si>
  <si>
    <t>when2.4</t>
  </si>
  <si>
    <t>indic3.4</t>
  </si>
  <si>
    <t>who.3.4</t>
  </si>
  <si>
    <t>when3.1</t>
  </si>
  <si>
    <t>when3.2</t>
  </si>
  <si>
    <t>when3.3</t>
  </si>
  <si>
    <t>when3.4</t>
  </si>
  <si>
    <t>DoNoHarm</t>
  </si>
  <si>
    <t>VASTPreventReachMale</t>
  </si>
  <si>
    <t>VASTPreventReachFemale</t>
  </si>
  <si>
    <t>VASTPreventReachChildren</t>
  </si>
  <si>
    <t>VASTPreventInterventMale</t>
  </si>
  <si>
    <t>VASTPreventInterventFemale</t>
  </si>
  <si>
    <t>VASTPreventInterventChildren</t>
  </si>
  <si>
    <t>VASTMARPCSW</t>
  </si>
  <si>
    <t>VASTMARPIDU</t>
  </si>
  <si>
    <t>VASTMARPMSM</t>
  </si>
  <si>
    <t>VASTMARPOther</t>
  </si>
  <si>
    <t>VASTOneCareMale</t>
  </si>
  <si>
    <t>VASTOneCareFemale</t>
  </si>
  <si>
    <t>VASTOneCareBoy</t>
  </si>
  <si>
    <t>VASTOneCareGirl</t>
  </si>
  <si>
    <t>VASTNutritionAdult</t>
  </si>
  <si>
    <t>VASTNutritionChild</t>
  </si>
  <si>
    <t>VASTHRMale</t>
  </si>
  <si>
    <t>VASTHRFemale</t>
  </si>
  <si>
    <t>VASTHRMaleCir</t>
  </si>
  <si>
    <t>VASTHRPed</t>
  </si>
  <si>
    <t>VASTHROther</t>
  </si>
  <si>
    <t>VASTPreventReach18_24</t>
  </si>
  <si>
    <t>VASTPreventReach25_49</t>
  </si>
  <si>
    <t>VASTPreventReach50Plus</t>
  </si>
  <si>
    <t>VASTPreventReach15Plus</t>
  </si>
  <si>
    <t>VASTPreventIntervent15Plus</t>
  </si>
  <si>
    <t>VASTPreventIntervent18_24</t>
  </si>
  <si>
    <t>VASTPreventIntervent25_49</t>
  </si>
  <si>
    <t>VASTPreventIntervent50Plus</t>
  </si>
  <si>
    <t>VASTMARP5_9</t>
  </si>
  <si>
    <t>VASTMARP10_14</t>
  </si>
  <si>
    <t>VASTMARP15_17</t>
  </si>
  <si>
    <t>VASTMARP19_24</t>
  </si>
  <si>
    <t>VASTMARP25_49</t>
  </si>
  <si>
    <t>VASTMARP50Plus</t>
  </si>
  <si>
    <t>VASTNutritionPregnant&lt;18</t>
  </si>
  <si>
    <t>VASTNutritionPregnant&gt;18</t>
  </si>
  <si>
    <t>Authority:  This ECPA Project Agreement is executed pursuant to the Interagency Acquisition Agreement (IAA) between the United States Department of State and the Peace Corps (PC) signed on August 6, 2010.</t>
  </si>
  <si>
    <t>Authority:  This VAST Project Agreement is executed pursuant to the Memorandum of Understanding established between Peace Corps and the PEPFAR initiatitve.</t>
  </si>
  <si>
    <t>For SPA</t>
  </si>
  <si>
    <t>For VAST</t>
  </si>
  <si>
    <t>For ECPA</t>
  </si>
  <si>
    <t>For PCPP</t>
  </si>
  <si>
    <t>Nepal</t>
  </si>
  <si>
    <t>EMA</t>
  </si>
  <si>
    <t>IAP</t>
  </si>
  <si>
    <t>AF</t>
  </si>
  <si>
    <t>PCRegion</t>
  </si>
  <si>
    <t>USAIDRegion</t>
  </si>
  <si>
    <t>Micronesia</t>
  </si>
  <si>
    <t>E/E</t>
  </si>
  <si>
    <t>Asia</t>
  </si>
  <si>
    <t>LAC</t>
  </si>
  <si>
    <t>ANE</t>
  </si>
  <si>
    <t>ME</t>
  </si>
  <si>
    <t>FundingSourceLong</t>
  </si>
  <si>
    <t>ThisIsANewReport</t>
  </si>
  <si>
    <t>ProgramElement</t>
  </si>
  <si>
    <t>5.2.1, Capacity Building, Preparedness and Planning</t>
  </si>
  <si>
    <t>Peace Corps Country:</t>
  </si>
  <si>
    <t>Country Director (Print)</t>
  </si>
  <si>
    <t>Country Director Signature</t>
  </si>
  <si>
    <t>Peace Corps Volunteer Signature</t>
  </si>
  <si>
    <t xml:space="preserve">Check No: </t>
  </si>
  <si>
    <t>Obligation No:</t>
  </si>
  <si>
    <t>Check Amount:</t>
  </si>
  <si>
    <t>Authorized Representative of the Community Partner:</t>
  </si>
  <si>
    <t>Community Partner:</t>
  </si>
  <si>
    <t>Funding Source:</t>
  </si>
  <si>
    <t>A. Applicant information</t>
  </si>
  <si>
    <t>Post</t>
  </si>
  <si>
    <t>West Africa Food Security Partnership</t>
  </si>
  <si>
    <t>Individual Name (First)</t>
  </si>
  <si>
    <t>(Last)</t>
  </si>
  <si>
    <t>Proposed (brief description of the project)</t>
  </si>
  <si>
    <t>Amount of funding requested</t>
  </si>
  <si>
    <t>Period of performance</t>
  </si>
  <si>
    <t>to</t>
  </si>
  <si>
    <t>Location(s) of proposed activities (village, department, country):</t>
  </si>
  <si>
    <t>B. Activities, screening results, and findings</t>
  </si>
  <si>
    <t>Very Low Risk</t>
  </si>
  <si>
    <t>High-Risk*</t>
  </si>
  <si>
    <t>Moderate or Unknown Risk*</t>
  </si>
  <si>
    <t>Significant adverse impacts are very unlikely</t>
  </si>
  <si>
    <t>With specified mitigation, significant adverse impacts are very unlikely</t>
  </si>
  <si>
    <t>Significant adverse impacts are possible</t>
  </si>
  <si>
    <t>*These screening results require completion of an Environmental Review Report</t>
  </si>
  <si>
    <t>C. Certification:</t>
  </si>
  <si>
    <t>I, the undersigned, certify that:</t>
  </si>
  <si>
    <t>1. The information on this form and accompanying environmental review report (if any) is correct and complete.</t>
  </si>
  <si>
    <t xml:space="preserve">2. Implementation of these activities will not go forward until specific approval is received from the C/AOTR.  </t>
  </si>
  <si>
    <t>3. All mitigation and monitoring measures specified in the Environmental Review Report will be implemented in their entirety, and that staff charged with this implementation will have the authority, capacity and knowledge for successful implementation.</t>
  </si>
  <si>
    <t>Name PCV:</t>
  </si>
  <si>
    <t>Date:</t>
  </si>
  <si>
    <t>APCD or FSPOC:</t>
  </si>
  <si>
    <t>_____________________________________________________________________________________________</t>
  </si>
  <si>
    <t>BELOW THIS LINE FOR USAID USE ONLY</t>
  </si>
  <si>
    <t>Notes:</t>
  </si>
  <si>
    <t>Clearance record</t>
  </si>
  <si>
    <t>C/AOTR                                                               Print name</t>
  </si>
  <si>
    <t>Signature</t>
  </si>
  <si>
    <t>Regional Env. Advisor (REA) or                     Print name</t>
  </si>
  <si>
    <t>Environmental Compliance Specialist</t>
  </si>
  <si>
    <t>Bureau Env. Officer (BEO)*                             Print name</t>
  </si>
  <si>
    <t>C/AOTR and REA clearance is required. BEO clearance is required for all “high risk” screening results and for findings of “significant adverse impacts possible. The BEO may review ”</t>
  </si>
  <si>
    <t>Note: if clearance is denied, comments must be provided to applicant</t>
  </si>
  <si>
    <t>(use space below &amp; attach sheets if necessary)</t>
  </si>
  <si>
    <t>¨ Clearance given</t>
  </si>
  <si>
    <t>¨ Clearance denied</t>
  </si>
  <si>
    <r>
      <t xml:space="preserve">Note: if screening results for </t>
    </r>
    <r>
      <rPr>
        <b/>
        <i/>
        <sz val="11"/>
        <rFont val="Arial Narrow"/>
        <family val="2"/>
      </rPr>
      <t xml:space="preserve">any activity </t>
    </r>
    <r>
      <rPr>
        <b/>
        <sz val="11"/>
        <rFont val="Arial Narrow"/>
        <family val="2"/>
      </rPr>
      <t>are “high risk” or “moderate or unknown risk,” this form is not complete unless accompanied by an environmental review report.</t>
    </r>
  </si>
  <si>
    <r>
      <t xml:space="preserve">1. For clearance to be granted, the activity MUST be within the scope of the activities for which use of the ERF is authorized in the governing IEE. </t>
    </r>
    <r>
      <rPr>
        <b/>
        <sz val="11"/>
        <rFont val="Arial Narrow"/>
        <family val="2"/>
      </rPr>
      <t>Review IEE before signature.</t>
    </r>
    <r>
      <rPr>
        <sz val="11"/>
        <rFont val="Arial Narrow"/>
        <family val="2"/>
      </rPr>
      <t xml:space="preserve"> If activities are outside this scope, deny clearance and provide explanation in comments section. The Partner, C/AOTR, MEO and  REA must then confer regarding next steps: activity re-design, an IEE or EA.</t>
    </r>
  </si>
  <si>
    <r>
      <t xml:space="preserve">2. Clearing an ERF containing one or more findings that </t>
    </r>
    <r>
      <rPr>
        <b/>
        <sz val="11"/>
        <rFont val="Arial Narrow"/>
        <family val="2"/>
      </rPr>
      <t>significant adverse impacts are possible</t>
    </r>
    <r>
      <rPr>
        <sz val="11"/>
        <rFont val="Arial Narrow"/>
        <family val="2"/>
      </rPr>
      <t xml:space="preserve"> indicates agreement with the analysis and findings. It does NOT authorize activities for which “significant adverse impacts are possible” to go forward. It DOES authorize other activities to go forward. The Partner, C/AOTR, MEO and REA must then confer regarding next steps: activity re-design, an IEE or EA. </t>
    </r>
  </si>
  <si>
    <t>Very Low Risk Activities</t>
  </si>
  <si>
    <t>High-Risk Activities</t>
  </si>
  <si>
    <r>
      <rPr>
        <b/>
        <sz val="10"/>
        <rFont val="Arial"/>
        <family val="2"/>
      </rPr>
      <t>Provision of education, technical assistance, or training.</t>
    </r>
    <r>
      <rPr>
        <sz val="10"/>
        <rFont val="Arial"/>
        <family val="2"/>
      </rPr>
      <t xml:space="preserve"> (Note that activities directly affecting the environment. do not qualify.)
</t>
    </r>
    <r>
      <rPr>
        <b/>
        <sz val="10"/>
        <rFont val="Arial"/>
        <family val="2"/>
      </rPr>
      <t xml:space="preserve">Community awareness initiatives.
Controlled agricultural experimentation </t>
    </r>
    <r>
      <rPr>
        <sz val="10"/>
        <rFont val="Arial"/>
        <family val="2"/>
      </rPr>
      <t xml:space="preserve">exclusively for the purpose of research and field evaluation confined to small areas (normally under 4 ha./10 acres). This must be carefully monitored and no protected or other sensitive environmental areas may be affected).  
</t>
    </r>
    <r>
      <rPr>
        <b/>
        <sz val="10"/>
        <rFont val="Arial"/>
        <family val="2"/>
      </rPr>
      <t xml:space="preserve">Technical studies </t>
    </r>
    <r>
      <rPr>
        <sz val="10"/>
        <rFont val="Arial"/>
        <family val="2"/>
      </rPr>
      <t xml:space="preserve">and analyses and other information generation activities not involving intrusive sampling of endangered species or critical habitats.
</t>
    </r>
    <r>
      <rPr>
        <b/>
        <sz val="10"/>
        <rFont val="Arial"/>
        <family val="2"/>
      </rPr>
      <t xml:space="preserve">Document or information transfers. 
Nutrition, health care or family planning, </t>
    </r>
    <r>
      <rPr>
        <sz val="10"/>
        <rFont val="Arial"/>
        <family val="2"/>
      </rPr>
      <t xml:space="preserve">EXCEPT when (a) some included activities could directly affect the environment (construction, water supply systems, etc.) or (b) biohazardous (esp. HIV/AIDS) waste is handled or blood is tested.  
</t>
    </r>
    <r>
      <rPr>
        <b/>
        <sz val="10"/>
        <rFont val="Arial"/>
        <family val="2"/>
      </rPr>
      <t xml:space="preserve">Small-scale construction. </t>
    </r>
    <r>
      <rPr>
        <sz val="10"/>
        <rFont val="Arial"/>
        <family val="2"/>
      </rPr>
      <t xml:space="preserve">Construction or repair of facilities if total surface area to be disturbed is under 10,000 sq. ft. (approx. 1,000 sq. m.) (and when no protected or other sensitive environmental areas could be affected).
</t>
    </r>
    <r>
      <rPr>
        <b/>
        <sz val="10"/>
        <rFont val="Arial"/>
        <family val="2"/>
      </rPr>
      <t>Intermediate credit.</t>
    </r>
    <r>
      <rPr>
        <sz val="10"/>
        <rFont val="Arial"/>
        <family val="2"/>
      </rPr>
      <t xml:space="preserve"> Support for intermediate credit arrangements (when no significant biophysical environmental impact can reasonably be expected). 
</t>
    </r>
    <r>
      <rPr>
        <b/>
        <sz val="10"/>
        <rFont val="Arial"/>
        <family val="2"/>
      </rPr>
      <t>Maternal and child feeding</t>
    </r>
    <r>
      <rPr>
        <sz val="10"/>
        <rFont val="Arial"/>
        <family val="2"/>
      </rPr>
      <t xml:space="preserve"> conducted under Title II of Public Law 480.
</t>
    </r>
    <r>
      <rPr>
        <b/>
        <sz val="10"/>
        <rFont val="Arial"/>
        <family val="2"/>
      </rPr>
      <t>Title II Activities.</t>
    </r>
    <r>
      <rPr>
        <sz val="10"/>
        <rFont val="Arial"/>
        <family val="2"/>
      </rPr>
      <t xml:space="preserve"> Food for development programs under Title III of P.L. 480, when no on-the-ground biophysical interventions are likely.
</t>
    </r>
    <r>
      <rPr>
        <b/>
        <sz val="10"/>
        <rFont val="Arial"/>
        <family val="2"/>
      </rPr>
      <t>Capacity for development.</t>
    </r>
    <r>
      <rPr>
        <sz val="10"/>
        <rFont val="Arial"/>
        <family val="2"/>
      </rPr>
      <t xml:space="preserve"> Studies or programs intended to develop the capability of recipients to engage in development planning. (Does NOT include activities directly affecting the environment)
</t>
    </r>
    <r>
      <rPr>
        <b/>
        <sz val="10"/>
        <rFont val="Arial"/>
        <family val="2"/>
      </rPr>
      <t>Small-scale Natural Resource Management activities</t>
    </r>
    <r>
      <rPr>
        <sz val="10"/>
        <rFont val="Arial"/>
        <family val="2"/>
      </rPr>
      <t xml:space="preserve"> for which the answer to ALL SUPPLEMENTAL SCREENING QUESTIONS (see Natural Resources supplement) is “NO.”
</t>
    </r>
  </si>
  <si>
    <r>
      <t xml:space="preserve">River basin development
New lands development
Planned resettlement </t>
    </r>
    <r>
      <rPr>
        <sz val="10"/>
        <rFont val="Arial"/>
        <family val="2"/>
      </rPr>
      <t xml:space="preserve">of human populations.
</t>
    </r>
    <r>
      <rPr>
        <b/>
        <sz val="10"/>
        <rFont val="Arial"/>
        <family val="2"/>
      </rPr>
      <t>Penetration road building, or rehabilitation of roads</t>
    </r>
    <r>
      <rPr>
        <sz val="10"/>
        <rFont val="Arial"/>
        <family val="2"/>
      </rPr>
      <t xml:space="preserve"> (primary, secondary, some tertiary) over 10 km length, and any roads which may pass through or near relatively undegraded forest lands or other sensitive ecological areas
</t>
    </r>
    <r>
      <rPr>
        <b/>
        <sz val="10"/>
        <rFont val="Arial"/>
        <family val="2"/>
      </rPr>
      <t>Substantial piped water supply and sewerage construction.
Major bore hole or water point construction.
Large-scale irrigation; Water management structures</t>
    </r>
    <r>
      <rPr>
        <sz val="10"/>
        <rFont val="Arial"/>
        <family val="2"/>
      </rPr>
      <t xml:space="preserve"> such as dams and impoundments
</t>
    </r>
    <r>
      <rPr>
        <b/>
        <sz val="10"/>
        <rFont val="Arial"/>
        <family val="2"/>
      </rPr>
      <t>Large-scale irrigation; Water management structures</t>
    </r>
    <r>
      <rPr>
        <sz val="10"/>
        <rFont val="Arial"/>
        <family val="2"/>
      </rPr>
      <t xml:space="preserve"> such as dams and impoundments
</t>
    </r>
    <r>
      <rPr>
        <b/>
        <sz val="10"/>
        <rFont val="Arial"/>
        <family val="2"/>
      </rPr>
      <t xml:space="preserve">Drainage of wetlands or other permanently flooded areas.
Large-scale agricultural mechanization.
Agricultural land leveling. 
Procurement or use of restricted use pesticides, </t>
    </r>
    <r>
      <rPr>
        <sz val="10"/>
        <rFont val="Arial"/>
        <family val="2"/>
      </rPr>
      <t xml:space="preserve">or wide-area application in non-emergency conditions under non-supervised conditions. (Consult MEO.)
</t>
    </r>
    <r>
      <rPr>
        <b/>
        <sz val="10"/>
        <rFont val="Arial"/>
        <family val="2"/>
      </rPr>
      <t xml:space="preserve">Light industrial plant production or processing </t>
    </r>
    <r>
      <rPr>
        <sz val="10"/>
        <rFont val="Arial"/>
        <family val="2"/>
      </rPr>
      <t xml:space="preserve">(e.g., sawmill operation, agro-industrial processing of forestry products, tanneries, cloth-dying operations).
</t>
    </r>
  </si>
  <si>
    <t>High-risk and typically not funded by USAID:</t>
  </si>
  <si>
    <t>For each activity you have listed in Section B of the form, refer to the list below to determine whether it is a listed low-risk, moderate or unkonwn risk, or high-risk activity. If an activity is specifically identified as “very low risk” or “high risk” in the list below, indicate this in the “screening result” column in Section B of the form. All activities NOT identified as “very low risk” or “very high risk” are considered to be of “unknown or moderate risk.” Check “moderate or unknown risk” under screening results in Section B of the form for ALL such activities.</t>
  </si>
  <si>
    <t>Address, phone &amp; email (if available) of PCV</t>
  </si>
  <si>
    <r>
      <rPr>
        <b/>
        <sz val="10"/>
        <rFont val="Arial"/>
        <family val="2"/>
      </rPr>
      <t>Screening result</t>
    </r>
    <r>
      <rPr>
        <sz val="10"/>
        <rFont val="Arial"/>
        <family val="2"/>
      </rPr>
      <t xml:space="preserve">
</t>
    </r>
    <r>
      <rPr>
        <sz val="10"/>
        <rFont val="Arial Narrow"/>
        <family val="2"/>
      </rPr>
      <t>(Refer to the explanationin the box to the right)</t>
    </r>
  </si>
  <si>
    <r>
      <rPr>
        <b/>
        <sz val="11"/>
        <rFont val="Arial Narrow"/>
        <family val="2"/>
      </rPr>
      <t>Findings</t>
    </r>
    <r>
      <rPr>
        <sz val="11"/>
        <rFont val="Arial Narrow"/>
        <family val="2"/>
      </rPr>
      <t xml:space="preserve">
</t>
    </r>
    <r>
      <rPr>
        <sz val="10"/>
        <rFont val="Arial Narrow"/>
        <family val="2"/>
      </rPr>
      <t>(ONLY complete for moderate/unknown and high-risk activities)</t>
    </r>
  </si>
  <si>
    <r>
      <rPr>
        <b/>
        <sz val="11"/>
        <rFont val="Arial Narrow"/>
        <family val="2"/>
      </rPr>
      <t xml:space="preserve">Proposed activities </t>
    </r>
    <r>
      <rPr>
        <sz val="11"/>
        <rFont val="Arial Narrow"/>
        <family val="2"/>
      </rPr>
      <t xml:space="preserve">
</t>
    </r>
    <r>
      <rPr>
        <sz val="10"/>
        <rFont val="Arial Narrow"/>
        <family val="2"/>
      </rPr>
      <t>(Provide DESCRIPTIVE listing.
Continue on additional page if necessary)</t>
    </r>
  </si>
  <si>
    <t>Comments:</t>
  </si>
  <si>
    <t>Indicator Title</t>
  </si>
  <si>
    <t>Disaggregation of the indicator</t>
  </si>
  <si>
    <t>Value of the indicator (number)</t>
  </si>
  <si>
    <t>INCREASE FOOD SECURITY IN THE COMMUNITIES WHERE PCVs WORK IN WEST AFRICA</t>
  </si>
  <si>
    <t>4.5.2-5</t>
  </si>
  <si>
    <t>Number of farmers and others who have applied new technologies or management practices as a result of USG assistance</t>
  </si>
  <si>
    <t>New</t>
  </si>
  <si>
    <t>M</t>
  </si>
  <si>
    <t>F</t>
  </si>
  <si>
    <t>Continuing</t>
  </si>
  <si>
    <t>4.5.2-7</t>
  </si>
  <si>
    <t>Number of individuals who have received USG supported short-term agricultural sector productivity or food security training</t>
  </si>
  <si>
    <t>Producers</t>
  </si>
  <si>
    <t>People in Government</t>
  </si>
  <si>
    <t>4.5.2-43</t>
  </si>
  <si>
    <t># of Firms</t>
  </si>
  <si>
    <t>4.5.2-37</t>
  </si>
  <si>
    <t>Micro Enterprise</t>
  </si>
  <si>
    <t>Agricultural Producer</t>
  </si>
  <si>
    <t>Input Supplier</t>
  </si>
  <si>
    <t>Trader</t>
  </si>
  <si>
    <t>Output Processors</t>
  </si>
  <si>
    <t>Non-Agriculture</t>
  </si>
  <si>
    <t>Small Enterprise</t>
  </si>
  <si>
    <t>Medium Enterprise</t>
  </si>
  <si>
    <t>4.5.2-30</t>
  </si>
  <si>
    <t>Male owner</t>
  </si>
  <si>
    <t>Female owner</t>
  </si>
  <si>
    <t>4.5.2-11</t>
  </si>
  <si>
    <t>Private Enterprises</t>
  </si>
  <si>
    <t>Women's Groups</t>
  </si>
  <si>
    <t>CBOS</t>
  </si>
  <si>
    <t>3.1.9-1</t>
  </si>
  <si>
    <t xml:space="preserve">Number of people trained in child health and nutrition through USG-supported health area programs </t>
  </si>
  <si>
    <t>Number of people trained in maternal health and nutrition through USG-supported health area programs</t>
  </si>
  <si>
    <t>3.1.9-15</t>
  </si>
  <si>
    <t>Number of children under 5 reached by USG-supported nutrition programs</t>
  </si>
  <si>
    <t>Screening: Identify low-risk, moderate/unknown risk and high-risk activities</t>
  </si>
  <si>
    <t>Screening criteria</t>
  </si>
  <si>
    <t>Will the activities…</t>
  </si>
  <si>
    <t>YES</t>
  </si>
  <si>
    <t>NO</t>
  </si>
  <si>
    <t>Natural Resources</t>
  </si>
  <si>
    <t>Accelerate erosion by water or wind?</t>
  </si>
  <si>
    <t>Reduce soil fertility and/or permeability?</t>
  </si>
  <si>
    <t>Alter existing stream flow, reduce seasonal availability of water resources?</t>
  </si>
  <si>
    <t>Potentially contaminate surface water and groundwater supplies?</t>
  </si>
  <si>
    <t>Involve the extraction of renewable natural resources?</t>
  </si>
  <si>
    <t>Lead to unsustainable use of renewable natural resources such as forest products?</t>
  </si>
  <si>
    <t>Involve the extraction of non-renewable natural resources?</t>
  </si>
  <si>
    <t>Restrict customary access to natural resources?</t>
  </si>
  <si>
    <t>Reduce local air quality through generating dust, burning of wastes or using fossil fuels and other materials in improperly ventilated areas?</t>
  </si>
  <si>
    <t>Affect dry-season grazing areas and/or lead to restricted access to a common resource?</t>
  </si>
  <si>
    <t>Lead to unsustainable or unnecessarily high water extraction and/or wasteful use?</t>
  </si>
  <si>
    <t>Ecosystems and Biodiversity</t>
  </si>
  <si>
    <t>Drain wetlands, or be sited on floodplains?</t>
  </si>
  <si>
    <t>Harvest wetland plant materials or utilize sediments of bodies of water?</t>
  </si>
  <si>
    <t>Lead to the clearing of forestlands for agriculture, the over-harvesting of valuable forest species?</t>
  </si>
  <si>
    <t>Promote in-forest bee keeping?</t>
  </si>
  <si>
    <t>Lead to increased hunting, or the collection of animals or plant materials?</t>
  </si>
  <si>
    <t>Increase the risks to endangered or threatened species?</t>
  </si>
  <si>
    <t>Introduce new exotic species of plants or animals to the area?</t>
  </si>
  <si>
    <t>Lead to road construction or rehabilitation, or otherwise facilitate access to fragile areas (natural woodlands, wetlands, erosion-prone areas)?</t>
  </si>
  <si>
    <t>Cause disruption of wildlife migratory routes?</t>
  </si>
  <si>
    <t>Agricultural and Forestry Production</t>
  </si>
  <si>
    <t>Have an impact on existing or traditional agricultural production systems by reducing seed availability or reallocating land for other purposes?</t>
  </si>
  <si>
    <t>Lead to forest plantation harvesting without replanting, the burning of pastureland, or a reduction in fallow periods?</t>
  </si>
  <si>
    <t>Affect existing food storage capacities by reducing food inventories or encouraging the incidence of pests?</t>
  </si>
  <si>
    <t>Affect domestic livestock by reducing grazing areas, or creating conditions where livestock disease problems could be exacerbated?</t>
  </si>
  <si>
    <t>Involve the use of insecticides, herbicides and/or other pesticides?</t>
  </si>
  <si>
    <t>Community and Social Issues</t>
  </si>
  <si>
    <t>Have a negative impact on potable water supplies?</t>
  </si>
  <si>
    <t>Encourage domestic animal migration through natural areas?</t>
  </si>
  <si>
    <t>Change the existing land tenure system?</t>
  </si>
  <si>
    <t>Have a negative impact on culturally important sites in the community?</t>
  </si>
  <si>
    <t>Increase in-migration to the area?</t>
  </si>
  <si>
    <t>Create conditions that lead to a reduction in community health standards?</t>
  </si>
  <si>
    <t>Lead to the generation of non-biodegradable waste?</t>
  </si>
  <si>
    <t>Involve the relocation of the local community?</t>
  </si>
  <si>
    <t>Potentially cause or aggravate land-use conflicts?</t>
  </si>
  <si>
    <t>This is a supplement to the “Instructions for environmental review of Peace Corps West Africa Food Security Partnership Small Grants.” It is to be used for natural resources-based activities, including:
● Community-Based Natural Resource Management (CBNRM)
● Ecotourism
● Natural resources-based enterprise development with micro- and small enterprises
This supplement provides additional questions to ascertain whether these proposed activities should be categorized as “very low risk:” 
● If the answers to ALL the questions that follow are “NO,” then the proposed natural resource-based activity is considered “very low risk.”
● If the answer to ANY question is “YES,” the activity CANNOT be considered “very low risk.”</t>
  </si>
  <si>
    <t xml:space="preserve">The Environmental Review Report presents the environmental issues associated with the proposed activities. It also documents mitigation and monitoring commitments. Its purpose is to allow the applicant and USAID to evaluate the likely environmental impacts of the project. </t>
  </si>
  <si>
    <t xml:space="preserve">For a single, moderate risk activity, the Environmental Review Report is typically a SHORT 4–5 page document. The Report will typically be longer for (1) multiple activities; (2) activities of high or unknown risk; and/or (3) when a number of impacts and mitigation measures are being identified and discussed. </t>
  </si>
  <si>
    <t xml:space="preserve">The Environmental Review Report follows the outline below. Alternate outlines are acceptable, so long as all required information is covered. </t>
  </si>
  <si>
    <t>Also note applicable host country environmental regulations and/or policies. (For example, does the project require host country environmental review or permitting? Building approval? Etc.)</t>
  </si>
  <si>
    <t xml:space="preserve">NOTE: provide site-specific information in this section, NOT country-level information. General information about country level conditions should already be contained in the IEE governing the West Africa Food Security Partnership agreement. </t>
  </si>
  <si>
    <t xml:space="preserve">i. Briefly note the potential environmental impacts or concerns presented by the proposed activities (if any). For guidance, refer to Africa Bureau’s Environmental Guidelines for Small-Scale Activities; available at www.encapafrica.org/egssaa.htm. </t>
  </si>
  <si>
    <t xml:space="preserve">iii. Set out the mitigation actions to be employed to address these issues. </t>
  </si>
  <si>
    <t xml:space="preserve">Mitigation actions are means taken to avoid, reduce or compensate for impacts. Mitigation measures must be reasonable and implementable by field staff. They should be consistent with the good practice guidance provided in Africa Bureau’s Environmental Guidelines for Small-Scale Activities; (www.encapafrica.org/egssaa.htm.)  Cite this or other guidance used for mitigation design. </t>
  </si>
  <si>
    <t>iv. Reach one of three findings regarding the potential impacts:</t>
  </si>
  <si>
    <t>Note: this conclusion is rarely appropriate for high-risk activities.</t>
  </si>
  <si>
    <t>b. With implementation of the specified mitigation and monitoring, significant adverse impacts are very unlikely.</t>
  </si>
  <si>
    <t xml:space="preserve">In this case, USAID and the partner will consult regarding next steps. If the activity is to go forward in its current form, additional analysis in the form of an IEE or EA will be required. </t>
  </si>
  <si>
    <t>Table formats can be used. In the example below, the proposed activity was construction of an institutional facility on a 7500m3 plot bisected by a seasonal stream providing drainage to the local area. One potential impact of the activity was reduction of or alteration to the drainage eco-service provided by the seasonal stream.</t>
  </si>
  <si>
    <t>Issue or cause for concern</t>
  </si>
  <si>
    <t>Analysis</t>
  </si>
  <si>
    <t>Finding and conditions/mitigation actions</t>
  </si>
  <si>
    <t xml:space="preserve">As indicated at left, this impact only arises if the drainage “service “ provided by the seasonal stream is diminished or altered in some adverse manner. 
So long as compound design maintains the existing service level and construction is managed without disruption to stream flow, actual adverse impact will be negligible or zero. </t>
  </si>
  <si>
    <t xml:space="preserve">Per analysis at left, this potential impact is not significant, so long as the following mitigations are implemented:
1. Total stream capacity cannot be diminished by the development of the compound. (Stream channel on average is 3m x 1m.)
2. The stream must remain substantially in the same channel and cannot, e.g., be re-routed around the property. 
3. If construction will result in an interruption to stream flow, provision must be made to provide a temporary bypass. Temporary damming of stream flow is not permissible.
4. Post-construction, the stream bed within the property, including point-of-entry (e.g. via culvert under perimeter wall) must be maintained free of obstructions to flow. </t>
  </si>
  <si>
    <t>Also specify how you will report to USAID on the implementation of mitigation actions. (You are REQUIRED to provide your C/AOTR with sufficient information on the status of mitigation implementation for USAID to effectively fulfill its oversight and performance monitoring role.)</t>
  </si>
  <si>
    <t xml:space="preserve">Again, choose a format and structure that presents the necessary information clearly and succinctly. EMMPs are typically in table format, and often include a compliance log or “monitoring record” section that records implementation status of the various mitigation actions. The EMMP with current monitoring log can then simply be submitted to the C/AOTR with the quarterly or 6-month project report, satisfying the environmental compliance reporting requirement. . </t>
  </si>
  <si>
    <t xml:space="preserve">The most basic EMMP format is </t>
  </si>
  <si>
    <t>Mitigation action</t>
  </si>
  <si>
    <t>Responsible Party</t>
  </si>
  <si>
    <t>Monitoring/Verification Method</t>
  </si>
  <si>
    <t>Monitoring Record (date, result, corrective actions taken, if any)</t>
  </si>
  <si>
    <t xml:space="preserve">For additional EMMP formats and examples, see the ENCAP EMMP factsheet, available via www.encapafrica.org/meoEntry.htm </t>
  </si>
  <si>
    <t>(Pictures and maps of the site can substantially reduce the written description required in parts B &amp; C)</t>
  </si>
  <si>
    <t>Number of households or institutions with individuals correctly using and maintaining improved stoves or ovens, as defined by a checklist, for at least 50 percent of cooking needs</t>
  </si>
  <si>
    <t>Number of cookstoves (new or rehabilitated) purchased or constructed for households or institutions (e.g. health clinics, schools) with assistance of Volunteers or partners</t>
  </si>
  <si>
    <t>.</t>
  </si>
  <si>
    <t>Improved Cook Stoves or Ovens</t>
  </si>
  <si>
    <t>Renewable Electrical Energy (new or rehabilitated):</t>
  </si>
  <si>
    <t>Natural Resources Management / Climate Change Adaptation</t>
  </si>
  <si>
    <t>Estimated average monthly savings in:</t>
  </si>
  <si>
    <t>Entrepreneurs and community members supported with project planning, design, management and financing.</t>
  </si>
  <si>
    <t xml:space="preserve">Community members trained in renewable energy technologies, energy efficiency principles and businesses practices </t>
  </si>
  <si>
    <t>Community members trained in climate change mitigation and adaptation, including natural resources reforestation</t>
  </si>
  <si>
    <t>Teachers, outreach workers, and technicians trained in environmental education, nursery management and/or reforestation</t>
  </si>
  <si>
    <t>Community members demonstrate an increased knowledge of renewable energy technologies and/or energy efficiency principles.</t>
  </si>
  <si>
    <t>Community members demonstrate an increased knowledge of climate change, disaster preparedness, natural resources management and/or biodiversity conservation, including reforestation</t>
  </si>
  <si>
    <t>Teachers, municipal workers, local NGOs, or other outreach workers use new or revised environmental instructional materials and/or lesson plans.resources management and/or biodiversity conservation, including reforestation</t>
  </si>
  <si>
    <t>Homes, businesses, or public locations adopt new energy efficiency practices as a result of assistance.</t>
  </si>
  <si>
    <t>Small business entrepreneurs trained in developing business plans and financing strategies for renewable energy businesses</t>
  </si>
  <si>
    <t>Small businesses received assistance to access bank loans or private equity</t>
  </si>
  <si>
    <t>Entrepreneurs with improved business operations as a result of assistance [including starting or expanding their renewable energy small businesses]</t>
  </si>
  <si>
    <t>Entrepreneurs and consumers successfully accessed bank loans or private equity as a result of assistance</t>
  </si>
  <si>
    <t>Organization president</t>
  </si>
  <si>
    <t># of community based organizations (CBOs) or governmental entities that received assistance to strengthen local government and/or decentralization efforts</t>
  </si>
  <si>
    <t>Governmental entities</t>
  </si>
  <si>
    <t># of individuals who received training or assistance to strengthen local government and/or decentralization efforts</t>
  </si>
  <si>
    <t>Men 25 and older</t>
  </si>
  <si>
    <t>Women 25 and older</t>
  </si>
  <si>
    <t>Men 15-24</t>
  </si>
  <si>
    <t>Women 15-24</t>
  </si>
  <si>
    <t>Boys 14 and under</t>
  </si>
  <si>
    <t>Girls 14 and under</t>
  </si>
  <si>
    <t># of community based organizations (CBOs) or governmental entities that received assistance to strengthen management skills and/or fiscal management</t>
  </si>
  <si>
    <t>Community based organizations</t>
  </si>
  <si>
    <t># of individuals who received US government-assisted training in management skills and/or fiscal management</t>
  </si>
  <si>
    <t># of individuals trained/educated in civic education and leadership capacity</t>
  </si>
  <si>
    <t># of individuals receiving civic education through US government-assisted programs</t>
  </si>
  <si>
    <t># of local mechanisms (such as formation of girls empowerment clubs, youth leadership camps and student governance/student peer-group learning) supported with US government assistance for citizens to engage their sub-national government</t>
  </si>
  <si>
    <t>Girls empowerment clubs</t>
  </si>
  <si>
    <t>Youth leadership camps</t>
  </si>
  <si>
    <t>Student governence</t>
  </si>
  <si>
    <t>Student peer group learning</t>
  </si>
  <si>
    <t>Other mechanisms</t>
  </si>
  <si>
    <t># of civil society organizations using US government assistance to improve internal organizational capacity</t>
  </si>
  <si>
    <t>Civil society organizations</t>
  </si>
  <si>
    <t># of people trained/educated in organizational capacity and/or leadership</t>
  </si>
  <si>
    <t xml:space="preserve"># of individuals reached through community outreach that promotes HIV/AIDS prevention </t>
  </si>
  <si>
    <t># of health care workers who successfully completed an in-service training program for HIV/AIDS related service delivery</t>
  </si>
  <si>
    <t># of MARP (most at-risk population) reached with individual and/or small group level HIV preventive interventions that are based on evidence and/or meet the minimum standards required</t>
  </si>
  <si>
    <t>Commercial sex workers (CSW)</t>
  </si>
  <si>
    <t>Injecting drug users (IDU)</t>
  </si>
  <si>
    <t>Men who have sex with men (MSM)</t>
  </si>
  <si>
    <t>Other vulnerable populations</t>
  </si>
  <si>
    <t># of individuals reached through community outreach that promotes HIV/AIDS care and treatment</t>
  </si>
  <si>
    <t xml:space="preserve"># of individuals trained in maternal or newborn health through USG supported programs </t>
  </si>
  <si>
    <t xml:space="preserve"># of individuals trained in child health and nutrition through US government-supported health area programs                 </t>
  </si>
  <si>
    <t>Boys 6-14</t>
  </si>
  <si>
    <t>Girls 6-14</t>
  </si>
  <si>
    <t>Boys 5 and under</t>
  </si>
  <si>
    <t>Girls 5 and under</t>
  </si>
  <si>
    <t xml:space="preserve"># of US government-assisted community health workers (CHWs) trained to provide family planning (FP) information and/or services during the year                                                             </t>
  </si>
  <si>
    <t># of individuals that have seen or heard a specific USG-supported FP/RH message</t>
  </si>
  <si>
    <t xml:space="preserve"># of people gaining access to an improved drinking water source </t>
  </si>
  <si>
    <t xml:space="preserve"># of people gaining access to an improved sanitation facility </t>
  </si>
  <si>
    <t># of health facilities with improved capacity to manage acute under-nutrition</t>
  </si>
  <si>
    <t># of children under five reached by US government-supported nutrition programs</t>
  </si>
  <si>
    <t>Boys under 5 years old</t>
  </si>
  <si>
    <t>Girls under 5 years old</t>
  </si>
  <si>
    <t xml:space="preserve"># of textbooks and other teaching and learning materials (TLM) provided with US government assistance </t>
  </si>
  <si>
    <t>Textbooks</t>
  </si>
  <si>
    <t xml:space="preserve"># of schools using Information and Communication Technology due to US government support </t>
  </si>
  <si>
    <t>Schools</t>
  </si>
  <si>
    <t># of classrooms built or repaired with US government assistance</t>
  </si>
  <si>
    <t># of teachers/educators who received  training with US government support</t>
  </si>
  <si>
    <t># of education administrators and officials trained with US government support</t>
  </si>
  <si>
    <t># of PTAs or similar ‘school’ governance structures supported</t>
  </si>
  <si>
    <t>PTAs</t>
  </si>
  <si>
    <t xml:space="preserve"># of learners enrolled in USG-supported secondary schools or equivalent non-school-based settings </t>
  </si>
  <si>
    <t xml:space="preserve"># of learners receiving literacy interventions at the primary level </t>
  </si>
  <si>
    <t># of learners at the primary level receiving US government-supported training other than literacy interventions</t>
  </si>
  <si>
    <t>Men 15-25</t>
  </si>
  <si>
    <t>Women 15-25</t>
  </si>
  <si>
    <t># of US government-assisted curricula revised with private and/or public sector employers’ input</t>
  </si>
  <si>
    <t xml:space="preserve"># of US government-supported tertiary or vocational programs </t>
  </si>
  <si>
    <t xml:space="preserve"># of individuals trained as a result of US governement investments in higher education institutions </t>
  </si>
  <si>
    <t xml:space="preserve">Organizations </t>
  </si>
  <si>
    <t>Service delivery systems</t>
  </si>
  <si>
    <t># of vulnerable individuals benefitting from US government-supported social services</t>
  </si>
  <si>
    <t># of US government assisted organizations and/or service delivery systems strengthened who serve vulnerable populations</t>
  </si>
  <si>
    <t># of individuals benefiting from US government-supported social assistance programming</t>
  </si>
  <si>
    <t># of individuals who received capacity building training and/or assistance in the financial sector (such as trainings or assistance that improve financial management systems)</t>
  </si>
  <si>
    <t>4.5.1</t>
  </si>
  <si>
    <t># of hectares under improved technologies or management practices as a result of USG assistance</t>
  </si>
  <si>
    <t># of farmers and others who have applied new technologies or management practices as a result of US government assistance</t>
  </si>
  <si>
    <t>Private enterprises</t>
  </si>
  <si>
    <t>Producers organizations</t>
  </si>
  <si>
    <t>Water users associations</t>
  </si>
  <si>
    <t>Women's groups</t>
  </si>
  <si>
    <t>Trade and business associations</t>
  </si>
  <si>
    <t>Community based organizations (CBOs)</t>
  </si>
  <si>
    <t># of individuals who have received USG supported short term agricultural sector productivity or food security training</t>
  </si>
  <si>
    <t># of individuals who received capacity building training and/or assistance to strengthen the business environment</t>
  </si>
  <si>
    <t># of community based organizations (CBOs), businesses or governmental entities that received assistance to strengthen the business environment</t>
  </si>
  <si>
    <t># of private sector firms that have improved management practices as a result of US government assistance</t>
  </si>
  <si>
    <t># of individuals who received training or assistance to strengthen private sector productivity</t>
  </si>
  <si>
    <t xml:space="preserve"># of individuals who received training or assistance in workforce development </t>
  </si>
  <si>
    <t># of workforce development initiatives completed as a result of USG participation in public-private partnerships</t>
  </si>
  <si>
    <t>Initiatives</t>
  </si>
  <si>
    <t># of microenterprises supported by US government enterprise assistance</t>
  </si>
  <si>
    <t>Microenterprises</t>
  </si>
  <si>
    <t xml:space="preserve"># of individuals who received training or assistance to strengthen microenterprises </t>
  </si>
  <si>
    <t># of people with increased economic benefits derived from sustainable natural resource management and conservation as a result of US government assistance</t>
  </si>
  <si>
    <t># of hectares of biological significance and/or natural resources under improved natural resource management as a result of US government assistance</t>
  </si>
  <si>
    <t># of people receiving US government supported training in natural resources management and/or biodiversity conservation.</t>
  </si>
  <si>
    <t># of institutions with improved capacity to address climate change issues as a result of US government assistance</t>
  </si>
  <si>
    <t># of people with increased capacity to adapt to the impacts of climate variability and change as a result of US government assistance</t>
  </si>
  <si>
    <t>5.2.1</t>
  </si>
  <si>
    <t># of people trained in disaster preparedness as a result of US government assistance</t>
  </si>
  <si>
    <t># of hazard risk reduction plans, policies, strategies, systems, or curricula developed</t>
  </si>
  <si>
    <t>Risk reduction plans</t>
  </si>
  <si>
    <t xml:space="preserve">Policies </t>
  </si>
  <si>
    <t>Strategies</t>
  </si>
  <si>
    <t>Systems</t>
  </si>
  <si>
    <t>Curricula</t>
  </si>
  <si>
    <t>Boys, 14 and under</t>
  </si>
  <si>
    <t>Girls, 14 and under</t>
  </si>
  <si>
    <t>#  of private sector actors/entities engaged during the planning or implementation of the activity (CARSI)</t>
  </si>
  <si>
    <t># of service providers who have benefitted from USG-supported educational and socio-economic opportunities (CARSI)</t>
  </si>
  <si>
    <t># of youth between 15 and 25 who have benefitted from USG-supported educational and socio-economic opportunities (CARSI)</t>
  </si>
  <si>
    <t>Male, 15-25</t>
  </si>
  <si>
    <t>Female, 15-25</t>
  </si>
  <si>
    <t># of youth who are under 15 who have benefitted from USG-supported educational and socio-economic opportunities (CARSI)</t>
  </si>
  <si>
    <t xml:space="preserve">Boys, 14 and under </t>
  </si>
  <si>
    <t># of communities benefited with USG assistance (CARSI)</t>
  </si>
  <si>
    <t># of USG-assisted organizations and/or service delivery systems that serve youth (CARSI)</t>
  </si>
  <si>
    <t>CARSI Risk Factor: 1. Dysfunctional families, lack of supervision in the home and high rates of domestic violence</t>
  </si>
  <si>
    <t>Mark "X" if applies</t>
  </si>
  <si>
    <t>CARSI Risk Factor: 2. Loss of family and social values</t>
  </si>
  <si>
    <t>CARSI Risk Factor: 3. The need for Identity and belonging, low self-esteem, negative peer contact and lack of dreams</t>
  </si>
  <si>
    <t>CARSI Risk Factor: 4. Irresponsible sexual activity at an early stage</t>
  </si>
  <si>
    <t>CARSI Risk Factor: 5. Limited access to formal and informal education</t>
  </si>
  <si>
    <t>CARSI Risk Factor: 6. Low quality of education/teachers, high school dropout rate</t>
  </si>
  <si>
    <t>CARSI Risk Factor: 7. High unemployment among youth and a lack of skills for employment</t>
  </si>
  <si>
    <t>CARSI Risk Factor: 8. Overcrowded neighborhoods with limited access to basic services and spaces for recreation</t>
  </si>
  <si>
    <t>Men, 25 and over</t>
  </si>
  <si>
    <t>Women, 25 and over</t>
  </si>
  <si>
    <t>Men, 15-24</t>
  </si>
  <si>
    <t>Women, 15-24</t>
  </si>
  <si>
    <t># of community leaders/members trained</t>
  </si>
  <si>
    <t># of radio spots produced/transmitted</t>
  </si>
  <si>
    <t>Radio spots</t>
  </si>
  <si>
    <t># of persons reached through mass media</t>
  </si>
  <si>
    <t>Orphans, male</t>
  </si>
  <si>
    <t>Orphans, female</t>
  </si>
  <si>
    <t>Out of school youth, male</t>
  </si>
  <si>
    <t>Out of school youth, female</t>
  </si>
  <si>
    <t>Vulnerable community members, male</t>
  </si>
  <si>
    <t>Vulneralbe community members, female</t>
  </si>
  <si>
    <t># of adult learners enrolled in USG supported schools equivalent non-school based settings</t>
  </si>
  <si>
    <t># of Volunteer host family members trained</t>
  </si>
  <si>
    <t># of beneficiaries trained</t>
  </si>
  <si>
    <t># of beneficiaries accessing reading materials through USG assistance</t>
  </si>
  <si>
    <t># of beneficiaries attending USG-sponsored events</t>
  </si>
  <si>
    <t># of books borrowed per cycle</t>
  </si>
  <si>
    <t>Books</t>
  </si>
  <si>
    <t># of outreach evenets held</t>
  </si>
  <si>
    <t># of municipal regulations and administrative procedures that have been simplified as a result of USG assistance</t>
  </si>
  <si>
    <t>Administrative procedures</t>
  </si>
  <si>
    <t># of commerce laws and regulations simplified and implemented in accordance with international standards as a result of USG assistance</t>
  </si>
  <si>
    <t>Person hours of training completed in business enabling environment supported by USG assistance</t>
  </si>
  <si>
    <t>Hours, men 25 and older</t>
  </si>
  <si>
    <t>Hours, women 25 and older</t>
  </si>
  <si>
    <t>Hours, men 15-24</t>
  </si>
  <si>
    <t>Hours, women 15-24</t>
  </si>
  <si>
    <t>Hours, boys 14 and under</t>
  </si>
  <si>
    <t>Hours, girls 14 and under</t>
  </si>
  <si>
    <t># of days of USG funded technical assistance in business enabling environment provided to counterparts or stakeholders</t>
  </si>
  <si>
    <t>Days, men 25 and older</t>
  </si>
  <si>
    <t>Days, women 25 and older</t>
  </si>
  <si>
    <t>Days, men 15-24</t>
  </si>
  <si>
    <t>Days, women 15-24</t>
  </si>
  <si>
    <t>Days, boys 14 and under</t>
  </si>
  <si>
    <t>Days, girls 14 and under</t>
  </si>
  <si>
    <t># of counterparts participating in capacity building events</t>
  </si>
  <si>
    <t>Counterparts, male 25 and older</t>
  </si>
  <si>
    <t>Counterparts, female 25 and older</t>
  </si>
  <si>
    <t>Counterparts, male 15-24</t>
  </si>
  <si>
    <t>Counterparts, female 15-24</t>
  </si>
  <si>
    <t># of Counterparts benefitting from Volunteer training</t>
  </si>
  <si>
    <t xml:space="preserve"> # of hectares of natural resources showing improved biophysical conditions as a result of USG assistance</t>
  </si>
  <si>
    <t># of days of USG-funded technical assistance in natural resources management and/or biodiversity povided to counterparts or stakeholders</t>
  </si>
  <si>
    <t># of person hours of training in natural resources management and/or biodiversity conservation supported by USG assistance</t>
  </si>
  <si>
    <t>Metric tons CO2</t>
  </si>
  <si>
    <t>Person hours of graining completed in climate change supported by USG assistance</t>
  </si>
  <si>
    <t>Amount of investment leveraged in US dollars, from private and public sources, for climate change as a result of USG assistance</t>
  </si>
  <si>
    <t>USD</t>
  </si>
  <si>
    <t># of institutions with improved capacity to address climate change issues as a result of USG assistance</t>
  </si>
  <si>
    <t># of stakeholders with increased capacity to adapt to the imacts of climate variability and change as a result of USG assistance</t>
  </si>
  <si>
    <t># of days of USG funded technical assistance in climate change and/or biodiversity conservation provided to counterparts or stakeholders.</t>
  </si>
  <si>
    <t># of laws, policies, strategies, plans, agreements or regulations addressing climate change (mitigation or adapatation) and/or biodiversity conservation officially proposed, adopted, or implemented as a result of USG assistance</t>
  </si>
  <si>
    <t>Polices</t>
  </si>
  <si>
    <t>Famlies</t>
  </si>
  <si>
    <t># of people receiving USG-supported training in environmental law, enforcement, public participation and cleaner production policies, stragegies, skills and techniques</t>
  </si>
  <si>
    <t>4.5.1, Agriculture Enabling Environment</t>
  </si>
  <si>
    <t>6.1.1, Cross Cutting</t>
  </si>
  <si>
    <t>6.6.6, Mozambique USAID Education Funds</t>
  </si>
  <si>
    <t># of individuals who received capacity building training and/or assistance in trade and/or investment enabling environment</t>
  </si>
  <si>
    <t># of community based organizations, businesses or governmental entities that received assistance to strengthen trade and investment</t>
  </si>
  <si>
    <t># of individuals who received capacity building training and/or assistance in trade and/or investment capacity</t>
  </si>
  <si>
    <t xml:space="preserve"># of community based organizations, businesses or governmental entities that received assistance to strengthen trade and/or investment capacity </t>
  </si>
  <si>
    <t># of individuals who received capacity building training and/or assistance to enable or enhance  the financial sector environment</t>
  </si>
  <si>
    <t xml:space="preserve"># of community based organizations (CBOs), businesses or governmental entities that received assistance to enable or enhance  the financial sector environment </t>
  </si>
  <si>
    <t># of community based organizations (CBOs), businesses or governmental entities that received assistance to enable or enhance  the financial sector environment</t>
  </si>
  <si>
    <t># of food security private enterprises, producers organizations, water users associations, women's groups, trade and business associations, and community-based organizations receiving USG assistance</t>
  </si>
  <si>
    <t>6.1.1</t>
  </si>
  <si>
    <t># of youth participating (ages 15-25)</t>
  </si>
  <si>
    <t># of community groups benefitting</t>
  </si>
  <si>
    <t>Community groups</t>
  </si>
  <si>
    <t># of new services provided</t>
  </si>
  <si>
    <t>Services</t>
  </si>
  <si>
    <t># of service providers benefitting/using</t>
  </si>
  <si>
    <t>6.6.6</t>
  </si>
  <si>
    <t># of communities with strengthened capacity to conduct supplementary early grade reading and literacy activities.</t>
  </si>
  <si>
    <t># of community and school libraries established.</t>
  </si>
  <si>
    <t>Libraries, community</t>
  </si>
  <si>
    <t>Libraries, school</t>
  </si>
  <si>
    <t>Other teaching and learning materials</t>
  </si>
  <si>
    <t># of activities that promote gender equitable practices</t>
  </si>
  <si>
    <t>Gender activities</t>
  </si>
  <si>
    <t>Peace Corps Small Grant Completion Report</t>
  </si>
  <si>
    <t>These data will be transmitted to Peace Corps/Washington to be used for internal Peace Corps reporting and for inclusion in the SPA annual report submitted to USAID/Washington. Information may also be shared with the in-country USAID Mission.
Choose the Program Element that the project is being funded under from the drop-down list below. Once you choose the Program Element, the indicators for that Program Element will appear. Please fill in information for the indicators relevant to your project.</t>
  </si>
  <si>
    <t>Men, 25 and older</t>
  </si>
  <si>
    <t>Women, 25 and older</t>
  </si>
  <si>
    <t>Technologies</t>
  </si>
  <si>
    <t>Practices</t>
  </si>
  <si>
    <t>Capacity Development</t>
  </si>
  <si>
    <t>New Technology &amp; Practices</t>
  </si>
  <si>
    <t>Volunteers must measure all small grants projects against two indicators: capacity building and new technology and practices.</t>
  </si>
  <si>
    <t>Small Grant Indicator Directions</t>
  </si>
  <si>
    <t xml:space="preserve"># of community organizations and/or associations that will have increased capacity due to this small grant </t>
  </si>
  <si>
    <t># of new technologies and/or practices that will have been adopted as a result of this small grant</t>
  </si>
  <si>
    <t>SPA Info</t>
  </si>
  <si>
    <t>Indicator</t>
  </si>
  <si>
    <t>FigureOne</t>
  </si>
  <si>
    <t>DescriptionOne</t>
  </si>
  <si>
    <t>FigureTwo</t>
  </si>
  <si>
    <t>DescriptionTwo</t>
  </si>
  <si>
    <t>FigureThree</t>
  </si>
  <si>
    <t>DescriptionThree</t>
  </si>
  <si>
    <t>FigureFour</t>
  </si>
  <si>
    <t>DescriptionFour</t>
  </si>
  <si>
    <t>FigureFive</t>
  </si>
  <si>
    <t>DescriptionFive</t>
  </si>
  <si>
    <t>FigureSix</t>
  </si>
  <si>
    <t>DescriptionSix</t>
  </si>
  <si>
    <t>Actors/Entities</t>
  </si>
  <si>
    <t># of food security private enterprises, producers organizations, water users associations, women's groups, trade and business associations, and community-based organizations that applied new technologies or management practices</t>
  </si>
  <si>
    <t>ProgramElementID</t>
  </si>
  <si>
    <t>IndicatorID</t>
  </si>
  <si>
    <t>MicroOutputBizPlan</t>
  </si>
  <si>
    <t>MicroOutputLoan</t>
  </si>
  <si>
    <t>MicroOutcomeBizPlan</t>
  </si>
  <si>
    <t>MicroOutcomeLoan</t>
  </si>
  <si>
    <t>AwarenessOutputRenew</t>
  </si>
  <si>
    <t>AwarenessOutputClimate</t>
  </si>
  <si>
    <t>AwarenessOutputTeach</t>
  </si>
  <si>
    <t>AwarenessOutcomeRenew</t>
  </si>
  <si>
    <t>AwarenessOutcomeClimate</t>
  </si>
  <si>
    <t>AwarenessOutcomeTeach</t>
  </si>
  <si>
    <t>AwarenessOutcomeEfficient</t>
  </si>
  <si>
    <t>PlanningOutput</t>
  </si>
  <si>
    <t>ElectricInstallHome</t>
  </si>
  <si>
    <t>ElectricInstallBiz</t>
  </si>
  <si>
    <t>ElectricInstallPublic</t>
  </si>
  <si>
    <t>ElectricCommHome</t>
  </si>
  <si>
    <t>ElectricCommBiz</t>
  </si>
  <si>
    <t>ElectricCommPublic</t>
  </si>
  <si>
    <t>ElectricHoursHome</t>
  </si>
  <si>
    <t>ElectricHoursBiz</t>
  </si>
  <si>
    <t>ElectricHoursPublic</t>
  </si>
  <si>
    <t>StovesHouseholdsHome</t>
  </si>
  <si>
    <t>StovesHouseholdsBiz</t>
  </si>
  <si>
    <t>StovesHouseholdsPublic</t>
  </si>
  <si>
    <t>StovesVolunteerHome</t>
  </si>
  <si>
    <t>StovesVolunteerBiz</t>
  </si>
  <si>
    <t>StovesVolunteerPublic</t>
  </si>
  <si>
    <t>StovesIndividuals</t>
  </si>
  <si>
    <t>StovesFuelWeight</t>
  </si>
  <si>
    <t>StovesFuelHoursMale</t>
  </si>
  <si>
    <t>StovesFuleHoursFemale</t>
  </si>
  <si>
    <t>StovesFuelHoursBoys</t>
  </si>
  <si>
    <t>StovesFuelHoursGirls</t>
  </si>
  <si>
    <t>HectaresForest</t>
  </si>
  <si>
    <t>HectaresWatershed</t>
  </si>
  <si>
    <t>HectorsAgro</t>
  </si>
  <si>
    <t>Number of individuals living in households benefitting from new or rehabilitated cookstoves or ovens</t>
  </si>
  <si>
    <t>PCCapacityIndicMale25Plus</t>
  </si>
  <si>
    <t>PCCapacityIndicFemale25Plus</t>
  </si>
  <si>
    <t>PCCapacityIndicMale1524</t>
  </si>
  <si>
    <t>PCCapacityIndicFemale1524</t>
  </si>
  <si>
    <t>PCCapacityIndicBoys14Under</t>
  </si>
  <si>
    <t>PCCapacityIndicGirls14Under</t>
  </si>
  <si>
    <t>PCCapacityServiceMale25Plus</t>
  </si>
  <si>
    <t>PCCapacityServiceFemale25Plus</t>
  </si>
  <si>
    <t>PCCapacityServiceMale1524</t>
  </si>
  <si>
    <t>PCCapacityServiceFemale1524</t>
  </si>
  <si>
    <t>PCCapacityServiceBoys14Under</t>
  </si>
  <si>
    <t>PCCapacityServiceGirls14Under</t>
  </si>
  <si>
    <t>PCCapacityIndicOrganizations</t>
  </si>
  <si>
    <t>PCTechIndicMale25Plus</t>
  </si>
  <si>
    <t>PCTechIndicFemale25Plus</t>
  </si>
  <si>
    <t>PCTechIndicMale1524</t>
  </si>
  <si>
    <t>PCTechIndicFemale1524</t>
  </si>
  <si>
    <t>PCTechIndicBoys14Under</t>
  </si>
  <si>
    <t>PCTechIndicGirls14Under</t>
  </si>
  <si>
    <t>PCTechIndicNewTech</t>
  </si>
  <si>
    <t>PCTechIndicNewPrac</t>
  </si>
  <si>
    <r>
      <t xml:space="preserve">B. Description of Activities. </t>
    </r>
    <r>
      <rPr>
        <sz val="11"/>
        <rFont val="Arial Narrow"/>
        <family val="2"/>
      </rPr>
      <t xml:space="preserve">For all moderate and high-risk activities listed in Section B of the ERF, succinctly describe location, siting, surroundings (include a map, even a sketch map). Provide both quantitative and qualitative information about actions needed during all project phases and who will undertake them. (All of this information can be provided in a table). If various alternatives have been considered and rejected because the proposed activity is considered more environmentally sound, explain these. </t>
    </r>
  </si>
  <si>
    <r>
      <t>C. Site-specific</t>
    </r>
    <r>
      <rPr>
        <sz val="11"/>
        <rFont val="Arial Narrow"/>
        <family val="2"/>
      </rPr>
      <t xml:space="preserve"> </t>
    </r>
    <r>
      <rPr>
        <b/>
        <sz val="11"/>
        <rFont val="Arial Narrow"/>
        <family val="2"/>
      </rPr>
      <t xml:space="preserve">Environmental Situation &amp; Host Country Requirements. </t>
    </r>
    <r>
      <rPr>
        <sz val="11"/>
        <rFont val="Arial Narrow"/>
        <family val="2"/>
      </rPr>
      <t xml:space="preserve">Describe the environmental characteristics of the site(s) where the proposed activities will take place. Focus on site characteristics of concern—e.g., water supplies, animal habitat, steep slopes, etc. With regard to these critical characteristics, is the environmental situation at the site degrading, improving, or stable? </t>
    </r>
  </si>
  <si>
    <r>
      <t>D. Environmental Issues, Mitigation Actions, and Findings.</t>
    </r>
    <r>
      <rPr>
        <sz val="11"/>
        <rFont val="Arial Narrow"/>
        <family val="2"/>
      </rPr>
      <t xml:space="preserve"> For ALL proposed activities</t>
    </r>
  </si>
  <si>
    <r>
      <t xml:space="preserve">As per the </t>
    </r>
    <r>
      <rPr>
        <i/>
        <sz val="11"/>
        <rFont val="Arial Narrow"/>
        <family val="2"/>
      </rPr>
      <t>Small-Scale Guidelines</t>
    </r>
    <r>
      <rPr>
        <sz val="11"/>
        <rFont val="Arial Narrow"/>
        <family val="2"/>
      </rPr>
      <t xml:space="preserve">, consider direct, indirect and cumulative impacts across the activity lifecycle (i.e. impacts of site selection, construction, and operation, as well as any problems that might arise with abandoning, restoring or reusing the site at the end of the anticipated life of the facility or activity). Note that “environment” includes air, water, geology, soils, vegetation, wildlife, aquatic resources, historic, archaeological or other cultural resources, people and their communities, land use, traffic, waste disposal, water supply, energy, etc.) </t>
    </r>
  </si>
  <si>
    <r>
      <t xml:space="preserve">ii. Assess the extent to which these </t>
    </r>
    <r>
      <rPr>
        <i/>
        <sz val="11"/>
        <rFont val="Arial Narrow"/>
        <family val="2"/>
      </rPr>
      <t>potential</t>
    </r>
    <r>
      <rPr>
        <sz val="11"/>
        <rFont val="Arial Narrow"/>
        <family val="2"/>
      </rPr>
      <t xml:space="preserve"> impacts and concerns are significant in the context of the specific activity design and site. </t>
    </r>
  </si>
  <si>
    <r>
      <t>a.</t>
    </r>
    <r>
      <rPr>
        <sz val="11"/>
        <rFont val="Arial Narrow"/>
        <family val="2"/>
      </rPr>
      <t xml:space="preserve"> </t>
    </r>
    <r>
      <rPr>
        <b/>
        <sz val="11"/>
        <rFont val="Arial Narrow"/>
        <family val="2"/>
      </rPr>
      <t>Significant adverse impacts are very unlikely</t>
    </r>
    <r>
      <rPr>
        <sz val="11"/>
        <rFont val="Arial Narrow"/>
        <family val="2"/>
      </rPr>
      <t>. Of its nature, the activity in question is very unlikely to result in significant, adverse environmental impacts. Special mitigation or monitoring is not required.</t>
    </r>
  </si>
  <si>
    <r>
      <t xml:space="preserve"> c. Significant adverse impacts are possible</t>
    </r>
    <r>
      <rPr>
        <sz val="11"/>
        <rFont val="Arial Narrow"/>
        <family val="2"/>
      </rPr>
      <t xml:space="preserve">. That is, it is not possible to rule out significant adverse environmental impacts even given reasonable, attainable mitigation and monitoring. </t>
    </r>
  </si>
  <si>
    <r>
      <t xml:space="preserve">Format and structure of this section. </t>
    </r>
    <r>
      <rPr>
        <sz val="11"/>
        <rFont val="Arial Narrow"/>
        <family val="2"/>
      </rPr>
      <t xml:space="preserve">Choose a format and structure that presents the necessary information clearly and succinctly. </t>
    </r>
  </si>
  <si>
    <r>
      <t>The seasonal stream running through the plot drains an area of at least 2 km</t>
    </r>
    <r>
      <rPr>
        <vertAlign val="superscript"/>
        <sz val="11"/>
        <rFont val="Arial Narrow"/>
        <family val="2"/>
      </rPr>
      <t>2</t>
    </r>
    <r>
      <rPr>
        <sz val="11"/>
        <rFont val="Arial Narrow"/>
        <family val="2"/>
      </rPr>
      <t xml:space="preserve"> to the WNW. 
Diminution or alteration to this drainage “service” could result in increased upstream pooling &amp; flooding during the rainy season, with associated property damage and increased breeding habitat for disease vectors. </t>
    </r>
  </si>
  <si>
    <r>
      <t xml:space="preserve">E. Environmental Mitigation and Monitoring Plan (EMMP). </t>
    </r>
    <r>
      <rPr>
        <sz val="11"/>
        <rFont val="Arial Narrow"/>
        <family val="2"/>
      </rPr>
      <t xml:space="preserve">Set out how compliance with mitigation actions will be monitored/verified. This includes specifying WHO will be responsible for the various mitigation actions, and HOW implementation of the mitigation actions will be tracked/verified. </t>
    </r>
  </si>
  <si>
    <r>
      <t>F. Other Information</t>
    </r>
    <r>
      <rPr>
        <sz val="11"/>
        <rFont val="Arial Narrow"/>
        <family val="2"/>
      </rPr>
      <t xml:space="preserve">. Where possible and as appropriate, include photos of the site and surroundings; maps; and list the names of any reference materials or individuals consulted. </t>
    </r>
  </si>
  <si>
    <t>WAFSP Indicator Targets</t>
  </si>
  <si>
    <t>Please estimate the indicator results you will be accomplishing and fill in these targets for the indicators relevant to the project in the blue columns on the right</t>
  </si>
  <si>
    <t>For section A, provide the contact information for the PCV primarily responsible for the project. All other fields in section A will automatically populate with information you provide elsewhere in the application. For section B, describe each activity and its level of environmental risk, referencing the explanations in the box to the right. If any activities are found to be moderate/unknown, you must complete an Environmental Review Report. (HIGH RISK activities will not be approved and will have to be redesigned). Once you have completed the Environmental Review Report (if applicable), indicate its results in the findings part of section B. Finally, read the certification statements in section C and "sign" your name by typing it into the signature box and providing the date.</t>
  </si>
  <si>
    <t>PCPPReferrals</t>
  </si>
  <si>
    <t># of stakeholders with increased capacity to adapt to the impacts of climate variability and change as a result of USG assistance</t>
  </si>
  <si>
    <t xml:space="preserve">Male,  Implementing risk-reducing practices/actions </t>
  </si>
  <si>
    <t xml:space="preserve">Female,  Implementing risk-reducing practices/actions </t>
  </si>
  <si>
    <t>Male, using climate information in their decision making</t>
  </si>
  <si>
    <t>Female, using climate information in their decision making</t>
  </si>
  <si>
    <t>By signing below, the Authorized Representative on behalf of the Community Partner and the Peace Corps Volunteer agree to the following:</t>
  </si>
  <si>
    <t>TERMS AND CONDITIONS FOR THE COMMUNITY PARTNER AND PEACE CORPS VOLUNTEER</t>
  </si>
  <si>
    <t>1. Project funds may to be used only for reasonable costs of the Project.</t>
  </si>
  <si>
    <t>2. The Community Partner and Peace Corps Volunteer are responsible for managing these funds in accordance with the guidelines applicable to the above referenced funding source and accounting for the use of Project funds.</t>
  </si>
  <si>
    <t>4. The Community Partner and Peace Corps Volunteer are responsible for returning any unused funds that remain within 30 days of the completion of the Project.</t>
  </si>
  <si>
    <t>6.  The Community Partner and Peace Corps Volunteer acknowledge that (a) there will be no additional funding beyond the Funding Amount above and (b) if this is a Peace Corps Partnership Program (PCPP) project, that funding is not guaranteed.</t>
  </si>
  <si>
    <t>Authorized Representative Name (Print)</t>
  </si>
  <si>
    <t>ADDITIONAL TERMS AND CONDITIONS FOR THE PEACE CORPS VOLUNTEER</t>
  </si>
  <si>
    <t xml:space="preserve">3.  I will strictly account for all grant funds and will not use any grant funds for personal use.  </t>
  </si>
  <si>
    <t>5. The Peace Corps may contact the referrals I provided.</t>
  </si>
  <si>
    <t xml:space="preserve">PEACE CORPS APPROVAL </t>
  </si>
  <si>
    <t xml:space="preserve">The purpose of this Environmental Review and Assessment Checklist (ER Checklist) is to determine whether the proposed action (scope of work) encompasses the potential for environmental pollution or concern and, if so, to determine the scope and extent of additional environmental evaluation, mitigation, and monitoring necessary to fulfill federal U.S. environmental requirements.  The ER Checklist is intended to be used by both the Peace Corps personnel who submit project proposals and the SPA selection committee to ensure that environmental consequences are taken into account before making an award for a proposed activity.  The environmental consequences checklist will assist in determining the potential environmental impact of the proposal. </t>
  </si>
  <si>
    <t>Please provide the following information.  This information will assist the SPA award committee in making an environmental impact determination on the proposed activity.</t>
  </si>
  <si>
    <t>Name of Project/ Activity:</t>
  </si>
  <si>
    <t xml:space="preserve">Location: </t>
  </si>
  <si>
    <t xml:space="preserve">Project/Activity Description: </t>
  </si>
  <si>
    <t>Baseline Environmental Conditions:</t>
  </si>
  <si>
    <t xml:space="preserve">Attach a location map as well as site photos in color if possible </t>
  </si>
  <si>
    <t>Provide sufficient description and details for environmental impact analysis</t>
  </si>
  <si>
    <t>Provide site specific environmental conditions.  Plant and animal resources, water resource and condition, human population characteristics, land use, soil, ecosystem condition, air quality.  Describe existing environment at the proposed project site relevant to the scope and potential impact.  Include maps and photos as necessary.  Use additional pages as necessary.</t>
  </si>
  <si>
    <t>1.  Earth Resources</t>
  </si>
  <si>
    <t>b. geologic hazards (faults, landslides, liquefaction, un-engineered fill, etc.)</t>
  </si>
  <si>
    <t>c. contaminated soils or ground water on the site</t>
  </si>
  <si>
    <t>d. offsite overburden/waste disposal or borrow pits required in cubic meters or tons</t>
  </si>
  <si>
    <t>e. loss of high-quality farmlands in hectares</t>
  </si>
  <si>
    <t>a. impacts of inputs such as seeds and fertilizers</t>
  </si>
  <si>
    <t>b. impact of production process on human health and environment</t>
  </si>
  <si>
    <t>c. other adverse impacts</t>
  </si>
  <si>
    <t>2. Agricultural and Agrochemical</t>
  </si>
  <si>
    <t>3. Industries</t>
  </si>
  <si>
    <t>a. impacts of run-off and run-on water</t>
  </si>
  <si>
    <t>b. impact of farming such as intensification or extensification</t>
  </si>
  <si>
    <t>c. impact of other factors</t>
  </si>
  <si>
    <t>4. Air Quality</t>
  </si>
  <si>
    <t>a. substantial increase in onsite air pollutant emissions (construction/operation)</t>
  </si>
  <si>
    <t>b. violation of applicable air pollutant emissions or ambient concentration standards</t>
  </si>
  <si>
    <t>e. substantial increase in odor during construction or operation</t>
  </si>
  <si>
    <t>f.  substantial alteration of microclimate</t>
  </si>
  <si>
    <t>5. Water Resources and Quality</t>
  </si>
  <si>
    <t>a. river, stream or lake onsite or within 30 meters of construction</t>
  </si>
  <si>
    <t>b. withdrawals from or discharges to surface or ground water</t>
  </si>
  <si>
    <t>a. prehistoric, historic, or paleontological resources within 30 meters of construction</t>
  </si>
  <si>
    <t>b. site/facility with unique cultural or ethnic values</t>
  </si>
  <si>
    <t>7.  Biological Resources</t>
  </si>
  <si>
    <t>a. vegetation removal or construction in wetlands or riparian areas in hectare</t>
  </si>
  <si>
    <t>b. use of pesticides/rodenticides, insecticides, or herbicides in hectare</t>
  </si>
  <si>
    <t>c. Construction in or adjacent to a designated wildlife refuge</t>
  </si>
  <si>
    <t>8. Planning and Land Use</t>
  </si>
  <si>
    <t>a. potential conflict with adjacent land uses</t>
  </si>
  <si>
    <t>c. construction in national park or designated recreational area</t>
  </si>
  <si>
    <t>d. create substantially annoying source of light or glare</t>
  </si>
  <si>
    <t>e. relocation of &gt;10 individuals for +6 months</t>
  </si>
  <si>
    <t>g. substantial loss of inefficient use of mineral or non-renewable resources</t>
  </si>
  <si>
    <t>9. Traffic, Transportation and Circulation</t>
  </si>
  <si>
    <t>b. design features cause or contribute to safety hazards</t>
  </si>
  <si>
    <t>c. inadequate access or emergency access for anticipated volume of people or traffic</t>
  </si>
  <si>
    <t>10.  Hazards</t>
  </si>
  <si>
    <t>a. substantially increase risk of fire, explosion, or hazardous chemical release</t>
  </si>
  <si>
    <t>b. bulk quantities of hazardous materials or fuels stored on site +3 months</t>
  </si>
  <si>
    <t xml:space="preserve">11.  Other Issues (to be used for categories not captured under1 through 10 above) </t>
  </si>
  <si>
    <t>C.  IDENTIFIED SIGNIFICANT ENVIRONMENTAL IMPACTS (including physical, biological and social), if any: (Use ER to identify significant environmental impacts)</t>
  </si>
  <si>
    <t>D.  PROPOSED MITIGATION MEASURES (if any):</t>
  </si>
  <si>
    <t>E.  PROPOSED MONITORING MEASURES (if any):</t>
  </si>
  <si>
    <t>a. grading trenching, or excavation  in cubic meters or hectare</t>
  </si>
  <si>
    <t>a. increase vehicle trips &gt;20% or cause substantial congestion</t>
  </si>
  <si>
    <t>f.  interrupt necessary utility or municipal service &gt; 10 individuals for +6 months</t>
  </si>
  <si>
    <t>b. non-compliance with existing codes, plans, permits or design factors</t>
  </si>
  <si>
    <t>c. create or substantially contribute to human health hazard</t>
  </si>
  <si>
    <t>c. substantial increase in vehicle traffic during construction or operation</t>
  </si>
  <si>
    <t>d. demolition or blasting for construction</t>
  </si>
  <si>
    <t>c. excavation or placing of fill, removing gravel from, a river, stream or lake</t>
  </si>
  <si>
    <t>d. onsite storage of liquid fuels or hazardous materials in bulk quantities</t>
  </si>
  <si>
    <t>6. Cultural Resources</t>
  </si>
  <si>
    <t>h. increase existing noise levels &gt;5 decibels for +3 months</t>
  </si>
  <si>
    <t>Enter Y. M. N. or B in the column below</t>
  </si>
  <si>
    <t xml:space="preserve">A.  CHECKLIST FOR ENVIRONMENTAL CONSEQUENCES: Check appropriate column as Yes (Y), Maybe (M), No (N) or Beneficial (B).  Briefly explain Y, M and B checks in next Section, "Explanations".  A "Y" response does not necessarily indicate a significant effect, but rather an issue that requires focused consideration. </t>
  </si>
  <si>
    <t>c. minimal impact</t>
  </si>
  <si>
    <t>b. adverse impact</t>
  </si>
  <si>
    <t>a. substantial adverse impact</t>
  </si>
  <si>
    <t>B. EXPLANATION OF ENVIRONMENTAL CONSEQUENCES: explain Y, M and B responses</t>
  </si>
  <si>
    <t>Peace Corps Small Grant Application</t>
  </si>
  <si>
    <t>Instructions on this Application</t>
  </si>
  <si>
    <t xml:space="preserve">
I have reviewed this Application and certify that it meets the requirements of the applicable funding source, and that it is well-planned, accurately budgeted, and the Peace Corps Volunteer and  Community Partner possess the technical skills to successfully complete the project within the timeframe of the Volunteer’s term of service. 
</t>
  </si>
  <si>
    <t xml:space="preserve">A. Summary of Application. Very briefly summarize background, rationale and outputs/results expected. (Reference Application, if appropriate). </t>
  </si>
  <si>
    <t># of schools/ communities with a disaster risk reduction plan</t>
  </si>
  <si>
    <t># of women benefitting/using</t>
  </si>
  <si>
    <t># of men benefitting/ using</t>
  </si>
  <si>
    <t># of children benefitting/ using</t>
  </si>
  <si>
    <t># of projects implemented</t>
  </si>
  <si>
    <t>Projects</t>
  </si>
  <si>
    <t># of Peace Corps Volunteers (PCVs) and their counterparts who have received maleria awareness training, and are able to mention at least two methods of malaria control.</t>
  </si>
  <si>
    <t># of small scale community-level malaria projects supported through PCVs and PCRVs that are directly implementing at least two methods of malaria control.</t>
  </si>
  <si>
    <t># of community grants provided in support of Literacy in Uganda</t>
  </si>
  <si>
    <t># of teachers who have benefitted from SPA support</t>
  </si>
  <si>
    <t># of students who have benefitted from SPA support</t>
  </si>
  <si>
    <t># of beneficiaries of SPA grants</t>
  </si>
  <si>
    <t># of people who slept under ITN the previous night</t>
  </si>
  <si>
    <t># of women who received intermittent preventive treatment during antenatal care (ANC) visits during their last pregnancy</t>
  </si>
  <si>
    <t># of targeted houses adequately sprayed with residual insecticide in the last 12 months</t>
  </si>
  <si>
    <t># of individuals with fever in the last two weeks who received antimalarial treatment according to national policy within one day after onset of fever</t>
  </si>
  <si>
    <t># of entrepreneurs trained to create businesses in malaria prevention goods or services</t>
  </si>
  <si>
    <t># of teachers or other formal educators trained to incorporate malaria prevention themes into their lesson planning</t>
  </si>
  <si>
    <t>Houses</t>
  </si>
  <si>
    <t># of rural households benefitting directly from USG interventions</t>
  </si>
  <si>
    <t xml:space="preserve">For grant projects involving 1) water/sanitation; 2) agriculture such as agroforestry and community gardens, and 3) environment such as natural resource management, Volunteers must complete and submit an environmental screening form to the grant review committee.  The grant review committee must ensure that information on the form is taken into consideration and given significant weight.  The Volunteer and committee will determine what, if any, measures must be taken to mitigate and monitor the environmental impact of the project.   </t>
  </si>
  <si>
    <t xml:space="preserve">Include cost information on any environmental mitigation and monitoring in the overall budget proposal.  Appropriate environmental mitigation and monitoring is considered an integral aspect of the overall project activity.   </t>
  </si>
  <si>
    <t>Small Project Assistance (SPA) Indicators and Environmental Review Forms</t>
  </si>
  <si>
    <t>All SPA projects must complete an environmental review and provide anticipated indicator data. The sections below explain what is required for each section.</t>
  </si>
  <si>
    <t>Peace Corps Small Grants Application</t>
  </si>
  <si>
    <t>Application Instructions</t>
  </si>
  <si>
    <t>3. Goals and Objectives</t>
  </si>
  <si>
    <t>5. Monitoring and Evaluation</t>
  </si>
  <si>
    <t>To be filled out by post staff</t>
  </si>
  <si>
    <t>Will automatically populate based on information entered in elsewhere in the application</t>
  </si>
  <si>
    <r>
      <rPr>
        <b/>
        <sz val="11"/>
        <rFont val="Arial Narrow"/>
        <family val="2"/>
      </rPr>
      <t>PROTECTED CELLS:</t>
    </r>
    <r>
      <rPr>
        <sz val="11"/>
        <rFont val="Arial Narrow"/>
        <family val="2"/>
      </rPr>
      <t xml:space="preserve">
Each one of these sheets is protected and will allow data only to be entered in areas that are shaded in pink or blue.  This is done to ensure that all data entered is of the correct type to be used in reporting within Peace Corps.</t>
    </r>
  </si>
  <si>
    <r>
      <t xml:space="preserve">PRINTING THIS APPLICATION:
</t>
    </r>
    <r>
      <rPr>
        <sz val="11"/>
        <rFont val="Arial Narrow"/>
        <family val="2"/>
      </rPr>
      <t>The pages in this workbook are set up to be printer-friendly. The default settings will print only the sheet  you are on. If you would like to print the whole workbook at the same time, go to "File &gt; Print" and under "Print what" select "Entire workbook."</t>
    </r>
  </si>
  <si>
    <t>1. Project Classification and Budget</t>
  </si>
  <si>
    <t>Community and Economic Development</t>
  </si>
  <si>
    <t>Water and Sanitation</t>
  </si>
  <si>
    <t>Community Group Contact Information (phone, address, etc.):</t>
  </si>
  <si>
    <r>
      <t xml:space="preserve">Project Classification 
</t>
    </r>
    <r>
      <rPr>
        <sz val="14"/>
        <color indexed="9"/>
        <rFont val="Arial Narrow"/>
        <family val="2"/>
      </rPr>
      <t>(Mark only one classification with "XX" as the primary classification of this project. Mark additional applicable descriptors with an "X.")</t>
    </r>
  </si>
  <si>
    <r>
      <t xml:space="preserve">Project Cost Breakdown (in U.S. Dollars)
</t>
    </r>
    <r>
      <rPr>
        <sz val="14"/>
        <color indexed="9"/>
        <rFont val="Arial Narrow"/>
        <family val="2"/>
      </rPr>
      <t>(this will auto-fill based on information you enter in the detailed budget screen)</t>
    </r>
  </si>
  <si>
    <t>All Volunteers should reference the Peace Corps Small Grants Volunteer Handbook which specifically outlines allowable and unallowable costs.</t>
  </si>
  <si>
    <t>Third-Party Contribution
(if applicable)</t>
  </si>
  <si>
    <t xml:space="preserve">Your descriptions should be between 150 and 250 words.  Please be succinct in describing your project and clearly outline the project's sustainability,long-term need, and the level of community support for the project.  Keep in mind that your application may be shared or distributed to donors and the agency.   </t>
  </si>
  <si>
    <t xml:space="preserve">1)  Please provide a brief summary of the project (up to 250 words). Include project objectives, the community's contribution and the potential impact the project may have. (For PCPP, this will be posted on the Peace Corps website. For safety and security reasons, please do not include the specific village name or any personal identifying information.)                      </t>
  </si>
  <si>
    <t xml:space="preserve">What are the project's goals and objectives, and how will you know if your project is reaching them to produce the desired benefits or change?
-- Use the tables below to state the project's goals and objectives and show how you will measure and evaluate the success of your project. Establishing this during the planning phase of your project is essential for the community to measure its success against the intended results.  
-- At least one of your objectives should support your country program goals and strategies.                                           
-- Your Goals &amp; Objectives should contain your project targets, and may be useful for the program-specific Indicators section later in this application.
-- You will report on these measures in the completion report.
</t>
  </si>
  <si>
    <t>Do you want to measure your timeline in days, weeks or months? Your answer to this question will populate the timeline headings below.</t>
  </si>
  <si>
    <t>Pick up materials from the regional capital</t>
  </si>
  <si>
    <t xml:space="preserve"># of individuals who will have increased capacity due to this small grant </t>
  </si>
  <si>
    <t xml:space="preserve"> # service providers who will have increased capacity due to this small grant </t>
  </si>
  <si>
    <t># of individuals who have applied new technologies and/or practices as a result of this grant</t>
  </si>
  <si>
    <t xml:space="preserve">In the design of any project, Volunteers and their community organizations should explore potential intended and unintended consequences of the proposed interventions.  This should consider the environmental, social, economic, and political aspects of project implementation.  In designing projects, Volunteers should investigate potential outcomes of the program in order to minimize negative outcomes.  This is a participatory process and includes all stakeholders. The exercise itself may be helpful in project design as it may identify areas of intervention needed to provide an enabling environment for the success of a Peace Corps project. </t>
  </si>
  <si>
    <t xml:space="preserve">1) Please report on the results of your "do no harm" discussions. Did you find that there were consequences you hadn't thought about? </t>
  </si>
  <si>
    <t xml:space="preserve">2) If the proposed project is not solely a training project (i.e., if it involves construction, agricultural or reforestation activities, installation of large equipment, etc.), please discuss possible negative environmental impacts with your community. What are potential negative environmental impacts of the project activities? </t>
  </si>
  <si>
    <t xml:space="preserve">3)  For each of the potential negative impacts described in questions 1 and 2, please describe the measures the community will adopt in order to monitor and mitigate against potentially harmful effects. 
</t>
  </si>
  <si>
    <t>Enter a line for each expected cost the community will incur in carrying out the project. You should enter amounts in local currency. If you are filling out the form electronically, fill out all of the blue cells on each line. For the budget category, please select from one of the seven options in the dropdown list. The total cost will fill in automatically by formula. For each item, the total cost should be split between grant amount, community contribution, and third-party contribution based on the proposed funding source for the cost.</t>
  </si>
  <si>
    <t>Third-Party Contribution (if applicable)</t>
  </si>
  <si>
    <t>In-Kind</t>
  </si>
  <si>
    <t>Each funding source at Peace Corps has specific application requirements. Select the funding source  through which your project will be funded below to provide the information required by that program. 
Please note that not all funding sources are available at every post. If you are unsure of which programs are available in your country, please consult with post staff.</t>
  </si>
  <si>
    <t>3. The Community Partner and Peace Corps Volunteer are responsible for obtaining, keeping, recording in the Small Grant Project Log and submitting to the Peace Corps all original invoices, receipts, or other documentation for all purchases or other expenditures of Project funds. For all purchases made without the Volunteer present, the Community Partner must notify the Volunteer, obtain a signed, dated, and witnessed receipt, and record the expenditure in the Small Grant Project Log.</t>
  </si>
  <si>
    <t>5. Except as agreed to otherwise by the Peace Corps, the Community Partner and Peace Corps Volunteer are liable for any Project funds disbursed to them that cannot be accounted for or were spent on non-approved costs, lost, or stolen.</t>
  </si>
  <si>
    <t>7.  The Community Partner is responsible for obtaining the 25 percent community contribution to the project.</t>
  </si>
  <si>
    <t>8. The Volunteer and the Peace Corps are not responsible for any activities, expenditures, or liabilities incurred after the project is closed.</t>
  </si>
  <si>
    <t>1.  I will work closely with my Community Partner to establish a funds-management system.</t>
  </si>
  <si>
    <t>2.  If funds are transferred to the same bank account through which I receive my Volunteer living allowance, I will take all necessary measures to ensure that grant funds are not commingled with my living allowance.</t>
  </si>
  <si>
    <t>4. Any Project funds disbursed to the Peace Corps Volunteer that cannot be accounted for or were spent on non-approved costs, lost, or stolen may be deducted from my readjustment allowance as a debt owed to the Peace Corps (Pursuant to MS 223).</t>
  </si>
  <si>
    <t>Peace Corps Volunteer Name (Print)</t>
  </si>
  <si>
    <t xml:space="preserve">I have reviewed this Application and certify that it meets the requirements of the applicable funding source, and that it is well-planned, accurately budgeted, and the Peace Corps Volunteer and Community Partner possess the technical skills to successfully complete the project within the timeframe of the Volunteer’s term of service. </t>
  </si>
  <si>
    <t xml:space="preserve">Please fill out the Press Authorization form, so PC/headquarters staff may publicize your project. For PCPP, this will also allow staff to upload any of your submitted photographs to your project page on the Peace Corps Website (www.peacecorps.gov/donate).  PC/headquarters staff may also contact you to be featured in articles about your project and PC experiences.  </t>
  </si>
  <si>
    <t>Cookstoves: By the end of XXXX, X# households or institutions will adopt efficient low-fuel emission cook stoves to safeguard the health of their 
children and families.</t>
  </si>
  <si>
    <t>Volunteer and counterpart/community group</t>
  </si>
  <si>
    <t>Weekly assessments of progress will be documented by observation and noting progress in a schedule/calendar.</t>
  </si>
  <si>
    <r>
      <rPr>
        <b/>
        <sz val="10"/>
        <rFont val="Arial"/>
        <family val="2"/>
      </rPr>
      <t xml:space="preserve">Project Photo Details: </t>
    </r>
    <r>
      <rPr>
        <sz val="10"/>
        <rFont val="Arial"/>
        <family val="2"/>
      </rPr>
      <t>For those submitting a</t>
    </r>
    <r>
      <rPr>
        <b/>
        <sz val="10"/>
        <rFont val="Arial"/>
        <family val="2"/>
      </rPr>
      <t xml:space="preserve"> </t>
    </r>
    <r>
      <rPr>
        <sz val="10"/>
        <rFont val="Arial"/>
        <family val="2"/>
      </rPr>
      <t xml:space="preserve">PCPP project, PC/headquarters staff can upload Volunteer/Community photos with each project summary on the donation website.  Each project may have one to three photographs associated with the summary.  Pictures of community members, the site of the project, and “before” pictures are generally the most compelling for donors.  Please use at least the standard quality of picture–no less than 72 pixels/inch.  (PC/headquarters staff may need to  crop images.) You must fill out this form for your pictures to be shown on the Peace Corps Website. </t>
    </r>
  </si>
  <si>
    <t># of targeted population reached with individual and/or small group level HIV prevention interventions that are based on evidence and/or meet standards required</t>
  </si>
  <si>
    <t># of adult learners enrolled in USG-supported schools or equivalent non-school-based settings</t>
  </si>
  <si>
    <t xml:space="preserve"># of learners in in USG supported primary school or equivalent non-school-based settings </t>
  </si>
  <si>
    <t>Grants</t>
  </si>
  <si>
    <t># of grants and size of grants to community organizations</t>
  </si>
  <si>
    <t>Under $500</t>
  </si>
  <si>
    <t>$500-$1000</t>
  </si>
  <si>
    <t>$1,000-$5,000</t>
  </si>
  <si>
    <t>$5,000-$7,000</t>
  </si>
  <si>
    <t>$7,000-$10,000</t>
  </si>
  <si>
    <t># of people reached by community support for projects for improving child health and nutrition</t>
  </si>
  <si>
    <t># of people in target areas with access to improved sanitation facilities as a result of USG assistance</t>
  </si>
  <si>
    <t>HIV Prevention- AB/OP</t>
  </si>
  <si>
    <t># of people reached with individual and/or small group level HIV prevention interventions (P8.1.D)</t>
  </si>
  <si>
    <t># of people who received HIV prevention interventions primarily focused on abstinence and/or being faithful (P8.2.D)</t>
  </si>
  <si>
    <t># of Most at Risk Populations (MARPs) reached with individual and/or small group level HIV preventive interventions that are based on evidence and/or meet the minimum standards required (P8.3.D)</t>
  </si>
  <si>
    <t># of eligible adults and children who received a minimum of one care service (C1.1.D)</t>
  </si>
  <si>
    <t># of eligible adults and children who received food and/or nutritional services (C5.1.D)</t>
  </si>
  <si>
    <t>Care - Food and/or Other Nutritional Service (HBHC &amp; HKID)</t>
  </si>
  <si>
    <t xml:space="preserve">Human Resources for Health (HRH) </t>
  </si>
  <si>
    <t xml:space="preserve"> # of community health care  and para-social workers who successfully completed a pre-service training (PST) program (H2.2.D)</t>
  </si>
  <si>
    <t xml:space="preserve"> # of health care workers who successfully completed an in-service training (IST) program (H2.3.D) </t>
  </si>
  <si>
    <t>Females                               NOT pregnant or lactating</t>
  </si>
  <si>
    <t>Females                        Pregnant and Lactating</t>
  </si>
  <si>
    <t xml:space="preserve">Males </t>
  </si>
  <si>
    <t>Ages (in years)</t>
  </si>
  <si>
    <t>&lt;10</t>
  </si>
  <si>
    <t>15-17</t>
  </si>
  <si>
    <t>18-24</t>
  </si>
  <si>
    <t>25+</t>
  </si>
  <si>
    <t>10-14</t>
  </si>
  <si>
    <t>All Feed the Future projects must complete an environmental review and provide anticipated indicator data. The sections below explain what is required for each section.</t>
  </si>
  <si>
    <t>Feed the Future Indicators and Environmental Review Forms</t>
  </si>
  <si>
    <t>Project Title</t>
  </si>
  <si>
    <t>Food Security Reporting Workaround (FSRW)</t>
  </si>
  <si>
    <t>Dates</t>
  </si>
  <si>
    <t>1 October 2012 to 30 September 2013</t>
  </si>
  <si>
    <t>Project Description</t>
  </si>
  <si>
    <t>This Food Security framework is designed to allow Volunteers to report at the level of disaggregation necessary for the Food Security initiative during FY 2013.  (Beginning in FY 2014, VRT 3.0 will support reporting on these indicators in a more natural manner.)  All Volunteers who conduct food security activities should report against one or more objectives from this framework (in addition to any applicable objectives from their project frameworks) to allow both posts and Peace Corps as a whole to understand and report on our food security efforts.</t>
  </si>
  <si>
    <t>Sector</t>
  </si>
  <si>
    <t>Goal 1</t>
  </si>
  <si>
    <t>Improved Agriculture Productivity</t>
  </si>
  <si>
    <t>Increase agriculture sector productivity, food security training, and application of new technologies or management practices</t>
  </si>
  <si>
    <t>Obj. 1.1</t>
  </si>
  <si>
    <t>Productivity - New Tech or Mgmt Prac</t>
  </si>
  <si>
    <t>Number of farmers and others who have applied new technologies or management practices as a result of PC assistance</t>
  </si>
  <si>
    <t>1.1.a</t>
  </si>
  <si>
    <t>Number of MALE farmers and others for the FIRST TIME applying new technologies or management practices as a result of PC assistance (NEW) (4.5.2-5)</t>
  </si>
  <si>
    <t>1.1.b</t>
  </si>
  <si>
    <t>Number of FEMALE farmers and others for the FIRST TIME applying new technologies or management practices as a result of PC assistance (NEW) (4.5.2-5)</t>
  </si>
  <si>
    <t>1.1.c</t>
  </si>
  <si>
    <t>Number of MALE farmers and others CONTINUING to apply new technologies or management practices as a result of PC assistance (CONTINUING) (4.5.2-5)</t>
  </si>
  <si>
    <t>1.1.d</t>
  </si>
  <si>
    <t>Number of FEMALE farmers and others CONTINUING to apply new technologies or management practices as a result of PC assistance (CONTINUING) (4.5.2-5)</t>
  </si>
  <si>
    <t>Obj. 1.2</t>
  </si>
  <si>
    <t>Productivity - Ag prod or food sec trng</t>
  </si>
  <si>
    <t>Number of individuals who have received PC supported short-term agricultural sector productivity or food security training</t>
  </si>
  <si>
    <t>1.2.a</t>
  </si>
  <si>
    <t>Number of MALE PRODUCERS who have received PC supported short-term agricultural sector productivity  or food security training (4.5.2-7) (PRODUCERS = Farmers, fishers, pastoralists, ranchers, and other primary sector producers)</t>
  </si>
  <si>
    <t>1.2.b</t>
  </si>
  <si>
    <t>Number of FEMALE PRODUCERS who have received PC supported short-term agricultural sector productivity  or food security training (4.5.2-7) (PRODUCERS = Farmers, fishers, pastoralists, ranchers, and other primary sector producers)</t>
  </si>
  <si>
    <t>1.2.c</t>
  </si>
  <si>
    <t>Number of MALE PEOPLE IN GOVERNMENT who have received PC supported short-term agricultural sector productivity  or food security training (4.5.2-7) (PEOPLE IN GOVERNMENT = policy makers, extension workers)</t>
  </si>
  <si>
    <t>1.2.d</t>
  </si>
  <si>
    <t>Number of FEMALE PEOPLE IN GOVERNMENT who have received PC supported short-term agricultural sector productivity  or food security training (4.5.2-7) (PEOPLE IN GOVERNMENT = policy makers, extension workers)</t>
  </si>
  <si>
    <t>1.2.e</t>
  </si>
  <si>
    <t>Number of MALE PRIVATE SECTOR who have received PC supported short-term agricultural sector productivity  or food security training (4.5.2-7) (PRIVATE SECTOR = processors, service providers, manufacturers)</t>
  </si>
  <si>
    <t>1.2.f</t>
  </si>
  <si>
    <t>Number of FEMALE PRIVATE SECTOR who have received PC supported short-term agricultural sector productivity  or food security training (4.5.2-7) (PRIVATE SECTOR = processors, service providers, manufacturers)</t>
  </si>
  <si>
    <t>Goal 2</t>
  </si>
  <si>
    <t>Increased income and employmnt opportnty</t>
  </si>
  <si>
    <t>Increase income and employment opportunities through access to bank loans and other assistance to food security organizations</t>
  </si>
  <si>
    <t>Obj. 2.1</t>
  </si>
  <si>
    <t>Income/Employ - MICRO Enterp Bank Loans</t>
  </si>
  <si>
    <t>Number of MICRO (1 to 5 FTEs) Enterprises receiving PC assistance to access bank loans</t>
  </si>
  <si>
    <t>2.1.a</t>
  </si>
  <si>
    <t>Number of MICRO (1 to 5 FTEs) Enterprises (MALE owned) receiving PC assistance to access bank loans (4.5.2-30)</t>
  </si>
  <si>
    <t>2.1.b</t>
  </si>
  <si>
    <t>Number of MICRO (1 to 5 FTEs) Enterprises (FEMALE owned) receiving PC assistance to access bank loans (4.5.2-30)</t>
  </si>
  <si>
    <t>2.1.c</t>
  </si>
  <si>
    <t>Number of MICRO (1 to 5 FTEs) Enterprises (JOINT owned) receiving PC assistance to access bank loans (4.5.2-30)</t>
  </si>
  <si>
    <t>Obj. 2.2</t>
  </si>
  <si>
    <t>Income/Employ - SMALL Enterp Bank Loans</t>
  </si>
  <si>
    <t>Number of SMALL (6 to 50 FTEs) Enterprises receiving PC assistance to access bank loans</t>
  </si>
  <si>
    <t>2.2.a</t>
  </si>
  <si>
    <t>Number of SMALL (6 to 50 FTEs) Enterprises (MALE owned) receiving PC assistance to access bank loans (4.5.2-30)</t>
  </si>
  <si>
    <t>2.2.b</t>
  </si>
  <si>
    <t>Number of SMALL (6 to 50 FTEs) Enterprises (FEMALE owned) receiving PC assistance to access bank loans (4.5.2-30)</t>
  </si>
  <si>
    <t>2.2.c</t>
  </si>
  <si>
    <t>Number of SMALL (6 to 50 FTEs) Enterprises (JOINT owned) receiving PC assistance to access bank loans (4.5.2-30)</t>
  </si>
  <si>
    <t>Obj. 2.3</t>
  </si>
  <si>
    <t>Income/Employ - MEDIUM Enterp Bank Loans</t>
  </si>
  <si>
    <t>Number of MEDIUM (51 to 100 FTEs) Enterprises receiving PC assistance to access bank loans</t>
  </si>
  <si>
    <t>2.3.a</t>
  </si>
  <si>
    <t>Number of MEDIUM (51 to 100 FTEs) (1 to 5 FTEs) Enterprises (MALE owned) receiving PC assistance to access bank loans (4.5.2-30)</t>
  </si>
  <si>
    <t>2.3.b</t>
  </si>
  <si>
    <t>Number of MEDIUM (51 to 100 FTEs) (1 to 5 FTEs) Enterprises (FEMALE owned) receiving PC assistance to access bank loans (4.5.2-30)</t>
  </si>
  <si>
    <t>2.3.c</t>
  </si>
  <si>
    <t>Number of MEDIUM (51 to 100 FTEs) (1 to 5 FTEs) Enterprises (JOINT owned) receiving PC assistance to access bank loans (4.5.2-30)</t>
  </si>
  <si>
    <t>Obj. 2.4</t>
  </si>
  <si>
    <t xml:space="preserve">Income/Employ - PRIVATE ENTERPRIS Assist    </t>
  </si>
  <si>
    <t>Number of food security PRIVATE ENTERPRISES (FOR PROFIT) receiving PC assistance</t>
  </si>
  <si>
    <t>2.4.a</t>
  </si>
  <si>
    <t>Number of food security PRIVATE ENTERPRISES (FOR PROFIT) receiving FIRST TIME PC assistance this year (NEW) (4.5.2-11)</t>
  </si>
  <si>
    <t>2.4.b</t>
  </si>
  <si>
    <t>Number of food security PRIVATE ENTERPRISES (FOR PROFIT) receiving PC assistance AGAIN this year (CONTINUING) (4.5.2-11)</t>
  </si>
  <si>
    <t>Obj. 2.5</t>
  </si>
  <si>
    <t>Income/Employ - PRODUCER ORGS Assist</t>
  </si>
  <si>
    <t>Number of food security PRODUCERS ORGANIZATIONS receiving PC assistance</t>
  </si>
  <si>
    <t>2.5.a</t>
  </si>
  <si>
    <t>Number of food security PRODUCER ORGANIZATIONS receiving FIRST TIME PC assistance this year (NEW) (4.5.2-11)</t>
  </si>
  <si>
    <t>2.5.b</t>
  </si>
  <si>
    <t>Number of food security PRODUCER ORGANIZATIONS receiving PC assistance AGAIN this year (CONTINUING) (4.5.2-11)</t>
  </si>
  <si>
    <t>Obj. 2.6</t>
  </si>
  <si>
    <t>Income/Employ - WATER USERS ASSOC Assist</t>
  </si>
  <si>
    <t>Number of food security WATER USERS ASSOCIATIONS receiving PC assistance</t>
  </si>
  <si>
    <t>2.6.a</t>
  </si>
  <si>
    <t>Number of food security WATER USERS ASSOCIATIONS receiving FIRST TIME PC assistance this year (NEW) (4.5.2-11)</t>
  </si>
  <si>
    <t>2.6.b</t>
  </si>
  <si>
    <t>Number of food security WATER USERS ASSOCIATIONS receiving PC assistance AGAIN this year (CONTINUING) (4.5.2-11)</t>
  </si>
  <si>
    <t>Obj. 2.7</t>
  </si>
  <si>
    <t>Income/Employ - WOMEN'S GROUPS Assist</t>
  </si>
  <si>
    <t>Number of food security WOMEN'S GROUPS receiving PC assistance</t>
  </si>
  <si>
    <t>2.7.a</t>
  </si>
  <si>
    <t>Number of food security WOMEN'S GROUPS receiving FIRST TIME PC assistance this year (NEW) (4.5.2-11)</t>
  </si>
  <si>
    <t>2.7.b</t>
  </si>
  <si>
    <t>Number of food security WOMEN'S GROUPS receiving PC assistance AGAIN this year (CONTINUING) (4.5.2-11)</t>
  </si>
  <si>
    <t>Obj. 2.8</t>
  </si>
  <si>
    <t>Income/Employ - TRADE &amp; BUS ASSOC Assist</t>
  </si>
  <si>
    <t>Number of food security TRADE AND BUSINESS ASSOCIATIONS receiving PC assistance</t>
  </si>
  <si>
    <t>2.8.a</t>
  </si>
  <si>
    <t>Number of food security TRADE &amp; BUSINESS ASSOCIATIONS receiving FIRST TIME PC assistance this year (NEW) (4.5.2-11)</t>
  </si>
  <si>
    <t>2.8.b</t>
  </si>
  <si>
    <t>Number of food security TRADE &amp; BUSINESS ASSOCIATIONS receiving PC assistance AGAIN this year (CONTINUING) (4.5.2-11)</t>
  </si>
  <si>
    <t>Obj. 2.9</t>
  </si>
  <si>
    <t>Income/Employ - COMM BASED ORGS Assist</t>
  </si>
  <si>
    <t>Number of food security COMMUNITY-BASED ORGANIZATIONS (CBOs) receiving PC assistance</t>
  </si>
  <si>
    <t>2.9.a</t>
  </si>
  <si>
    <t>Number of food security COMMUNITY-BASED ORGANIZATIONS (CBOs) receiving FIRST TIME PC assistance this year (NEW) (4.5.2-11)</t>
  </si>
  <si>
    <t>2.9.b</t>
  </si>
  <si>
    <t>Number of food security COMMUNITY-BASED ORGANIZATIONS (CBOs) receiving PC assistance AGAIN this year (CONTINUING) (4.5.2-11)</t>
  </si>
  <si>
    <t>Goal 3</t>
  </si>
  <si>
    <t>Improved Nutrition Behavior</t>
  </si>
  <si>
    <t>Improve nutrition behavior of children through training adults in child health and nutrition and through children's nutrition programs</t>
  </si>
  <si>
    <t>Obj. 3.1</t>
  </si>
  <si>
    <t>Nutrition - TRNG in Child HE and Nutrit.</t>
  </si>
  <si>
    <t>Number of people trained in child health and nutrition through PC-supported health area programs</t>
  </si>
  <si>
    <t>3.1.a</t>
  </si>
  <si>
    <t>Number of MALES trained in child health and nutrition through PC-supported health area programs (3.1.9-1)</t>
  </si>
  <si>
    <t>3.1.b</t>
  </si>
  <si>
    <t>Number of FEMALES trained in child health and nutrition through PC-supported health area programs (3.1.9-1)</t>
  </si>
  <si>
    <t>Obj. 3.2</t>
  </si>
  <si>
    <t>Nutrition - Child &lt; 5 Nutrition Programs</t>
  </si>
  <si>
    <t>Number of children under 5 reached by PC-supported nutrition programs</t>
  </si>
  <si>
    <t>3.2.a</t>
  </si>
  <si>
    <t>Number of MALES under 5 reached by PC-supported nutrition programs (3.1.9-11)</t>
  </si>
  <si>
    <t>3.2.b</t>
  </si>
  <si>
    <t>Number of FEMALES under 5 reached by PC-supported nutrition programs (3.1.9-11)</t>
  </si>
  <si>
    <t>Goal 4</t>
  </si>
  <si>
    <t>YRLY- Increased Investment in ag &amp; nutr.</t>
  </si>
  <si>
    <t>Year over year, Increase business development services provided to and profitability of agricultural and food-security-related firms and CSOs</t>
  </si>
  <si>
    <t>Obj. 4.1</t>
  </si>
  <si>
    <t>YRLY-Invstmnt - Profitable ag / food sec</t>
  </si>
  <si>
    <t>Number of firms (excluding farms) or Civil Society Organizations engaged in agricultural and food-security-related manufacturing and services now operating more profitably (at or above cost) because of PC assistance</t>
  </si>
  <si>
    <t>4.1.a</t>
  </si>
  <si>
    <t>Number of more profitable FIRMS engaged in agricultural and food-security-related manufacturing and services now operating more profitably (at or above cost) because of PC assistance (4.5.2-43)</t>
  </si>
  <si>
    <t>4.1.b</t>
  </si>
  <si>
    <t>Number of more profitable CSOs engaged in agricultural and food-security-related manufacturing and services now operating more profitably (at or above cost) because of PC assistance (4.5.2-43)</t>
  </si>
  <si>
    <t>Obj. 4.2</t>
  </si>
  <si>
    <t>YRLY-Invstmnt - MICRO Bus. Dev. Services</t>
  </si>
  <si>
    <t>Number of Micro (1 to 5 FTEs) Enterprises receiving business development services from PC assisted sources</t>
  </si>
  <si>
    <t>4.2.a</t>
  </si>
  <si>
    <t>Number of MICRO (1 to 5 FTEs) Enterprises (AGRICULTURAL PRODUCER - MALE)  receiving business development services from PC assisted sources (4.5.2-37)</t>
  </si>
  <si>
    <t>4.2.b</t>
  </si>
  <si>
    <t>Number of MICRO (1 to 5 FTEs) Enterprises (AGRICULTURAL PRODUCER - FEMALE)  receiving business development services from PC assisted sources (4.5.2-37)</t>
  </si>
  <si>
    <t>4.2.c</t>
  </si>
  <si>
    <t>Number of MICRO (1 to 5 FTEs) Enterprises (AGRICULTURAL PRODUCER - JOINT)  receiving business development services from PC assisted sources (4.5.2-37)</t>
  </si>
  <si>
    <t>4.2.d</t>
  </si>
  <si>
    <t>Number of MICRO (1 to 5 FTEs) Enterprises (INPUT SUPPLIER - MALE)  receiving business development services from PC assisted sources (4.5.2-37)</t>
  </si>
  <si>
    <t>4.2.e</t>
  </si>
  <si>
    <t>Number of MICRO (1 to 5 FTEs) Enterprises (INPUT SUPPLIER - FEMALE)  receiving business development services from PC assisted sources (4.5.2-37)</t>
  </si>
  <si>
    <t>4.2.f</t>
  </si>
  <si>
    <t>Number of MICRO (1 to 5 FTEs) Enterprises (INPUT SUPPLIER - JOINT)  receiving business development services from PC assisted sources (4.5.2-37)</t>
  </si>
  <si>
    <t>4.2.g</t>
  </si>
  <si>
    <t>Number of MICRO (1 to 5 FTEs) Enterprises (TRADER - MALE)  receiving business development services from PC assisted sources (4.5.2-37)</t>
  </si>
  <si>
    <t>4.2.h</t>
  </si>
  <si>
    <t>Number of MICRO (1 to 5 FTEs) Enterprises (TRADER - FEMALE)  receiving business development services from PC assisted sources (4.5.2-37)</t>
  </si>
  <si>
    <t>4.2.i</t>
  </si>
  <si>
    <t>Number of MICRO (1 to 5 FTEs) Enterprises (TRADER - JOINT)  receiving business development services from PC assisted sources (4.5.2-37)</t>
  </si>
  <si>
    <t>4.2.j</t>
  </si>
  <si>
    <t>Number of MICRO (1 to 5 FTEs) Enterprises (OUTPUT PROCESSORS - MALE)  receiving business development services from PC assisted sources (4.5.2-37)</t>
  </si>
  <si>
    <t>4.2.k</t>
  </si>
  <si>
    <t>Number of MICRO (1 to 5 FTEs) Enterprises (OUTPUT PROCESSORS - FEMALE)  receiving business development services from PC assisted sources (4.5.2-37)</t>
  </si>
  <si>
    <t>4.2.l</t>
  </si>
  <si>
    <t>Number of MICRO (1 to 5 FTEs) Enterprises (OUTPUT PROCESSORS - JOINT)  receiving business development services from PC assisted sources (4.5.2-37)</t>
  </si>
  <si>
    <t>4.2.m</t>
  </si>
  <si>
    <t>Number of MICRO (1 to 5 FTEs) Enterprises (NON-AGRICULTURE - MALE)  receiving business development services from PC assisted sources (4.5.2-37)</t>
  </si>
  <si>
    <t>4.2.n</t>
  </si>
  <si>
    <t>Number of MICRO (1 to 5 FTEs) Enterprises (NON-AGRICULTURE - FEMALE)  receiving business development services from PC assisted sources (4.5.2-37)</t>
  </si>
  <si>
    <t>4.2.o</t>
  </si>
  <si>
    <t>Number of MICRO (1 to 5 FTEs) Enterprises (NON-AGRICULTURE - JOINT)  receiving business development services from PC assisted sources (4.5.2-37)</t>
  </si>
  <si>
    <t>4.2.p</t>
  </si>
  <si>
    <t>Number of MICRO (1 to 5 FTEs) Enterprises (OTHER - MALE)  receiving business development services from PC assisted sources (4.5.2-37)</t>
  </si>
  <si>
    <t>4.2.q</t>
  </si>
  <si>
    <t>Number of MICRO (1 to 5 FTEs) Enterprises (OTHER - FEMALE)  receiving business development services from PC assisted sources (4.5.2-37)</t>
  </si>
  <si>
    <t>4.2.r</t>
  </si>
  <si>
    <t>Number of MICRO (1 to 5 FTEs) Enterprises (OTHER - JOINT)  receiving business development services from PC assisted sources (4.5.2-37)</t>
  </si>
  <si>
    <t>Obj. 4.3</t>
  </si>
  <si>
    <t>YRLY-Invstmnt - SMALL Bus. Dev. Services</t>
  </si>
  <si>
    <t>Number of Small (6 to 50 FTEs) Enterprises receiving business development services from PC assisted sources</t>
  </si>
  <si>
    <t>4.3.a</t>
  </si>
  <si>
    <t>Number of SMALL (6 to 50 FTEs) Enterprises (AGRICULTURAL PRODUCER - MALE)  receiving business development services from PC assisted sources (4.5.2-37)</t>
  </si>
  <si>
    <t>4.3.b</t>
  </si>
  <si>
    <t>Number of SMALL (6 to 50 FTEs) Enterprises (AGRICULTURAL PRODUCER - FEMALE)  receiving business development services from PC assisted sources (4.5.2-37)</t>
  </si>
  <si>
    <t>4.3.c</t>
  </si>
  <si>
    <t>Number of SMALL (6 to 50 FTEs) Enterprises (AGRICULTURAL PRODUCER - JOINT)  receiving business development services from PC assisted sources (4.5.2-37)</t>
  </si>
  <si>
    <t>4.3.d</t>
  </si>
  <si>
    <t>Number of SMALL (6 to 50 FTEs) Enterprises (INPUT SUPPLIER - MALE)  receiving business development services from PC assisted sources (4.5.2-37)</t>
  </si>
  <si>
    <t>4.3.e</t>
  </si>
  <si>
    <t>Number of SMALL (6 to 50 FTEs) Enterprises (INPUT SUPPLIER - FEMALE)  receiving business development services from PC assisted sources (4.5.2-37)</t>
  </si>
  <si>
    <t>4.3.f</t>
  </si>
  <si>
    <t>Number of SMALL (6 to 50 FTEs) Enterprises (INPUT SUPPLIER - JOINT)  receiving business development services from PC assisted sources (4.5.2-37)</t>
  </si>
  <si>
    <t>4.3.g</t>
  </si>
  <si>
    <t>Number of SMALL (6 to 50 FTEs) Enterprises (TRADER - MALE)  receiving business development services from PC assisted sources (4.5.2-37)</t>
  </si>
  <si>
    <t>4.3.h</t>
  </si>
  <si>
    <t>Number of SMALL (6 to 50 FTEs) Enterprises (TRADER - FEMALE)  receiving business development services from PC assisted sources (4.5.2-37)</t>
  </si>
  <si>
    <t>4.3.i</t>
  </si>
  <si>
    <t>Number of SMALL (6 to 50 FTEs) Enterprises (TRADER - JOINT)  receiving business development services from PC assisted sources (4.5.2-37)</t>
  </si>
  <si>
    <t>4.3.j</t>
  </si>
  <si>
    <t>Number of SMALL (6 to 50 FTEs) Enterprises (OUTPUT PROCESSORS - MALE)  receiving business development services from PC assisted sources (4.5.2-37)</t>
  </si>
  <si>
    <t>4.3.k</t>
  </si>
  <si>
    <t>Number of SMALL (6 to 50 FTEs) Enterprises (OUTPUT PROCESSORS - FEMALE)  receiving business development services from PC assisted sources (4.5.2-37)</t>
  </si>
  <si>
    <t>4.3.l</t>
  </si>
  <si>
    <t>Number of SMALL (6 to 50 FTEs) Enterprises (OUTPUT PROCESSORS - JOINT)  receiving business development services from PC assisted sources (4.5.2-37)</t>
  </si>
  <si>
    <t>4.3.m</t>
  </si>
  <si>
    <t>Number of SMALL (6 to 50 FTEs) Enterprises (NON-AGRICULTURE - MALE)  receiving business development services from PC assisted sources (4.5.2-37)</t>
  </si>
  <si>
    <t>4.3.n</t>
  </si>
  <si>
    <t>Number of SMALL (6 to 50 FTEs) Enterprises (NON-AGRICULTURE - FEMALE)  receiving business development services from PC assisted sources (4.5.2-37)</t>
  </si>
  <si>
    <t>4.3.o</t>
  </si>
  <si>
    <t>Number of SMALL (6 to 50 FTEs) Enterprises (NON-AGRICULTURE - JOINT)  receiving business development services from PC assisted sources (4.5.2-37)</t>
  </si>
  <si>
    <t>4.3.p</t>
  </si>
  <si>
    <t>Number of SMALL (6 to 50 FTEs) Enterprises (OTHER - MALE)  receiving business development services from PC assisted sources (4.5.2-37)</t>
  </si>
  <si>
    <t>4.3.q</t>
  </si>
  <si>
    <t>Number of SMALL (6 to 50 FTEs) Enterprises (OTHER - FEMALE)  receiving business development services from PC assisted sources (4.5.2-37)</t>
  </si>
  <si>
    <t>4.3.r</t>
  </si>
  <si>
    <t>Number of SMALL (6 to 50 FTEs) Enterprises (OTHER - JOINT)  receiving business development services from PC assisted sources (4.5.2-37)</t>
  </si>
  <si>
    <t>Obj. 4.4</t>
  </si>
  <si>
    <t>YRLY-Invstmnt - MEDIUM Bus. Dev. Service</t>
  </si>
  <si>
    <t>Number of Medium (51 to 100 FTEs) Enterprises receiving business development services from PC assisted sources</t>
  </si>
  <si>
    <t>4.4.a</t>
  </si>
  <si>
    <t>Number of MEDIUM (51 to 100 FTEs) Enterprises (AGRICULTURAL PRODUCER - MALE)  receiving business development services from PC assisted sources (4.5.2-37)</t>
  </si>
  <si>
    <t>4.4.b</t>
  </si>
  <si>
    <t>Number of MEDIUM (51 to 100 FTEs) Enterprises (AGRICULTURAL PRODUCER - FEMALE)  receiving business development services from PC assisted sources (4.5.2-37)</t>
  </si>
  <si>
    <t>4.4.c</t>
  </si>
  <si>
    <t>Number of MEDIUM (51 to 100 FTEs) Enterprises (AGRICULTURAL PRODUCER - JOINT)  receiving business development services from PC assisted sources (4.5.2-37)</t>
  </si>
  <si>
    <t>4.4.d</t>
  </si>
  <si>
    <t>Number of MEDIUM (51 to 100 FTEs) Enterprises (INPUT SUPPLIER - MALE)  receiving business development services from PC assisted sources (4.5.2-37)</t>
  </si>
  <si>
    <t>4.4.e</t>
  </si>
  <si>
    <t>Number of MEDIUM (51 to 100 FTEs) Enterprises (INPUT SUPPLIER - FEMALE)  receiving business development services from PC assisted sources (4.5.2-37)</t>
  </si>
  <si>
    <t>4.4.f</t>
  </si>
  <si>
    <t>Number of MEDIUM (51 to 100 FTEs) Enterprises (INPUT SUPPLIER - JOINT)  receiving business development services from PC assisted sources (4.5.2-37)</t>
  </si>
  <si>
    <t>4.4.g</t>
  </si>
  <si>
    <t>Number of MEDIUM (51 to 100 FTEs) Enterprises (TRADER - MALE)  receiving business development services from PC assisted sources (4.5.2-37)</t>
  </si>
  <si>
    <t>4.4.h</t>
  </si>
  <si>
    <t>Number of MEDIUM (51 to 100 FTEs) Enterprises (TRADER - FEMALE)  receiving business development services from PC assisted sources (4.5.2-37)</t>
  </si>
  <si>
    <t>4.4.i</t>
  </si>
  <si>
    <t>Number of MEDIUM (51 to 100 FTEs) Enterprises (TRADER - JOINT)  receiving business development services from PC assisted sources (4.5.2-37)</t>
  </si>
  <si>
    <t>4.4.j</t>
  </si>
  <si>
    <t>Number of MEDIUM (51 to 100 FTEs) Enterprises (OUTPUT PROCESSORS - MALE)  receiving business development services from PC assisted sources (4.5.2-37)</t>
  </si>
  <si>
    <t>4.4.k</t>
  </si>
  <si>
    <t>Number of MEDIUM (51 to 100 FTEs) Enterprises (OUTPUT PROCESSORS - FEMALE)  receiving business development services from PC assisted sources (4.5.2-37)</t>
  </si>
  <si>
    <t>4.4.l</t>
  </si>
  <si>
    <t>Number of MEDIUM (51 to 100 FTEs) Enterprises (OUTPUT PROCESSORS - JOINT)  receiving business development services from PC assisted sources (4.5.2-37)</t>
  </si>
  <si>
    <t>4.4.m</t>
  </si>
  <si>
    <t>Number of MEDIUM (51 to 100 FTEs) Enterprises (NON-AGRICULTURE - MALE)  receiving business development services from PC assisted sources (4.5.2-37)</t>
  </si>
  <si>
    <t>4.4.n</t>
  </si>
  <si>
    <t>Number of MEDIUM (51 to 100 FTEs) Enterprises (NON-AGRICULTURE - FEMALE)  receiving business development services from PC assisted sources (4.5.2-37)</t>
  </si>
  <si>
    <t>4.4.o</t>
  </si>
  <si>
    <t>Number of MEDIUM (51 to 100 FTEs) Enterprises (NON-AGRICULTURE - JOINT)  receiving business development services from PC assisted sources (4.5.2-37)</t>
  </si>
  <si>
    <t>4.4.p</t>
  </si>
  <si>
    <t>Number of MEDIUM (51 to 100 FTEs) Enterprises (OTHER - MALE)  receiving business development services from PC assisted sources (4.5.2-37)</t>
  </si>
  <si>
    <t>4.4.q</t>
  </si>
  <si>
    <t>Number of MEDIUM (51 to 100 FTEs) Enterprises (OTHER - FEMALE)  receiving business development services from PC assisted sources (4.5.2-37)</t>
  </si>
  <si>
    <t>4.4.r</t>
  </si>
  <si>
    <t>Number of MEDIUM (51 to 100 FTEs) Enterprises (OTHER - JOINT)  receiving business development services from PC assisted sources (4.5.2-37)</t>
  </si>
  <si>
    <t>FF</t>
  </si>
  <si>
    <t>Feed the Future (FTF)</t>
  </si>
  <si>
    <t>For FTF</t>
  </si>
  <si>
    <t>Authority:  This FTF Project Agreement is executed pursuant to the current Global Food Security Participating Agency Program Agreement between the U.S. Agency for International Development (USAID) and the Peace Corps (PC) governing Feed the Future Food Security Project Funds, signed on July 28, 2011.</t>
  </si>
  <si>
    <t>the PAPA referenced above, each acting through its respective duly authorized representative, have caused this SPA Project Agreement to be signed under their respective names and delivered as of this date and year.</t>
  </si>
  <si>
    <t>the IAA referenced above, each acting through its respective duly authorized representative, have caused this ECPA Project Agreement to be signed under their respective names and delivered as of this date and year.</t>
  </si>
  <si>
    <t>the Manual Section 720 and Manual Section 721, have caused this PCPP Project Agreement to be signed under their respective names and delivered as of this date and year.</t>
  </si>
  <si>
    <t>Authority:  This SPA Project Agreement is executed pursuant to the current Small Project Assistance (SPA) IV Participating Agency Program Agreement between the U.S. Agency for International Development (USAID) and the Peace Corps governing Small Project Assistance Funds, signed on September 28, 2012.</t>
  </si>
  <si>
    <t>By signing this Project Agreement, the community organization and Volunteer agrees to use project funds to support only the activities and goals described in this project application, and in accordance with the proposed budget. Equipment and goods purchased using funds awarded will be used to support the objectives of the project and in accordance with the project Application.</t>
  </si>
  <si>
    <t>IN WITNESS WHEREOF, the community organization named above, the Peace Corps Volunteer, and Peace Corps, pursuant to the terms and conditions of</t>
  </si>
  <si>
    <t>Authority: This PCPP Project Agreement is executed purusant to the Peace Corps Manual Section 720 which states that, "Donations to the Partnership Program shall be applied exclusively for overseas projects. Donations for projects may be accepted only if they meet the criteria set forth in Manual Section 721, Gifts and Contributions to the Peace Corps."</t>
  </si>
  <si>
    <t>the Memorandum of Understanding referenced above, each acting through its respective duly authorized representative, have caused this VAST Project Agreement to be signed under their  respective names and delivered as of this date and year.</t>
  </si>
  <si>
    <t>the PAPA referenced above, each acting through its respective duly authorized representative, have caused this FTF Project Agreement to be signed under their respective names and delivered as of this date and year.</t>
  </si>
  <si>
    <r>
      <rPr>
        <b/>
        <sz val="11"/>
        <color indexed="8"/>
        <rFont val="Arial Narrow"/>
        <family val="2"/>
      </rPr>
      <t xml:space="preserve">1. </t>
    </r>
    <r>
      <rPr>
        <sz val="11"/>
        <color indexed="8"/>
        <rFont val="Arial Narrow"/>
        <family val="2"/>
      </rPr>
      <t>For the capacity building indicator, first determine your unit of measurement. Are you working with individuals, service providers or an organization/association?  For this indicator, choose the one that best fits your project and determine a target for that indicator.</t>
    </r>
  </si>
  <si>
    <r>
      <rPr>
        <b/>
        <sz val="11"/>
        <color indexed="8"/>
        <rFont val="Arial Narrow"/>
        <family val="2"/>
      </rPr>
      <t xml:space="preserve">a. Individual members of the community: </t>
    </r>
    <r>
      <rPr>
        <sz val="11"/>
        <color indexed="8"/>
        <rFont val="Arial Narrow"/>
        <family val="2"/>
      </rPr>
      <t>The main focus of the Peace Corps, whether directly through the work of Volunteers and their work partners or through those trained by Volunteers, is to build capacities at the individual level so community members are empowered to improve their quality of life, be they individual students, farmers, clients served by a nongovernmental organization (NGO), or others.</t>
    </r>
  </si>
  <si>
    <r>
      <rPr>
        <b/>
        <sz val="11"/>
        <color indexed="8"/>
        <rFont val="Arial Narrow"/>
        <family val="2"/>
      </rPr>
      <t xml:space="preserve">b. Service providers, trainers, or multipliers: </t>
    </r>
    <r>
      <rPr>
        <sz val="11"/>
        <color indexed="8"/>
        <rFont val="Arial Narrow"/>
        <family val="2"/>
      </rPr>
      <t>Strengthening capacities of service providers, trainers, or other multipliers, be they teachers, leaders of an NGO, peer educators, or managers of a farmers’ cooperative, helps ensure local leadership for continuing activities into the future.</t>
    </r>
  </si>
  <si>
    <r>
      <rPr>
        <b/>
        <sz val="11"/>
        <rFont val="Arial Narrow"/>
        <family val="2"/>
      </rPr>
      <t>c. Organizations/Associations:</t>
    </r>
    <r>
      <rPr>
        <sz val="11"/>
        <rFont val="Arial Narrow"/>
        <family val="2"/>
      </rPr>
      <t xml:space="preserve"> Strengthening organizational capacities, such as management skills within an NGO, helps support other activities in an ongoing, functioning, and supportive environment.</t>
    </r>
  </si>
  <si>
    <r>
      <t xml:space="preserve">Indicator(s)
</t>
    </r>
    <r>
      <rPr>
        <i/>
        <sz val="12"/>
        <color indexed="9"/>
        <rFont val="Arial Narrow"/>
        <family val="2"/>
      </rPr>
      <t>How will you measure that the objective is achieved?  Outline your specific targets (i.e., output and outcome indicators)</t>
    </r>
  </si>
  <si>
    <r>
      <t xml:space="preserve">Who 
</t>
    </r>
    <r>
      <rPr>
        <i/>
        <sz val="12"/>
        <color indexed="9"/>
        <rFont val="Arial Narrow"/>
        <family val="2"/>
      </rPr>
      <t>Who will collect the information to measure success against the indicator?</t>
    </r>
  </si>
  <si>
    <r>
      <t>When</t>
    </r>
    <r>
      <rPr>
        <sz val="14"/>
        <color indexed="9"/>
        <rFont val="Arial Narrow"/>
        <family val="2"/>
      </rPr>
      <t xml:space="preserve">
</t>
    </r>
    <r>
      <rPr>
        <i/>
        <sz val="12"/>
        <color indexed="9"/>
        <rFont val="Arial Narrow"/>
        <family val="2"/>
      </rPr>
      <t>When and how often will the information be collected? What data-collection tools will be used?</t>
    </r>
  </si>
  <si>
    <r>
      <rPr>
        <b/>
        <sz val="11"/>
        <color indexed="8"/>
        <rFont val="Arial Narrow"/>
        <family val="2"/>
      </rPr>
      <t xml:space="preserve">2. </t>
    </r>
    <r>
      <rPr>
        <sz val="11"/>
        <color indexed="8"/>
        <rFont val="Arial Narrow"/>
        <family val="2"/>
      </rPr>
      <t xml:space="preserve">For the new technology and practices indicator the community and Volunteer must determine if project participants adopted or changed their behavior according to the project. </t>
    </r>
  </si>
  <si>
    <t>For example, if the project focuses on gardening, how many participants are expected to adopt new fertilization or planting techniques? If this were a latrine building project, how many community members might incorporate hand washing after using the new latrine?</t>
  </si>
  <si>
    <r>
      <rPr>
        <b/>
        <sz val="11"/>
        <color indexed="8"/>
        <rFont val="Arial Narrow"/>
        <family val="2"/>
      </rPr>
      <t>a. Individuals:</t>
    </r>
    <r>
      <rPr>
        <sz val="11"/>
        <color indexed="8"/>
        <rFont val="Arial Narrow"/>
        <family val="2"/>
      </rPr>
      <t xml:space="preserve"> those people who have been directly impacted by the project and are utilizing new technologies and/or practices as a result of the project.                                                                                                 </t>
    </r>
  </si>
  <si>
    <r>
      <rPr>
        <b/>
        <sz val="11"/>
        <color indexed="8"/>
        <rFont val="Arial Narrow"/>
        <family val="2"/>
      </rPr>
      <t xml:space="preserve">b. Technologies and practices: </t>
    </r>
    <r>
      <rPr>
        <sz val="11"/>
        <color indexed="8"/>
        <rFont val="Arial Narrow"/>
        <family val="2"/>
      </rPr>
      <t xml:space="preserve">determine the number of new technologies and/or practices that have been adopted as a result of this small grant. </t>
    </r>
  </si>
  <si>
    <r>
      <rPr>
        <b/>
        <sz val="11"/>
        <color indexed="8"/>
        <rFont val="Arial Narrow"/>
        <family val="2"/>
      </rPr>
      <t xml:space="preserve">Units of Measurement:  </t>
    </r>
    <r>
      <rPr>
        <sz val="11"/>
        <color indexed="8"/>
        <rFont val="Arial Narrow"/>
        <family val="2"/>
      </rPr>
      <t>Choose which indicator best fits your project.  Are you working with individuals, service providers or organizations/associations?</t>
    </r>
  </si>
  <si>
    <r>
      <rPr>
        <b/>
        <sz val="11"/>
        <color indexed="8"/>
        <rFont val="Arial Narrow"/>
        <family val="2"/>
      </rPr>
      <t>Units of Measurement:</t>
    </r>
    <r>
      <rPr>
        <sz val="11"/>
        <color indexed="8"/>
        <rFont val="Arial Narrow"/>
        <family val="2"/>
      </rPr>
      <t xml:space="preserve"> Two units of measurements for determining the new technology and practices indicator.</t>
    </r>
  </si>
  <si>
    <t xml:space="preserve">First, provide information for the global Peace Corps small grants indicators. Then, use the table below to list indicators for each of your objectives. For VAST, SPA, ECPA and FTF, there are also a pre-determined set of indicators which are outlined later in this application.  Please be sure to incorporate at least one of the pre-determined program indicators into this section of your project plan. </t>
  </si>
  <si>
    <t>Example 1</t>
  </si>
  <si>
    <t xml:space="preserve">        </t>
  </si>
  <si>
    <t xml:space="preserve">Goal: Community Members will adopt behaviors and practices to reduce risky sexual behavior in youth and increase healthy choices.    </t>
  </si>
  <si>
    <t xml:space="preserve">    </t>
  </si>
  <si>
    <t xml:space="preserve">  </t>
  </si>
  <si>
    <t xml:space="preserve">Example 2  </t>
  </si>
  <si>
    <t xml:space="preserve">                                                                                                                                                                                    </t>
  </si>
  <si>
    <t xml:space="preserve">                                                                                                      </t>
  </si>
  <si>
    <t xml:space="preserve">Objective 1:  Youth- By (DATE), X# youth will be provided with the knowledge and skills needed to prevent teen pregnancy, sexually transmitted infections, harmful use of alcohol and other substances.  </t>
  </si>
  <si>
    <t xml:space="preserve">Objective 2: Behavior Change- By (DATE), X# of youth will adopt healthy sexual and reproductive behaviors and make better life choices.   </t>
  </si>
  <si>
    <t xml:space="preserve">Objective 1: Community Water and Sanitation Systems- By (DATE), X# communities will develop and implement strong action plans for improved water and sanitation. </t>
  </si>
  <si>
    <t>Objective 2:  Cookstoves: By the end of (DATE), X# households or institutions will adopt efficient low fuel emission cook stoves to safeguard the health of their children and family.</t>
  </si>
  <si>
    <t>Goal:  Community members will use improved cookstoves, water, and sanitation to reduce infectious diseases and improve environmental health.</t>
  </si>
  <si>
    <r>
      <rPr>
        <b/>
        <u/>
        <sz val="11"/>
        <color indexed="8"/>
        <rFont val="Arial Narrow"/>
        <family val="2"/>
      </rPr>
      <t>Goals</t>
    </r>
    <r>
      <rPr>
        <sz val="11"/>
        <color indexed="8"/>
        <rFont val="Arial Narrow"/>
        <family val="2"/>
      </rPr>
      <t xml:space="preserve"> articulate intermediate or longer-term outcomes that need to occur to achieve the project’s purpose. As a result of their small scale, most small grant projects only have one or two goals. When drafting goals: 
   --  restate the vision of the community and approach in terms of what is to be accomplished;
   --  define the long-term results or changes that the project will bring about;
   --  be realistic and include an overall time frame (goals are not usually time-bound, while objectives are).
</t>
    </r>
    <r>
      <rPr>
        <b/>
        <u/>
        <sz val="11"/>
        <color indexed="8"/>
        <rFont val="Arial Narrow"/>
        <family val="2"/>
      </rPr>
      <t>Objectives</t>
    </r>
    <r>
      <rPr>
        <sz val="11"/>
        <color indexed="8"/>
        <rFont val="Arial Narrow"/>
        <family val="2"/>
      </rPr>
      <t xml:space="preserve"> are similar to goals but are much more specific and focus on the short-term results you need to meet the longer-term goal(s) of the project. For each project goal, you should have at least two or more objectives. Project objectives:
   --  are short-term results you need to meet the longer-term goal(s) of the project;
   --  are SMART: </t>
    </r>
    <r>
      <rPr>
        <b/>
        <sz val="11"/>
        <color indexed="8"/>
        <rFont val="Arial Narrow"/>
        <family val="2"/>
      </rPr>
      <t>S</t>
    </r>
    <r>
      <rPr>
        <sz val="11"/>
        <color indexed="8"/>
        <rFont val="Arial Narrow"/>
        <family val="2"/>
      </rPr>
      <t xml:space="preserve">pecific, </t>
    </r>
    <r>
      <rPr>
        <b/>
        <sz val="11"/>
        <color indexed="8"/>
        <rFont val="Arial Narrow"/>
        <family val="2"/>
      </rPr>
      <t>M</t>
    </r>
    <r>
      <rPr>
        <sz val="11"/>
        <color indexed="8"/>
        <rFont val="Arial Narrow"/>
        <family val="2"/>
      </rPr>
      <t xml:space="preserve">easurable, </t>
    </r>
    <r>
      <rPr>
        <b/>
        <sz val="11"/>
        <color indexed="8"/>
        <rFont val="Arial Narrow"/>
        <family val="2"/>
      </rPr>
      <t>A</t>
    </r>
    <r>
      <rPr>
        <sz val="11"/>
        <color indexed="8"/>
        <rFont val="Arial Narrow"/>
        <family val="2"/>
      </rPr>
      <t xml:space="preserve">ttainable, </t>
    </r>
    <r>
      <rPr>
        <b/>
        <sz val="11"/>
        <color indexed="8"/>
        <rFont val="Arial Narrow"/>
        <family val="2"/>
      </rPr>
      <t>R</t>
    </r>
    <r>
      <rPr>
        <sz val="11"/>
        <color indexed="8"/>
        <rFont val="Arial Narrow"/>
        <family val="2"/>
      </rPr>
      <t xml:space="preserve">elevant, and </t>
    </r>
    <r>
      <rPr>
        <b/>
        <sz val="11"/>
        <color indexed="8"/>
        <rFont val="Arial Narrow"/>
        <family val="2"/>
      </rPr>
      <t>T</t>
    </r>
    <r>
      <rPr>
        <sz val="11"/>
        <color indexed="8"/>
        <rFont val="Arial Narrow"/>
        <family val="2"/>
      </rPr>
      <t xml:space="preserve">ime-bound;
   --  Answer these questions:
              Who is the target group or individuals expected to change?
              What action or change is expected?
              When will the desired action or change be accomplished?
              How much change is expected? </t>
    </r>
  </si>
  <si>
    <t>All costs funded with Peace Corps small grant funds must be reasonable, necessary, and justified in light of the project activities and objectives.  Volunteers should refer to the Peace Corps Small Grant Volunteer Handbook section on "Grant Requirements," which outlines unallowable project costs, costs that require a waiver, and projects that require special consideration.</t>
  </si>
  <si>
    <t>Project Costs</t>
  </si>
  <si>
    <t>Unallowable Costs</t>
  </si>
  <si>
    <t>Costs that Require Waiver</t>
  </si>
  <si>
    <t xml:space="preserve">Country Directors have authority to waive certain costs that would normally be considered unallowable.  These costs are to be included in grants ONLY if deemed appropriate by post staff, and should be waived after thorough review.  Please see the Small Grant Volunteer Handbook for further direction and for a template. </t>
  </si>
  <si>
    <t>Projects that Require Special Consideration</t>
  </si>
  <si>
    <r>
      <t>•</t>
    </r>
    <r>
      <rPr>
        <b/>
        <sz val="12"/>
        <rFont val="Arial Narrow"/>
        <family val="2"/>
      </rPr>
      <t xml:space="preserve"> Land and other capital assets</t>
    </r>
    <r>
      <rPr>
        <sz val="12"/>
        <rFont val="Arial Narrow"/>
        <family val="2"/>
      </rPr>
      <t xml:space="preserve">
Grant funds cannot be used to purchase land. If grant funds are approved to construct or equip a building, prior to approving the project, the small grants committee must ensure the community has clear title to the land on which the building will be located, has a signed, long-term lease, or an officially approved agreement providing long-term access to the land. If the land is under a long-term lease, the community organization must demonstrate that it will be able to cover any monthly rent required by the landowner. 
</t>
    </r>
  </si>
  <si>
    <r>
      <t>•</t>
    </r>
    <r>
      <rPr>
        <b/>
        <sz val="12"/>
        <rFont val="Arial Narrow"/>
        <family val="2"/>
      </rPr>
      <t xml:space="preserve"> Loan funds</t>
    </r>
    <r>
      <rPr>
        <sz val="12"/>
        <rFont val="Arial Narrow"/>
        <family val="2"/>
      </rPr>
      <t xml:space="preserve">
Grant funds cannot be used as loan collateral or to supplement a community organization’s revolving credit or loan fund. However, if the community generates income as a result of grant project activities, it may elect to use this income to establish a credit or loan fund in order to continue or expand project activities. 
</t>
    </r>
  </si>
  <si>
    <r>
      <t xml:space="preserve">• </t>
    </r>
    <r>
      <rPr>
        <b/>
        <sz val="12"/>
        <rFont val="Arial Narrow"/>
        <family val="2"/>
      </rPr>
      <t>“Sub-grant” projects</t>
    </r>
    <r>
      <rPr>
        <sz val="12"/>
        <rFont val="Arial Narrow"/>
        <family val="2"/>
      </rPr>
      <t xml:space="preserve">
Recipients of Peace Corps small grant funds may not award project funds to other persons or groups in their community in the form of a secondary small grant/cash prizes/loan. If grant project participants would like to use skills and/or knowledge gained as a result of project activities to design a follow-up project, they should apply for the funding for the second project through the normal Peace Corps small grants approval procedures.
</t>
    </r>
  </si>
  <si>
    <r>
      <t xml:space="preserve">• </t>
    </r>
    <r>
      <rPr>
        <b/>
        <sz val="12"/>
        <rFont val="Arial Narrow"/>
        <family val="2"/>
      </rPr>
      <t>Contingency funds/multiple funding sources</t>
    </r>
    <r>
      <rPr>
        <sz val="12"/>
        <rFont val="Arial Narrow"/>
        <family val="2"/>
      </rPr>
      <t xml:space="preserve">
Grant budgets should not include funds for undefined or unexpected “contingencies” or similar cost categories (e.g., “unexpected costs”). This includes, but is not limited to, applying for funding from multiple grants sources.
</t>
    </r>
  </si>
  <si>
    <r>
      <t>•</t>
    </r>
    <r>
      <rPr>
        <b/>
        <sz val="12"/>
        <rFont val="Arial Narrow"/>
        <family val="2"/>
      </rPr>
      <t xml:space="preserve"> Alcoholic beverages </t>
    </r>
    <r>
      <rPr>
        <sz val="12"/>
        <rFont val="Arial Narrow"/>
        <family val="2"/>
      </rPr>
      <t xml:space="preserve">
Grant funds may not be used to purchase alcoholic beverages.</t>
    </r>
  </si>
  <si>
    <r>
      <t xml:space="preserve">• </t>
    </r>
    <r>
      <rPr>
        <b/>
        <sz val="12"/>
        <rFont val="Arial Narrow"/>
        <family val="2"/>
      </rPr>
      <t>Recurring costs</t>
    </r>
    <r>
      <rPr>
        <sz val="12"/>
        <rFont val="Arial Narrow"/>
        <family val="2"/>
      </rPr>
      <t xml:space="preserve">
Grant funds cannot be used to cover regularly recurring monthly expenses (e.g., rent, telephone service and utilities, Iinternet service) beyond an initial start-up period of three months. Calculations of in-kind contributions should not include recurring costs beyond three months. If start-up costs will be covered by the grant, there must be a clear sustainability plan demonstrating how the community will pay for the costs beyond the start-up period. 
</t>
    </r>
  </si>
  <si>
    <r>
      <rPr>
        <b/>
        <sz val="12"/>
        <rFont val="Arial Narrow"/>
        <family val="2"/>
      </rPr>
      <t>The program should become self-sustaining.</t>
    </r>
    <r>
      <rPr>
        <sz val="12"/>
        <rFont val="Arial Narrow"/>
        <family val="2"/>
      </rPr>
      <t xml:space="preserve"> The program’s survival—financial and administrative—should not be dependent on Volunteers or small grants funding.</t>
    </r>
  </si>
  <si>
    <r>
      <rPr>
        <b/>
        <sz val="12"/>
        <rFont val="Arial Narrow"/>
        <family val="2"/>
      </rPr>
      <t>A small grants application must be submitted.</t>
    </r>
    <r>
      <rPr>
        <sz val="12"/>
        <rFont val="Arial Narrow"/>
        <family val="2"/>
      </rPr>
      <t xml:space="preserve"> Applications must be submitted consistent with small grants program guidelines outlined in this handbook. The application should spell out very specifically The process by which host Country nationals will identify, evaluate, and select recipients and it should show A plan for sustainability.</t>
    </r>
  </si>
  <si>
    <r>
      <rPr>
        <b/>
        <sz val="12"/>
        <rFont val="Arial Narrow"/>
        <family val="2"/>
      </rPr>
      <t>Help organize a selection committee.</t>
    </r>
    <r>
      <rPr>
        <sz val="12"/>
        <rFont val="Arial Narrow"/>
        <family val="2"/>
      </rPr>
      <t xml:space="preserve"> Creating a committee that will plan how the scholarship program will operate is one of the most important steps. The ultimate goal for the Volunteer should be to assist the community in developing a selection committee and process made- up entirely of host country participants. Volunteers should not be part of the selection process. </t>
    </r>
  </si>
  <si>
    <r>
      <rPr>
        <b/>
        <sz val="12"/>
        <rFont val="Arial Narrow"/>
        <family val="2"/>
      </rPr>
      <t xml:space="preserve">Selection process. </t>
    </r>
    <r>
      <rPr>
        <sz val="12"/>
        <rFont val="Arial Narrow"/>
        <family val="2"/>
      </rPr>
      <t>Volunteers must not be in A position where they may be perceived as handing out money or be involved in The Selection or evaluation of students as recipients of money. The project must demonstrate that only host Country nationals should be in charge of The process of nomination, selection, and administration of any funds used for this purpose.</t>
    </r>
  </si>
  <si>
    <r>
      <rPr>
        <b/>
        <sz val="12"/>
        <rFont val="Arial Narrow"/>
        <family val="2"/>
      </rPr>
      <t>Host country nationals.</t>
    </r>
    <r>
      <rPr>
        <sz val="12"/>
        <rFont val="Arial Narrow"/>
        <family val="2"/>
      </rPr>
      <t xml:space="preserve"> Host country representatives from all levels—from the recipients’ families to the local or national governments—should be involved. </t>
    </r>
  </si>
  <si>
    <r>
      <rPr>
        <b/>
        <sz val="12"/>
        <rFont val="Arial Narrow"/>
        <family val="2"/>
      </rPr>
      <t>No scholarship project may last longer than a school year.</t>
    </r>
    <r>
      <rPr>
        <sz val="12"/>
        <rFont val="Arial Narrow"/>
        <family val="2"/>
      </rPr>
      <t xml:space="preserve"> No scholarship project may last longer than the current school year. If the community would like to have scholarships again the following year, a new small grants application must be submitted. </t>
    </r>
  </si>
  <si>
    <r>
      <t xml:space="preserve">• </t>
    </r>
    <r>
      <rPr>
        <b/>
        <sz val="12"/>
        <rFont val="Arial Narrow"/>
        <family val="2"/>
      </rPr>
      <t>Giveaways, prizes, and celebrations</t>
    </r>
    <r>
      <rPr>
        <sz val="12"/>
        <rFont val="Arial Narrow"/>
        <family val="2"/>
      </rPr>
      <t xml:space="preserve">
Generally, grant funds cannot be used to purchase giveaways, prizes, celebrations, or other similar items or activities. However, if the use of grant funds to purchase these items will support the realization of project goals and objectives and the small grants committee supports this use of funds, volunteers may request a waiver of this limitation from the country director.
</t>
    </r>
  </si>
  <si>
    <r>
      <t xml:space="preserve">• </t>
    </r>
    <r>
      <rPr>
        <b/>
        <sz val="12"/>
        <rFont val="Arial Narrow"/>
        <family val="2"/>
      </rPr>
      <t>Motor vehicles and other conveyances</t>
    </r>
    <r>
      <rPr>
        <sz val="12"/>
        <rFont val="Arial Narrow"/>
        <family val="2"/>
      </rPr>
      <t xml:space="preserve">
Grant funds cannot be used to purchase motor vehicles and other transportation conveyances that are intended primarily for personal use. In limited circumstances, funds may cover the costs of these items if the project clearly demonstrates that the goods are integral to the objectives of a project, intended for shared use, and benefit more than a single individual or business. 
</t>
    </r>
  </si>
  <si>
    <r>
      <t xml:space="preserve">• </t>
    </r>
    <r>
      <rPr>
        <b/>
        <sz val="12"/>
        <rFont val="Arial Narrow"/>
        <family val="2"/>
      </rPr>
      <t>Volunteer costs</t>
    </r>
    <r>
      <rPr>
        <sz val="12"/>
        <rFont val="Arial Narrow"/>
        <family val="2"/>
      </rPr>
      <t xml:space="preserve">
Generally, grant funds may not cover costs to support or benefit Peace Corps Volunteers. Grant funds may not pay for per diem for Volunteers. The country director may issue a waiver for funds to cover modest travel, lodging, and food costs related to a project if the Volunteer is traveling with host country counterparts and such costs are necessary for the success of the project.
</t>
    </r>
  </si>
  <si>
    <r>
      <t xml:space="preserve">• </t>
    </r>
    <r>
      <rPr>
        <b/>
        <sz val="12"/>
        <rFont val="Arial Narrow"/>
        <family val="2"/>
      </rPr>
      <t>International travel</t>
    </r>
    <r>
      <rPr>
        <sz val="12"/>
        <rFont val="Arial Narrow"/>
        <family val="2"/>
      </rPr>
      <t xml:space="preserve">
Allowing international travel to be included in a project must be considered very carefully. In most cases, the Peace Corps will not approve international travel waivers due to potential logistic and liability issues. Peace Corps staff considers the following issues when deciding whether to approve a waiver for this cost:
     - Where is the training component? Take into consideration the distance necessary to travel.   If the training is simply across a border, and participants may easily drive to the training, a waiver could make sense.   However, if airfare or several hours of travel is included, a waiver will not be considered.
      - Will the attendees learn something new and transfer skills to others when they return? 
     - Does the project meet the small grants requirement to be sustainable and to build local self-reliance?
     - Is this project making the best use of small grants funds? Could the participants/conference attendees and their organization get the same benefit from attending a conference or training in country?
     - What are the potential logistical problems, i.e., if a person misses their plane and has to pay extra money to get home, how will this be paid for?
     - Who is responsible or liable for the person and/or their actions while traveling? – If Peace Corps is funding the travel, is the agency liable for anything that goes wrong when the attendees are in the States or another country?</t>
    </r>
  </si>
  <si>
    <r>
      <t xml:space="preserve">• </t>
    </r>
    <r>
      <rPr>
        <b/>
        <sz val="12"/>
        <rFont val="Arial Narrow"/>
        <family val="2"/>
      </rPr>
      <t xml:space="preserve">Scholarships: </t>
    </r>
    <r>
      <rPr>
        <sz val="12"/>
        <rFont val="Arial Narrow"/>
        <family val="2"/>
      </rPr>
      <t xml:space="preserve">Scholarship programs can be effective tools to encourage education and increase retention in schools. When creating a scholarship program, it is important to plan strategically for the long-term administration and sustainability of the program. This process involves significant planning and the inclusion of host country nationals and local organizations. The following key points must be addressed in order for a scholarship project to be approved for funding:
</t>
    </r>
  </si>
  <si>
    <t>Small grant projects for camp- related activities should include the following:</t>
  </si>
  <si>
    <t xml:space="preserve">•  Clear project description with goals and objectives;
•  Community buy-in, including community and counterpart contributions to cover up to 25 percent of the project cost;
•  Funds requested for infrastructure, equipment, and materials should support the training to be provided, and not be included as the principal justification for grant support;
•  Grant funds cannot be used to purchase giveaways, commemorative mugs, or prizes; when these items are considered essential to the success of a training project, funds to purchase them should contributed by the community or a third-party organization;
•  Monitoring and reporting indicators that will measure project outcomes;
•  Follow-up plans for sharing the learning of campers with peers and the community at large and applying the skills learned during the camp experience in the community throughout the year;
•  Activities should generally take place within the community and not require travel on the part of the Volunteer or camp participants;
•  Camps must be safe and should make parents/guardians aware of activities involved;
•  Staffing of the camp should be well planned, as enough staff must be present to manage all participants;   
•  As with any small grant, a community or organization should assume responsibility for designing the camp, submitting the application, managing the funds, running the camp, and completing reporting requirements, assisted by the Volunteer. </t>
  </si>
  <si>
    <r>
      <rPr>
        <b/>
        <sz val="12"/>
        <rFont val="Arial Narrow"/>
        <family val="2"/>
      </rPr>
      <t xml:space="preserve">Expectations and evaluations. </t>
    </r>
    <r>
      <rPr>
        <sz val="12"/>
        <rFont val="Arial Narrow"/>
        <family val="2"/>
      </rPr>
      <t xml:space="preserve">Set realistic expectations and evaluate how well these expectations have been met during the first year. In subsequent years, the scholarship program committee should meet annually to evaluate the previous year and make any changes to the next year’s strategy. </t>
    </r>
  </si>
  <si>
    <r>
      <rPr>
        <b/>
        <sz val="12"/>
        <rFont val="Arial Narrow"/>
        <family val="2"/>
      </rPr>
      <t xml:space="preserve">Completion reports must be sent in as well as any extra money. </t>
    </r>
    <r>
      <rPr>
        <sz val="12"/>
        <rFont val="Arial Narrow"/>
        <family val="2"/>
      </rPr>
      <t>Scholarship reporting requirements are the same as small grants requirements (i.e., completion report, receipts with financial accounting summary). At the end of each year/project, as with all small grants projects, any unused funds should be returned to the appropriate small grant funding source.</t>
    </r>
  </si>
  <si>
    <r>
      <t xml:space="preserve">• </t>
    </r>
    <r>
      <rPr>
        <b/>
        <sz val="12"/>
        <rFont val="Arial Narrow"/>
        <family val="2"/>
      </rPr>
      <t>Training and Skills Building Camps:</t>
    </r>
    <r>
      <rPr>
        <sz val="12"/>
        <rFont val="Arial Narrow"/>
        <family val="2"/>
      </rPr>
      <t xml:space="preserve"> Volunteers may provide training and skills building in a camp-like setting and, under certain conditions, camps may qualify for small grant support. Appropriate roles for Volunteers include developing technical content and curricula, creating a learning environment, providing training to prepare camp counselors to lead camp sessions, supporting community-led fundraising efforts, and assistance with planning and logistics.   Camps supported by small grants should not focus solely on sports or recreational activities.</t>
    </r>
  </si>
  <si>
    <t>Moderate Risk Activities
CAUTION: If ANY of the activities listed in this table may adversely impact (1) protected areas, (2) other sensitive environmental areas, or (3) threatened and endangered species and their habitat, THEY ARE NOT MODERATE RISK. All such activities are HIGH RISK ACTIVITIES.</t>
  </si>
  <si>
    <r>
      <rPr>
        <b/>
        <sz val="10"/>
        <rFont val="Arial"/>
        <family val="2"/>
      </rPr>
      <t>Small-scale agriculture, NRM, sanitation, etc</t>
    </r>
    <r>
      <rPr>
        <sz val="10"/>
        <rFont val="Arial"/>
      </rPr>
      <t xml:space="preserve">.
</t>
    </r>
    <r>
      <rPr>
        <b/>
        <sz val="10"/>
        <rFont val="Arial"/>
        <family val="2"/>
      </rPr>
      <t>Agricultural experimentation.</t>
    </r>
    <r>
      <rPr>
        <sz val="10"/>
        <rFont val="Arial"/>
      </rPr>
      <t xml:space="preserve"> Controlled and carefully monitored agricultural experimentation exclusively for the purpose of research and field evaluation of MORE than 4 ha.
</t>
    </r>
    <r>
      <rPr>
        <b/>
        <sz val="10"/>
        <rFont val="Arial"/>
        <family val="2"/>
      </rPr>
      <t xml:space="preserve">NOTE Biotechnology/GMOs: </t>
    </r>
    <r>
      <rPr>
        <sz val="10"/>
        <rFont val="Arial"/>
      </rPr>
      <t xml:space="preserve"> No biotechnology testing or release of any kind are to take place within an assisted country until the host countries involved have drafted and approved a regulatory framework governing biotechnology and biosafety. All USAID-funded interventions which involve biotechnologies are to be informed by the ADS 211 series governing "Biosafety Procedures for Genetic Engineering Research".  In particular this guidance details the required written approval procedures needed before transferring or releasing GE products to the field.  
</t>
    </r>
    <r>
      <rPr>
        <b/>
        <sz val="10"/>
        <rFont val="Arial"/>
        <family val="2"/>
      </rPr>
      <t>Medium-scale construction.</t>
    </r>
    <r>
      <rPr>
        <sz val="10"/>
        <rFont val="Arial"/>
      </rPr>
      <t xml:space="preserve"> Construction or rehabilitation of facilities or structures in which the surface area to be disturbed exceeds 10,000 sq. ft (1000 sq meters) but funding level is $200,000 or less. (E.g. small warehouses, farm packing sheds, agricultural trading posts, produce market centers, and community training centers.)
</t>
    </r>
    <r>
      <rPr>
        <b/>
        <sz val="10"/>
        <rFont val="Arial"/>
        <family val="2"/>
      </rPr>
      <t xml:space="preserve">Rural roads. </t>
    </r>
    <r>
      <rPr>
        <sz val="10"/>
        <rFont val="Arial"/>
      </rPr>
      <t xml:space="preserve">Construction or rehabilitation of rural roads meeting the following criteria:
●   Length of road work is less than ~10 km
●   No change in alignment or right of way
●   Ecologically sensitive areas are at least 100 m away fr om the road  and not affected by construction or changes in drainage. 
●   No protected areas or relatively undegraded forest are within 5 km of the road.
</t>
    </r>
    <r>
      <rPr>
        <b/>
        <sz val="10"/>
        <rFont val="Arial"/>
        <family val="2"/>
      </rPr>
      <t xml:space="preserve">Title II &amp; III Small-Scale Infrastructure. </t>
    </r>
    <r>
      <rPr>
        <sz val="10"/>
        <rFont val="Arial"/>
      </rPr>
      <t xml:space="preserve">Food for Development programs under Title II or III, involving small-scale infrastructure with the known potential to cause environmental harm (e.g., roads, bore holes).
</t>
    </r>
    <r>
      <rPr>
        <b/>
        <sz val="10"/>
        <rFont val="Arial"/>
        <family val="2"/>
      </rPr>
      <t xml:space="preserve">Quantity imports of commodities such as fertilizers
Sampling. </t>
    </r>
    <r>
      <rPr>
        <sz val="10"/>
        <rFont val="Arial"/>
        <family val="2"/>
      </rPr>
      <t xml:space="preserve">Technical studies and analyses or similar activities that could involve intrusive sampling, of endangered species or critical habitats. (Includes aerial sampling.)                                                                                                                                          </t>
    </r>
    <r>
      <rPr>
        <b/>
        <sz val="10"/>
        <rFont val="Arial"/>
        <family val="2"/>
      </rPr>
      <t>Water provision/storage</t>
    </r>
    <r>
      <rPr>
        <sz val="10"/>
        <rFont val="Arial"/>
        <family val="2"/>
      </rPr>
      <t xml:space="preserve">. Construction or rehabilitation of small-scale water points or water storage devices for domestic or non-domestic use. Water points must be located where no protected or other sensitive environmental areas could be affected. NOTE: USAID guidance on water quality requires testing for arsenic, nitrates, nitrites and coliform bacteria.
Support for intermediate credit institutions when indirect environmental harm conceivably could result.
Institutional support grants to NGOs/PVOs when the activities of the organizations are known and may reasonably have adverse environmental impact.
Pesticides. Small-scale use of USEPA-registered, least-toxic general-use pesticides. Use must be limited to NGO-supervised use by farmers, demonstration, training and education, or emergency assistance.  
NOTE: Environmental review (see step 5) must be carried out consistent with USAID Pesticide Procedures as required in Reg. 16 [22 CFR 216.3(b)(1)].
Nutrition, health care or family planning, if (a) some included activities could directly affect the environment (e.g., construction, supply systems, etc.) or (b) biohazardous healthcare waste (esp. HIV/AIDS) is produced, syringes are used, or blood is tested.
</t>
    </r>
  </si>
  <si>
    <t xml:space="preserve">Actions affecting protected areas and species. Actions determined likely to significantly degrade protected areas, such as introduction of exotic plants or animals. 
Actions determined likely to jeopardize threatened &amp; endangered species or adversely modify their habitat (esp. wetlands, tropical forests)
Activities in forests, including:
●  Conversion of forest lands to rearing of livestock
●  Planned colonization of forest lands
●  Procurement or use of timber harvesting equipment
●  Commercial extraction of timber
●  Construction of dams or other water control structures that flood relatively undegraded forest lands
●  Construction, upgrading or maintenance of roads  that pass through relatively non-degraded forest lands. (Includes temporary haul roads for logging or other extractive industries)
</t>
  </si>
  <si>
    <t>SPA ENVIRONMENTAL REVIEW &amp; ASSESSMENT CHECKLIST (ER Checklist)</t>
  </si>
  <si>
    <t>ECPA TARGET OUTPUTS AND OUTCOMES FOR ECPA PROJECT</t>
  </si>
  <si>
    <t>FTF Environmental Review Form</t>
  </si>
  <si>
    <t>FTF Environmental Review Report (for medium/unknown and high environmental risk projects)</t>
  </si>
  <si>
    <t>I, the undersigned, hereby grant to the Peace Corps a perpetual, worldwide, royalty-free, non-exclusive license to use, reproduce, or publish for purposes authorized by the Peace Corps Act: my name; the negatives and prints of photographs, videotapes, and/or other audio or visual recordings of myself; my articles and stories; and any other documents, writings, statements, recordings, representations, or information I may provide pursuant to and in accordance with the terms of this Authorization.
In particular, I hereby authorize the Peace Corps to use, reproduce, or publish any or all of the above-listed items and to make reference to me in connection with these items to promote the Peace Corps using various media and publicity means, including, but not limited to: websites; books; public service advertising on television and radio stations; television and radio broadcasts; direct-mail pieces; print advertisements; brochures; flyers; posters; articles; editorials; speeches; roundtable discussions; radio interviews; and television programs. 
I acknowledge that I will receive no compensation from the Peace Corps in consideration of this Authorization or the use of the above-listed items pursuant to this Authorization.</t>
  </si>
  <si>
    <t>To see more lines, select rows 90 to 213, (by clicking on the "91" and dragging down to "212") right click on the selected rows, and then select "Unhide."</t>
  </si>
  <si>
    <t xml:space="preserve">To be filled out by the community partner with the help of the PCV </t>
  </si>
  <si>
    <t>Fill in the Project Information section at the top of this sheet. Please make sure to enter in the exchange rate. If you are not sure of the exact exchange rate, please enter your best estimate of the anticipated exchange rate for the dates of your project. If you would like to enter amounts directly in U.S. dollars, leave the exchange rate at $1.</t>
  </si>
  <si>
    <t>Total Project Cost USD:</t>
  </si>
  <si>
    <t xml:space="preserve">Type of Project/Activity: </t>
  </si>
  <si>
    <t>GEF</t>
  </si>
  <si>
    <t>Global Education Framework (GEF)</t>
  </si>
  <si>
    <r>
      <rPr>
        <b/>
        <i/>
        <sz val="10"/>
        <color indexed="8"/>
        <rFont val="Arial Narrow"/>
        <family val="2"/>
      </rPr>
      <t xml:space="preserve">Goal </t>
    </r>
    <r>
      <rPr>
        <i/>
        <sz val="10"/>
        <color indexed="8"/>
        <rFont val="Arial Narrow"/>
        <family val="2"/>
      </rPr>
      <t>of the WAFSP</t>
    </r>
  </si>
  <si>
    <r>
      <t xml:space="preserve">Key </t>
    </r>
    <r>
      <rPr>
        <b/>
        <i/>
        <sz val="10"/>
        <color indexed="8"/>
        <rFont val="Arial Narrow"/>
        <family val="2"/>
      </rPr>
      <t xml:space="preserve">Objectives </t>
    </r>
    <r>
      <rPr>
        <i/>
        <sz val="10"/>
        <color indexed="8"/>
        <rFont val="Arial Narrow"/>
        <family val="2"/>
      </rPr>
      <t>of the WAFSP</t>
    </r>
  </si>
  <si>
    <t>Ind. codes</t>
  </si>
  <si>
    <t>Rationale behind numbers (write one paragraph on the activities behind the figures)</t>
  </si>
  <si>
    <r>
      <t xml:space="preserve">1. Increase </t>
    </r>
    <r>
      <rPr>
        <b/>
        <sz val="10.5"/>
        <color indexed="8"/>
        <rFont val="Arial Narrow"/>
        <family val="2"/>
      </rPr>
      <t xml:space="preserve">availability </t>
    </r>
    <r>
      <rPr>
        <sz val="10.5"/>
        <color indexed="8"/>
        <rFont val="Arial Narrow"/>
        <family val="2"/>
      </rPr>
      <t>of healthy foods, especially for women and children</t>
    </r>
  </si>
  <si>
    <t>New or Continuing</t>
  </si>
  <si>
    <t>Sex</t>
  </si>
  <si>
    <t>Type of individual</t>
  </si>
  <si>
    <t>People in Private Sector  Firms</t>
  </si>
  <si>
    <t>People in Civil Society</t>
  </si>
  <si>
    <r>
      <t xml:space="preserve">2. Increase </t>
    </r>
    <r>
      <rPr>
        <b/>
        <sz val="10.5"/>
        <color indexed="8"/>
        <rFont val="Arial Narrow"/>
        <family val="2"/>
      </rPr>
      <t>accessibility</t>
    </r>
    <r>
      <rPr>
        <sz val="10.5"/>
        <color indexed="8"/>
        <rFont val="Arial Narrow"/>
        <family val="2"/>
      </rPr>
      <t xml:space="preserve"> of healthy foods by decreasing poverty and increasing incomes</t>
    </r>
  </si>
  <si>
    <t>Number of food security private enterprises (for profit), producers organizations, water users associations, women's groups, trade and business associations, and community-based organizations (CBOs) receiving USG assistance</t>
  </si>
  <si>
    <t>Type of organization</t>
  </si>
  <si>
    <r>
      <rPr>
        <sz val="10.5"/>
        <color indexed="8"/>
        <rFont val="Arial Narrow"/>
        <family val="2"/>
      </rPr>
      <t xml:space="preserve">Producer Organizations </t>
    </r>
  </si>
  <si>
    <t>Trade &amp; Business Assoc.</t>
  </si>
  <si>
    <t>Number of MSMEs, including farmers, receiving USG assistance to access loans</t>
  </si>
  <si>
    <t>Size of MSME</t>
  </si>
  <si>
    <t>Sex of owner</t>
  </si>
  <si>
    <t>Joint ownership</t>
  </si>
  <si>
    <t>Number of MSMEs, including farmers, receiving business development services from USG assisted sources</t>
  </si>
  <si>
    <t>Type of MSME</t>
  </si>
  <si>
    <t>Number of firms (excluding farms) or CSOs engaged in agricultural and food-security-related manufacturing and services now operating more profitably (at or above cost) because of USG assistance</t>
  </si>
  <si>
    <t># of Civil Society Organizations</t>
  </si>
  <si>
    <r>
      <t xml:space="preserve">3. Improve </t>
    </r>
    <r>
      <rPr>
        <b/>
        <sz val="10"/>
        <color indexed="8"/>
        <rFont val="Arial Narrow"/>
        <family val="2"/>
      </rPr>
      <t xml:space="preserve">utilization </t>
    </r>
    <r>
      <rPr>
        <sz val="10"/>
        <color indexed="8"/>
        <rFont val="Arial Narrow"/>
        <family val="2"/>
      </rPr>
      <t>of available food stuffs to improve nutritional status of women and children</t>
    </r>
  </si>
  <si>
    <t>Custom indicat.</t>
  </si>
  <si>
    <t>Organization Official Signature</t>
  </si>
  <si>
    <t>Peace Corps Country Director Signature</t>
  </si>
  <si>
    <r>
      <rPr>
        <b/>
        <sz val="10"/>
        <color indexed="10"/>
        <rFont val="Arial"/>
        <family val="2"/>
      </rPr>
      <t xml:space="preserve">NOTE: </t>
    </r>
    <r>
      <rPr>
        <b/>
        <sz val="10"/>
        <rFont val="Arial"/>
        <family val="2"/>
      </rPr>
      <t>This page must be printed, signed, scanned and sent to Peace Corps/headquarters</t>
    </r>
  </si>
  <si>
    <t>FTF Supplement to the Environmental Review Form for Natural Resources Projects</t>
  </si>
  <si>
    <t>NOTE: Signatures continue on Page 2</t>
  </si>
  <si>
    <t>011</t>
  </si>
  <si>
    <t>Developing our Self-Sufficiency</t>
  </si>
  <si>
    <t>Penas Blancas</t>
  </si>
  <si>
    <t>Perez Zeledon</t>
  </si>
  <si>
    <t>Women United for a Better Future</t>
  </si>
  <si>
    <t>Mayela Mata Jimenez</t>
  </si>
  <si>
    <t>Lacko</t>
  </si>
  <si>
    <t>Allison</t>
  </si>
  <si>
    <t>Luis Mata</t>
  </si>
  <si>
    <t>XX</t>
  </si>
  <si>
    <t xml:space="preserve">"Developing our self-sufficiency" is a projet which will train women and the community's Development Association in basic business practices and teach them how business relates to the home and the community. Participants will create goals to improve their personal lives, a plan for projects to improve the community, and a business plan. By the end of the workshop, they will monitor and evaluate their progress and will set goals for training a wider audience in the community. The women's group that will organize the training  "Success - Program of Self-Sufficiency Interweave" is a workshop developed by the United States based organizations Interweave and ProLiteracy and motivates participants to be proactive and succeed in their businesses, homes, and communities. The workshop simplifies the different components of a business plan in to Plan, Product, Paperwork, Price, Promotion and Process. The women's group which will organize this workshop is a 4-H group called Women United for a Better Future. The group participates in projects related to hand, heart, head and health. Their vision is to create a network of women in the community who can support each other in income generating activities. This workshop is an important goal to meet in order to realize their vision, because it will  improve their knowledge of how to manage a small business. </t>
  </si>
  <si>
    <t xml:space="preserve">This project addresses a priority identified by both the community at larger and by the smaller community of women within the group. At a community level, the Development Association has identified business growth as an important community project. They would like to encourage members of the community to create small businesses, especially farmers and women. The primary need they identified in order to begin this project was to receive business training. This specific workshop is perfect for a Development Association because of its emphasis on community cooperation and development. On a narrower scale, this is also an important project as identified by the members of the women´s group. The majority of women would like to start or improve an income-generating activity. This workshop is valuable because it will walk them through each step of creating a business plan, and is unique in combining business training with emphasis on a balanced home life and safe community. </t>
  </si>
  <si>
    <t xml:space="preserve">The community chose this workshop in comparison to one that only focused on business practices. The Development Association has pledged to donate the use of the comunal salon for meeting space. </t>
  </si>
  <si>
    <t>The training will be straightforward. The first stage will be coordinating with ProLiteracy in the United States to order the materials. Delays in shipping could be a possible challenge. The next stage will be coordinating a time that is convenient for both members of the ADI and the women's group to hold the training sessions. The next stage will be to hold the trainings, with the final stage evaluating the sessions and making an action plan to use the sessions to increase participants' self-sufficiency.</t>
  </si>
  <si>
    <t>Many community members have small income generating activities, especially women involved in the women's group, Women United for a Better Future. The training will help develop important business skills. More broadly, it will frame these skills as an integrated part of community and personal development, all contributing towards improving one's self-sufficiency. Holding a joint training with the women's group and the Development Association will also help foster communication and collaboration between the two groups.</t>
  </si>
  <si>
    <t xml:space="preserve">One of the goals of the project is for members of the Development Association and women's group to facilitate the training for a wider audience of community members. They will reach out to small business owners to run the training again. They will also periodically monitor their own businesses practices, personal goals and community projects to evaluate how well what they learned during the training is being translated into improved self-sufficiency. </t>
  </si>
  <si>
    <t>Apply for World Connect grant</t>
  </si>
  <si>
    <t>Treasurer and secretary of the women's group, PCV</t>
  </si>
  <si>
    <t>Order materials</t>
  </si>
  <si>
    <t>PCV, Alesha Anderson at ProLiteracy</t>
  </si>
  <si>
    <t>Ship materials from NY, USA</t>
  </si>
  <si>
    <t>Alesha Anderson at ProLiteracy</t>
  </si>
  <si>
    <t>Invite members of ADI and women's group to training</t>
  </si>
  <si>
    <t>PCV, secretaries of women's group and ADI</t>
  </si>
  <si>
    <t>Coordinate logistics of training (day of the week, start and end time)</t>
  </si>
  <si>
    <t>Purchase remaining materials</t>
  </si>
  <si>
    <t>PCV</t>
  </si>
  <si>
    <t>Meet twice a week for training sessions for an hour and a half each session</t>
  </si>
  <si>
    <t>PCV, participants from ADI and women's group</t>
  </si>
  <si>
    <t>Evaluate training and come up action plans for personal goals, business goals, and community projects, including when to offer the "Success" training to more community members.</t>
  </si>
  <si>
    <t>Not applicable</t>
  </si>
  <si>
    <t>Participant Workbook Manual</t>
  </si>
  <si>
    <t>Facilitator Manual</t>
  </si>
  <si>
    <t>Flipchart</t>
  </si>
  <si>
    <t>Shipping</t>
  </si>
  <si>
    <t>Markers</t>
  </si>
  <si>
    <t>Newsprint paper</t>
  </si>
  <si>
    <t>Use of Salon Comunal space</t>
  </si>
  <si>
    <t>Food - coffee break</t>
  </si>
  <si>
    <t>Coffee</t>
  </si>
  <si>
    <t>World Connect</t>
  </si>
  <si>
    <t>Phone: 88180957, Address: Frente de la guardia rural en Peñas Blancas, Perez Zeledon</t>
  </si>
  <si>
    <t>Training materials (participant books and facilitator manuals), session materials (newsprint, markers)</t>
  </si>
  <si>
    <t>Use of the comunal salon for classroom space</t>
  </si>
  <si>
    <t>Food during session</t>
  </si>
  <si>
    <t>Coffee during session</t>
  </si>
  <si>
    <t xml:space="preserve">The project has several desired outcomes. The first short term outcome is for participants to demonstrate increased knowledge in how to create a business, how to develop a plan to achieve a personal goal, and how to develop a plan for a community project. The next outcome has a short to medium outcome, and is that the Development Association and the Women United for a Better Future will facilitate this "Success" training to other members of the community or other groups. Therefore, this training hopes to provide an indirect benefit to future community members who will be trained by the Development Association or women's group. The last and most important outcome is that each participant will work to apply what they have learned in such a way as to increase their self-sufficiency and to have a positive impact on their families. </t>
  </si>
  <si>
    <t>From April to July of 2013, 7 members from the Development Association of Penas Blancas will complete 12 sessions of the "Success" training. Each member will complete a personal plan of action to implement what he or she has learned. In addition, the group as a whole will create a plan of action for a community project identified during the workshop.</t>
  </si>
  <si>
    <t>By the end of 2013, 15 additional small business owners or community members wishing to start a small business will receive the "Success" training from members from Women United for a Better Future and the Development Association who have completed the training.</t>
  </si>
  <si>
    <t>In July 2013, participants from the "Success" training from May - July will evaluate the training in order to decide if any changes should be made before offering the training to other members of the community of Penas Blancas.</t>
  </si>
  <si>
    <t xml:space="preserve">In 2013, participants from the workshop will implement what they have learned in their personal lives, community projects, and business practices. </t>
  </si>
  <si>
    <t>Every two months after the completion of training, the participants will be asked to complete a survey to monitor and evaluate how they have carried out their personal plans of action, and a meeting will be held for the group to evaluate their progress.</t>
  </si>
  <si>
    <t xml:space="preserve">In August of 2013, facilitators will be chosen to run a new workshop, and at least 15 small business owners or aspiring business owners will be recruited to participate in the workshop. </t>
  </si>
  <si>
    <t>By July 2013, Women United for a Better Future and the Development Association of Penas Blancas will improve the ability to set personal goals, project planning skills and business skills through the implementation of ProLiteracy and Interweave's "Success" training.</t>
  </si>
  <si>
    <t>From April to July of 2013, 13 members of Women United for a Better Future will complete 12 sessions of the "Success" training and complete a personal plan of action to implement what she has learned.</t>
  </si>
  <si>
    <t>1. # of individuals who complete all 12 sessions and receive certifications for completing the workshop</t>
  </si>
  <si>
    <t>1. # of individuals who complete all 12 sessions and receive certifications for completing the workshop
2. Work plan developed for one community project, complete with tasks, dates, and persons responsible</t>
  </si>
  <si>
    <t>Volunteer and Mayela (counterpart from women's group)</t>
  </si>
  <si>
    <t>Volunteer and Gerardo (counterpart from Development Association)</t>
  </si>
  <si>
    <t>Attendance and participation will be documented every week using an attedance list and observation</t>
  </si>
  <si>
    <t>1. # of participants who complete evaluation survey
2. Feedback from group discussion</t>
  </si>
  <si>
    <t>Volunteer and two counterparts, one from each organization</t>
  </si>
  <si>
    <t xml:space="preserve">Minutes will be taken of discussion evaluating the workshop and possible changes. </t>
  </si>
  <si>
    <t>1. # of community members who enroll in workshop
2. Of the number enrolled, # of participants who already have a small business or income generating activity
3. Of the number enrolled, # of participants who are interested in starting their own business</t>
  </si>
  <si>
    <t>Volunteer and facilitators</t>
  </si>
  <si>
    <t>Number of people who show interest in the workshop and the number who actually enroll will be documented.</t>
  </si>
  <si>
    <t>1. # of participants who have made changes in all three areas of self-sufficiency: personal life, business, community participation
2. # of participants who have made changes in two areas of self-sufficiency: personal life, business, community participation
3.  # of participants who have made changes in one area of self-sufficiency: personal life, business, community participation
4. # of participants who attend bimonthly evaluation meetings</t>
  </si>
  <si>
    <t>Volunteer, two counterparts, participants</t>
  </si>
  <si>
    <t>Changes implemented as a result of the workshop will be documented for each participant. Attendance and minutes will be taken to document the meeting.</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</si>
</sst>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4" formatCode="_(&quot;$&quot;* #,##0.00_);_(&quot;$&quot;* \(#,##0.00\);_(&quot;$&quot;* &quot;-&quot;??_);_(@_)"/>
    <numFmt numFmtId="43" formatCode="_(* #,##0.00_);_(* \(#,##0.00\);_(* &quot;-&quot;??_);_(@_)"/>
    <numFmt numFmtId="164" formatCode="&quot;$&quot;#,##0.00"/>
    <numFmt numFmtId="165" formatCode="[$-409]dd\-mmm\-yy;@"/>
    <numFmt numFmtId="166" formatCode="_(* #,##0.00_);_(* \(#,##0.00\);_(* &quot;-&quot;_);_(@_)"/>
    <numFmt numFmtId="167" formatCode="[$-409]d\-mmm\-yy;@"/>
    <numFmt numFmtId="168" formatCode="m/d/yy;@"/>
    <numFmt numFmtId="169" formatCode="[$-409]mmmm\ d\,\ yyyy;@"/>
    <numFmt numFmtId="170" formatCode="mm/dd/yy;@"/>
  </numFmts>
  <fonts count="176">
    <font>
      <sz val="10"/>
      <name val="Arial"/>
    </font>
    <font>
      <sz val="10"/>
      <name val="Arial"/>
      <family val="2"/>
    </font>
    <font>
      <u/>
      <sz val="10"/>
      <color indexed="12"/>
      <name val="Arial"/>
      <family val="2"/>
    </font>
    <font>
      <sz val="8"/>
      <name val="Arial"/>
      <family val="2"/>
    </font>
    <font>
      <sz val="11"/>
      <name val="Arial"/>
      <family val="2"/>
    </font>
    <font>
      <b/>
      <sz val="14"/>
      <name val="Arial"/>
      <family val="2"/>
    </font>
    <font>
      <b/>
      <sz val="10"/>
      <name val="Arial"/>
      <family val="2"/>
    </font>
    <font>
      <sz val="10"/>
      <name val="Arial"/>
      <family val="2"/>
    </font>
    <font>
      <sz val="10"/>
      <name val="Arial Narrow"/>
      <family val="2"/>
    </font>
    <font>
      <b/>
      <sz val="14"/>
      <color indexed="10"/>
      <name val="Arial Narrow"/>
      <family val="2"/>
    </font>
    <font>
      <b/>
      <sz val="11"/>
      <name val="Arial Narrow"/>
      <family val="2"/>
    </font>
    <font>
      <sz val="11"/>
      <color indexed="12"/>
      <name val="Arial Narrow"/>
      <family val="2"/>
    </font>
    <font>
      <sz val="11"/>
      <name val="Arial Narrow"/>
      <family val="2"/>
    </font>
    <font>
      <b/>
      <sz val="10"/>
      <name val="Arial Narrow"/>
      <family val="2"/>
    </font>
    <font>
      <sz val="9"/>
      <name val="Times New Roman"/>
      <family val="1"/>
    </font>
    <font>
      <b/>
      <sz val="9"/>
      <name val="Times New Roman"/>
      <family val="1"/>
    </font>
    <font>
      <i/>
      <sz val="11"/>
      <name val="Arial Narrow"/>
      <family val="2"/>
    </font>
    <font>
      <sz val="12"/>
      <name val="CG Omega"/>
      <family val="2"/>
    </font>
    <font>
      <b/>
      <sz val="10"/>
      <color indexed="10"/>
      <name val="Arial Narrow"/>
      <family val="2"/>
    </font>
    <font>
      <b/>
      <sz val="10"/>
      <color indexed="10"/>
      <name val="Arial"/>
      <family val="2"/>
    </font>
    <font>
      <b/>
      <sz val="12"/>
      <name val="Arial Narrow"/>
      <family val="2"/>
    </font>
    <font>
      <sz val="12"/>
      <color indexed="12"/>
      <name val="Arial Narrow"/>
      <family val="2"/>
    </font>
    <font>
      <sz val="10"/>
      <color indexed="12"/>
      <name val="Arial Narrow"/>
      <family val="2"/>
    </font>
    <font>
      <b/>
      <sz val="10"/>
      <color indexed="8"/>
      <name val="Arial Narrow"/>
      <family val="2"/>
    </font>
    <font>
      <u/>
      <sz val="15"/>
      <color indexed="12"/>
      <name val="Arial"/>
      <family val="2"/>
    </font>
    <font>
      <b/>
      <u/>
      <sz val="10"/>
      <name val="Arial Narrow"/>
      <family val="2"/>
    </font>
    <font>
      <b/>
      <i/>
      <sz val="10"/>
      <name val="Arial Narrow"/>
      <family val="2"/>
    </font>
    <font>
      <i/>
      <sz val="10"/>
      <name val="Arial Narrow"/>
      <family val="2"/>
    </font>
    <font>
      <sz val="8"/>
      <color indexed="81"/>
      <name val="Tahoma"/>
      <family val="2"/>
    </font>
    <font>
      <b/>
      <u/>
      <sz val="12"/>
      <color indexed="12"/>
      <name val="Arial"/>
      <family val="2"/>
    </font>
    <font>
      <b/>
      <sz val="14"/>
      <name val="Arial"/>
      <family val="2"/>
    </font>
    <font>
      <u/>
      <sz val="10"/>
      <color indexed="20"/>
      <name val="Arial"/>
      <family val="2"/>
    </font>
    <font>
      <sz val="12"/>
      <name val="Arial Narrow"/>
      <family val="2"/>
    </font>
    <font>
      <b/>
      <u/>
      <sz val="12"/>
      <name val="Arial"/>
      <family val="2"/>
    </font>
    <font>
      <sz val="12"/>
      <name val="Arial"/>
      <family val="2"/>
    </font>
    <font>
      <b/>
      <sz val="12"/>
      <name val="Arial"/>
      <family val="2"/>
    </font>
    <font>
      <u/>
      <sz val="11"/>
      <color indexed="12"/>
      <name val="Arial"/>
      <family val="2"/>
    </font>
    <font>
      <sz val="11"/>
      <name val="Calibri"/>
      <family val="2"/>
    </font>
    <font>
      <u/>
      <sz val="10"/>
      <color indexed="12"/>
      <name val="Arial"/>
      <family val="2"/>
    </font>
    <font>
      <sz val="10"/>
      <color indexed="9"/>
      <name val="Arial"/>
      <family val="2"/>
    </font>
    <font>
      <sz val="14"/>
      <name val="Arial Narrow"/>
      <family val="2"/>
    </font>
    <font>
      <i/>
      <sz val="14"/>
      <name val="Arial Narrow"/>
      <family val="2"/>
    </font>
    <font>
      <b/>
      <sz val="14"/>
      <name val="Arial Narrow"/>
      <family val="2"/>
    </font>
    <font>
      <b/>
      <i/>
      <sz val="12"/>
      <name val="Arial Narrow"/>
      <family val="2"/>
    </font>
    <font>
      <b/>
      <sz val="18"/>
      <name val="Arial Narrow"/>
      <family val="2"/>
    </font>
    <font>
      <b/>
      <sz val="16"/>
      <name val="Arial"/>
      <family val="2"/>
    </font>
    <font>
      <b/>
      <sz val="8"/>
      <color indexed="81"/>
      <name val="Tahoma"/>
      <family val="2"/>
    </font>
    <font>
      <sz val="10"/>
      <name val="Arial"/>
      <family val="2"/>
    </font>
    <font>
      <i/>
      <sz val="8"/>
      <color indexed="81"/>
      <name val="Tahoma"/>
      <family val="2"/>
    </font>
    <font>
      <b/>
      <sz val="11"/>
      <color indexed="12"/>
      <name val="Arial Narrow"/>
      <family val="2"/>
    </font>
    <font>
      <b/>
      <u/>
      <sz val="11"/>
      <color indexed="12"/>
      <name val="Arial Narrow"/>
      <family val="2"/>
    </font>
    <font>
      <b/>
      <u/>
      <sz val="14"/>
      <color indexed="12"/>
      <name val="Arial Narrow"/>
      <family val="2"/>
    </font>
    <font>
      <u/>
      <sz val="14"/>
      <color indexed="12"/>
      <name val="Arial Narrow"/>
      <family val="2"/>
    </font>
    <font>
      <i/>
      <sz val="12"/>
      <name val="Arial Narrow"/>
      <family val="2"/>
    </font>
    <font>
      <b/>
      <i/>
      <sz val="12"/>
      <color indexed="10"/>
      <name val="Arial Narrow"/>
      <family val="2"/>
    </font>
    <font>
      <b/>
      <sz val="8"/>
      <color indexed="12"/>
      <name val="Arial Narrow"/>
      <family val="2"/>
    </font>
    <font>
      <sz val="10.5"/>
      <name val="Arial Narrow"/>
      <family val="2"/>
    </font>
    <font>
      <b/>
      <i/>
      <sz val="11"/>
      <color indexed="12"/>
      <name val="Arial Narrow"/>
      <family val="2"/>
    </font>
    <font>
      <b/>
      <i/>
      <sz val="11"/>
      <name val="Arial Narrow"/>
      <family val="2"/>
    </font>
    <font>
      <b/>
      <i/>
      <sz val="8"/>
      <name val="Arial Narrow"/>
      <family val="2"/>
    </font>
    <font>
      <b/>
      <sz val="16"/>
      <name val="Arial Narrow"/>
      <family val="2"/>
    </font>
    <font>
      <b/>
      <u/>
      <sz val="16"/>
      <name val="Arial Narrow"/>
      <family val="2"/>
    </font>
    <font>
      <sz val="11"/>
      <color indexed="8"/>
      <name val="Arial Narrow"/>
      <family val="2"/>
    </font>
    <font>
      <sz val="14"/>
      <color indexed="9"/>
      <name val="Arial Narrow"/>
      <family val="2"/>
    </font>
    <font>
      <b/>
      <i/>
      <sz val="11"/>
      <color indexed="9"/>
      <name val="Arial Narrow"/>
      <family val="2"/>
    </font>
    <font>
      <b/>
      <sz val="11"/>
      <color indexed="9"/>
      <name val="Arial Narrow"/>
      <family val="2"/>
    </font>
    <font>
      <b/>
      <sz val="11"/>
      <color indexed="8"/>
      <name val="Arial Narrow"/>
      <family val="2"/>
    </font>
    <font>
      <sz val="11"/>
      <color indexed="18"/>
      <name val="Arial Narrow"/>
      <family val="2"/>
    </font>
    <font>
      <sz val="14"/>
      <color indexed="10"/>
      <name val="Arial Narrow"/>
      <family val="2"/>
    </font>
    <font>
      <b/>
      <u/>
      <sz val="11"/>
      <color indexed="8"/>
      <name val="Arial Narrow"/>
      <family val="2"/>
    </font>
    <font>
      <b/>
      <i/>
      <sz val="14"/>
      <name val="Arial Narrow"/>
      <family val="2"/>
    </font>
    <font>
      <u/>
      <sz val="11"/>
      <name val="Arial Narrow"/>
      <family val="2"/>
    </font>
    <font>
      <sz val="16"/>
      <name val="Arial Narrow"/>
      <family val="2"/>
    </font>
    <font>
      <u/>
      <sz val="10"/>
      <name val="Arial"/>
      <family val="2"/>
    </font>
    <font>
      <i/>
      <sz val="10"/>
      <name val="Arial"/>
      <family val="2"/>
    </font>
    <font>
      <b/>
      <i/>
      <sz val="10"/>
      <name val="Arial"/>
      <family val="2"/>
    </font>
    <font>
      <i/>
      <sz val="12"/>
      <name val="Arial"/>
      <family val="2"/>
    </font>
    <font>
      <sz val="11"/>
      <color indexed="9"/>
      <name val="Arial Narrow"/>
      <family val="2"/>
    </font>
    <font>
      <b/>
      <sz val="11"/>
      <color indexed="10"/>
      <name val="Arial Narrow"/>
      <family val="2"/>
    </font>
    <font>
      <b/>
      <sz val="13"/>
      <name val="Arial"/>
      <family val="2"/>
    </font>
    <font>
      <u/>
      <sz val="8"/>
      <color indexed="81"/>
      <name val="Tahoma"/>
      <family val="2"/>
    </font>
    <font>
      <sz val="10"/>
      <name val="Cambria"/>
      <family val="1"/>
    </font>
    <font>
      <sz val="8.5"/>
      <name val="Cambria"/>
      <family val="1"/>
    </font>
    <font>
      <b/>
      <u/>
      <sz val="11"/>
      <name val="Arial Narrow"/>
      <family val="2"/>
    </font>
    <font>
      <u/>
      <sz val="11"/>
      <color indexed="12"/>
      <name val="Arial Narrow"/>
      <family val="2"/>
    </font>
    <font>
      <sz val="12"/>
      <name val="Times New Roman"/>
      <family val="1"/>
    </font>
    <font>
      <vertAlign val="superscript"/>
      <sz val="11"/>
      <name val="Arial Narrow"/>
      <family val="2"/>
    </font>
    <font>
      <b/>
      <sz val="11"/>
      <name val="Arial"/>
      <family val="2"/>
    </font>
    <font>
      <i/>
      <sz val="11"/>
      <name val="Arial"/>
      <family val="2"/>
    </font>
    <font>
      <i/>
      <sz val="12"/>
      <color indexed="9"/>
      <name val="Arial Narrow"/>
      <family val="2"/>
    </font>
    <font>
      <b/>
      <sz val="9"/>
      <name val="Arial"/>
      <family val="2"/>
    </font>
    <font>
      <i/>
      <sz val="10"/>
      <color indexed="8"/>
      <name val="Arial Narrow"/>
      <family val="2"/>
    </font>
    <font>
      <b/>
      <i/>
      <sz val="10"/>
      <color indexed="8"/>
      <name val="Arial Narrow"/>
      <family val="2"/>
    </font>
    <font>
      <b/>
      <sz val="10.5"/>
      <color indexed="8"/>
      <name val="Arial Narrow"/>
      <family val="2"/>
    </font>
    <font>
      <sz val="10.5"/>
      <color indexed="8"/>
      <name val="Arial Narrow"/>
      <family val="2"/>
    </font>
    <font>
      <sz val="10.5"/>
      <color indexed="8"/>
      <name val="Arial Narrow"/>
      <family val="2"/>
    </font>
    <font>
      <sz val="10"/>
      <color indexed="8"/>
      <name val="Arial Narrow"/>
      <family val="2"/>
    </font>
    <font>
      <sz val="9"/>
      <name val="Arial Narrow"/>
      <family val="2"/>
    </font>
    <font>
      <sz val="11"/>
      <color theme="1"/>
      <name val="Calibri"/>
      <family val="2"/>
      <scheme val="minor"/>
    </font>
    <font>
      <sz val="11"/>
      <color theme="0"/>
      <name val="Calibri"/>
      <family val="2"/>
      <scheme val="minor"/>
    </font>
    <font>
      <b/>
      <sz val="11"/>
      <color theme="0"/>
      <name val="Calibri"/>
      <family val="2"/>
      <scheme val="minor"/>
    </font>
    <font>
      <b/>
      <sz val="11"/>
      <color theme="1"/>
      <name val="Calibri"/>
      <family val="2"/>
      <scheme val="minor"/>
    </font>
    <font>
      <sz val="11"/>
      <name val="Calibri"/>
      <family val="2"/>
      <scheme val="minor"/>
    </font>
    <font>
      <sz val="11"/>
      <color theme="0"/>
      <name val="Arial Narrow"/>
      <family val="2"/>
    </font>
    <font>
      <b/>
      <sz val="14"/>
      <color rgb="FFFF0000"/>
      <name val="Arial Narrow"/>
      <family val="2"/>
    </font>
    <font>
      <b/>
      <sz val="14"/>
      <color rgb="FF000000"/>
      <name val="Calibri"/>
      <family val="2"/>
    </font>
    <font>
      <sz val="11"/>
      <color rgb="FF1F497D"/>
      <name val="Calibri"/>
      <family val="2"/>
    </font>
    <font>
      <sz val="11"/>
      <color rgb="FF1F497D"/>
      <name val="Symbol"/>
      <family val="1"/>
      <charset val="2"/>
    </font>
    <font>
      <b/>
      <sz val="11"/>
      <color theme="3" tint="-0.499984740745262"/>
      <name val="Arial Narrow"/>
      <family val="2"/>
    </font>
    <font>
      <b/>
      <sz val="11"/>
      <color theme="0" tint="-0.14999847407452621"/>
      <name val="Arial Black"/>
      <family val="2"/>
    </font>
    <font>
      <b/>
      <sz val="14"/>
      <color theme="3" tint="-0.499984740745262"/>
      <name val="Arial Narrow"/>
      <family val="2"/>
    </font>
    <font>
      <b/>
      <sz val="11"/>
      <color theme="0"/>
      <name val="Arial Narrow"/>
      <family val="2"/>
    </font>
    <font>
      <b/>
      <sz val="14"/>
      <color theme="3" tint="-0.499984740745262"/>
      <name val="Arial"/>
      <family val="2"/>
    </font>
    <font>
      <sz val="10"/>
      <color theme="0"/>
      <name val="Arial"/>
      <family val="2"/>
    </font>
    <font>
      <b/>
      <i/>
      <sz val="11"/>
      <color theme="0"/>
      <name val="Arial Narrow"/>
      <family val="2"/>
    </font>
    <font>
      <b/>
      <sz val="14"/>
      <color theme="9" tint="-0.249977111117893"/>
      <name val="Arial Narrow"/>
      <family val="2"/>
    </font>
    <font>
      <b/>
      <sz val="12"/>
      <color rgb="FF000000"/>
      <name val="Arial Narrow"/>
      <family val="2"/>
    </font>
    <font>
      <sz val="9"/>
      <color rgb="FF000000"/>
      <name val="Arial Narrow"/>
      <family val="2"/>
    </font>
    <font>
      <sz val="11"/>
      <color rgb="FF000000"/>
      <name val="Arial Narrow"/>
      <family val="2"/>
    </font>
    <font>
      <b/>
      <sz val="10"/>
      <color theme="0"/>
      <name val="Arial Narrow"/>
      <family val="2"/>
    </font>
    <font>
      <sz val="11"/>
      <color theme="1"/>
      <name val="Arial Narrow"/>
      <family val="2"/>
    </font>
    <font>
      <sz val="10"/>
      <color theme="1"/>
      <name val="Calibri"/>
      <family val="2"/>
    </font>
    <font>
      <sz val="14"/>
      <color theme="1"/>
      <name val="Arial Narrow"/>
      <family val="2"/>
    </font>
    <font>
      <b/>
      <sz val="14"/>
      <color theme="7" tint="-0.249977111117893"/>
      <name val="Arial Narrow"/>
      <family val="2"/>
    </font>
    <font>
      <sz val="14"/>
      <color theme="7" tint="-0.249977111117893"/>
      <name val="Arial Narrow"/>
      <family val="2"/>
    </font>
    <font>
      <b/>
      <sz val="10"/>
      <color theme="0" tint="-0.249977111117893"/>
      <name val="Arial Narrow"/>
      <family val="2"/>
    </font>
    <font>
      <b/>
      <sz val="10"/>
      <color theme="3" tint="-0.499984740745262"/>
      <name val="Arial Narrow"/>
      <family val="2"/>
    </font>
    <font>
      <sz val="11"/>
      <color theme="3" tint="-0.499984740745262"/>
      <name val="Arial Narrow"/>
      <family val="2"/>
    </font>
    <font>
      <b/>
      <sz val="11"/>
      <color theme="4" tint="-0.499984740745262"/>
      <name val="Arial Narrow"/>
      <family val="2"/>
    </font>
    <font>
      <sz val="11"/>
      <color theme="4" tint="-0.499984740745262"/>
      <name val="Arial Narrow"/>
      <family val="2"/>
    </font>
    <font>
      <b/>
      <sz val="10"/>
      <color theme="0"/>
      <name val="Arial"/>
      <family val="2"/>
    </font>
    <font>
      <b/>
      <sz val="9"/>
      <color theme="0"/>
      <name val="Times New Roman"/>
      <family val="1"/>
    </font>
    <font>
      <b/>
      <sz val="14"/>
      <color theme="1"/>
      <name val="Arial Narrow"/>
      <family val="2"/>
    </font>
    <font>
      <b/>
      <sz val="14"/>
      <color theme="0"/>
      <name val="Arial Narrow"/>
      <family val="2"/>
    </font>
    <font>
      <b/>
      <i/>
      <sz val="14"/>
      <color theme="0"/>
      <name val="Arial Narrow"/>
      <family val="2"/>
    </font>
    <font>
      <sz val="14"/>
      <color theme="3" tint="-0.499984740745262"/>
      <name val="Arial Narrow"/>
      <family val="2"/>
    </font>
    <font>
      <b/>
      <sz val="16"/>
      <color theme="3" tint="-0.499984740745262"/>
      <name val="Arial Narrow"/>
      <family val="2"/>
    </font>
    <font>
      <sz val="10"/>
      <color rgb="FFFF0000"/>
      <name val="Arial"/>
      <family val="2"/>
    </font>
    <font>
      <sz val="14"/>
      <color rgb="FFFF0000"/>
      <name val="Arial Narrow"/>
      <family val="2"/>
    </font>
    <font>
      <b/>
      <sz val="14"/>
      <color rgb="FF000000"/>
      <name val="Arial Narrow"/>
      <family val="2"/>
    </font>
    <font>
      <sz val="9"/>
      <color theme="0"/>
      <name val="Arial Narrow"/>
      <family val="2"/>
    </font>
    <font>
      <b/>
      <sz val="11"/>
      <color rgb="FF000000"/>
      <name val="Arial Narrow"/>
      <family val="2"/>
    </font>
    <font>
      <sz val="10"/>
      <color theme="4" tint="0.59999389629810485"/>
      <name val="Arial Narrow"/>
      <family val="2"/>
    </font>
    <font>
      <b/>
      <sz val="14"/>
      <color rgb="FFFFC000"/>
      <name val="Arial Narrow"/>
      <family val="2"/>
    </font>
    <font>
      <sz val="11"/>
      <color rgb="FF1F497D"/>
      <name val="Perpetua"/>
      <family val="1"/>
    </font>
    <font>
      <sz val="11"/>
      <color rgb="FF1F497D"/>
      <name val="Calibri"/>
      <family val="2"/>
      <scheme val="minor"/>
    </font>
    <font>
      <i/>
      <sz val="11"/>
      <color theme="1"/>
      <name val="Arial Narrow"/>
      <family val="2"/>
    </font>
    <font>
      <b/>
      <sz val="12"/>
      <color theme="1"/>
      <name val="Arial Narrow"/>
      <family val="2"/>
    </font>
    <font>
      <b/>
      <sz val="12"/>
      <color theme="0"/>
      <name val="Arial Narrow"/>
      <family val="2"/>
    </font>
    <font>
      <sz val="11"/>
      <color theme="0"/>
      <name val="Calibri"/>
      <family val="2"/>
    </font>
    <font>
      <i/>
      <sz val="11"/>
      <color theme="1"/>
      <name val="Calibri"/>
      <family val="2"/>
      <scheme val="minor"/>
    </font>
    <font>
      <b/>
      <sz val="11"/>
      <color rgb="FF000000"/>
      <name val="Arial"/>
      <family val="2"/>
    </font>
    <font>
      <sz val="11"/>
      <color theme="1"/>
      <name val="Arial"/>
      <family val="2"/>
    </font>
    <font>
      <b/>
      <sz val="11"/>
      <color theme="1"/>
      <name val="Arial"/>
      <family val="2"/>
    </font>
    <font>
      <sz val="12"/>
      <color theme="1"/>
      <name val="Times New Roman"/>
      <family val="1"/>
    </font>
    <font>
      <b/>
      <i/>
      <sz val="10"/>
      <color theme="0"/>
      <name val="Arial Narrow"/>
      <family val="2"/>
    </font>
    <font>
      <sz val="12"/>
      <color theme="0"/>
      <name val="Arial"/>
      <family val="2"/>
    </font>
    <font>
      <b/>
      <sz val="12"/>
      <color theme="3"/>
      <name val="Arial"/>
      <family val="2"/>
    </font>
    <font>
      <b/>
      <sz val="12"/>
      <color rgb="FFFF0000"/>
      <name val="Arial Narrow"/>
      <family val="2"/>
    </font>
    <font>
      <b/>
      <sz val="14"/>
      <color theme="0"/>
      <name val="Arial"/>
      <family val="2"/>
    </font>
    <font>
      <i/>
      <sz val="10"/>
      <color theme="1"/>
      <name val="Arial Narrow"/>
      <family val="2"/>
    </font>
    <font>
      <i/>
      <sz val="8.5"/>
      <color theme="1"/>
      <name val="Arial"/>
      <family val="2"/>
    </font>
    <font>
      <sz val="10.5"/>
      <color theme="1"/>
      <name val="Arial Narrow"/>
      <family val="2"/>
    </font>
    <font>
      <b/>
      <sz val="16"/>
      <color theme="0"/>
      <name val="Arial Narrow"/>
      <family val="2"/>
    </font>
    <font>
      <b/>
      <sz val="11"/>
      <color rgb="FFFF0000"/>
      <name val="Arial Narrow"/>
      <family val="2"/>
    </font>
    <font>
      <b/>
      <sz val="11"/>
      <color theme="1"/>
      <name val="Arial Narrow"/>
      <family val="2"/>
    </font>
    <font>
      <b/>
      <u/>
      <sz val="11"/>
      <color theme="1"/>
      <name val="Arial Narrow"/>
      <family val="2"/>
    </font>
    <font>
      <b/>
      <sz val="14"/>
      <color rgb="FF1F497D"/>
      <name val="Arial Narrow"/>
      <family val="2"/>
    </font>
    <font>
      <sz val="16"/>
      <color rgb="FFFF0000"/>
      <name val="Arial Narrow"/>
      <family val="2"/>
    </font>
    <font>
      <b/>
      <sz val="14"/>
      <color theme="6" tint="-0.249977111117893"/>
      <name val="Arial Narrow"/>
      <family val="2"/>
    </font>
    <font>
      <sz val="11"/>
      <color rgb="FF000000"/>
      <name val="Arial"/>
      <family val="2"/>
    </font>
    <font>
      <b/>
      <sz val="14"/>
      <color theme="5" tint="-0.499984740745262"/>
      <name val="Arial Narrow"/>
      <family val="2"/>
    </font>
    <font>
      <b/>
      <sz val="12"/>
      <color theme="0"/>
      <name val="Arial"/>
      <family val="2"/>
    </font>
    <font>
      <i/>
      <sz val="11"/>
      <color rgb="FF7F7F7F"/>
      <name val="Arial Narrow"/>
      <family val="2"/>
    </font>
    <font>
      <b/>
      <sz val="10.5"/>
      <color theme="1"/>
      <name val="Arial Narrow"/>
      <family val="2"/>
    </font>
    <font>
      <sz val="11"/>
      <color rgb="FFFFC000"/>
      <name val="Arial Narrow"/>
      <family val="2"/>
    </font>
  </fonts>
  <fills count="73">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indexed="22"/>
        <bgColor indexed="64"/>
      </patternFill>
    </fill>
    <fill>
      <patternFill patternType="solid">
        <fgColor indexed="65"/>
        <bgColor indexed="64"/>
      </patternFill>
    </fill>
    <fill>
      <patternFill patternType="solid">
        <fgColor indexed="51"/>
        <bgColor indexed="64"/>
      </patternFill>
    </fill>
    <fill>
      <patternFill patternType="solid">
        <fgColor indexed="52"/>
        <bgColor indexed="64"/>
      </patternFill>
    </fill>
    <fill>
      <patternFill patternType="solid">
        <fgColor indexed="46"/>
        <bgColor indexed="64"/>
      </patternFill>
    </fill>
    <fill>
      <patternFill patternType="solid">
        <fgColor indexed="11"/>
        <bgColor indexed="64"/>
      </patternFill>
    </fill>
    <fill>
      <patternFill patternType="solid">
        <fgColor indexed="13"/>
        <bgColor indexed="64"/>
      </patternFill>
    </fill>
    <fill>
      <patternFill patternType="solid">
        <fgColor indexed="45"/>
        <bgColor indexed="64"/>
      </patternFill>
    </fill>
    <fill>
      <patternFill patternType="solid">
        <fgColor indexed="15"/>
        <bgColor indexed="64"/>
      </patternFill>
    </fill>
    <fill>
      <patternFill patternType="solid">
        <fgColor indexed="44"/>
        <bgColor indexed="64"/>
      </patternFill>
    </fill>
    <fill>
      <patternFill patternType="solid">
        <fgColor indexed="47"/>
        <bgColor indexed="64"/>
      </patternFill>
    </fill>
    <fill>
      <patternFill patternType="solid">
        <fgColor theme="0"/>
        <bgColor indexed="64"/>
      </patternFill>
    </fill>
    <fill>
      <patternFill patternType="solid">
        <fgColor rgb="FFA7A7FF"/>
        <bgColor indexed="64"/>
      </patternFill>
    </fill>
    <fill>
      <patternFill patternType="solid">
        <fgColor rgb="FF92D050"/>
        <bgColor indexed="64"/>
      </patternFill>
    </fill>
    <fill>
      <patternFill patternType="solid">
        <fgColor theme="5" tint="0.39997558519241921"/>
        <bgColor indexed="64"/>
      </patternFill>
    </fill>
    <fill>
      <patternFill patternType="solid">
        <fgColor rgb="FFFFC000"/>
        <bgColor indexed="64"/>
      </patternFill>
    </fill>
    <fill>
      <patternFill patternType="solid">
        <fgColor theme="9"/>
        <bgColor indexed="64"/>
      </patternFill>
    </fill>
    <fill>
      <patternFill patternType="solid">
        <fgColor theme="9" tint="0.39997558519241921"/>
        <bgColor indexed="64"/>
      </patternFill>
    </fill>
    <fill>
      <patternFill patternType="solid">
        <fgColor theme="8" tint="0.39997558519241921"/>
        <bgColor indexed="64"/>
      </patternFill>
    </fill>
    <fill>
      <patternFill patternType="solid">
        <fgColor theme="7" tint="0.59999389629810485"/>
        <bgColor indexed="64"/>
      </patternFill>
    </fill>
    <fill>
      <patternFill patternType="solid">
        <fgColor theme="6" tint="0.39997558519241921"/>
        <bgColor indexed="64"/>
      </patternFill>
    </fill>
    <fill>
      <patternFill patternType="solid">
        <fgColor theme="4" tint="0.39997558519241921"/>
        <bgColor indexed="64"/>
      </patternFill>
    </fill>
    <fill>
      <patternFill patternType="solid">
        <fgColor rgb="FFFFFF00"/>
        <bgColor indexed="64"/>
      </patternFill>
    </fill>
    <fill>
      <patternFill patternType="solid">
        <fgColor rgb="FFFF7DB2"/>
        <bgColor indexed="64"/>
      </patternFill>
    </fill>
    <fill>
      <patternFill patternType="solid">
        <fgColor rgb="FFFFAA2D"/>
        <bgColor indexed="64"/>
      </patternFill>
    </fill>
    <fill>
      <patternFill patternType="solid">
        <fgColor rgb="FF57ABFF"/>
        <bgColor indexed="64"/>
      </patternFill>
    </fill>
    <fill>
      <patternFill patternType="solid">
        <fgColor rgb="FF00B0F0"/>
        <bgColor indexed="64"/>
      </patternFill>
    </fill>
    <fill>
      <patternFill patternType="solid">
        <fgColor rgb="FF00B050"/>
        <bgColor indexed="64"/>
      </patternFill>
    </fill>
    <fill>
      <patternFill patternType="solid">
        <fgColor theme="9" tint="-0.249977111117893"/>
        <bgColor indexed="64"/>
      </patternFill>
    </fill>
    <fill>
      <patternFill patternType="solid">
        <fgColor theme="3"/>
        <bgColor indexed="64"/>
      </patternFill>
    </fill>
    <fill>
      <patternFill patternType="solid">
        <fgColor theme="4" tint="0.79998168889431442"/>
        <bgColor indexed="64"/>
      </patternFill>
    </fill>
    <fill>
      <patternFill patternType="solid">
        <fgColor theme="8"/>
        <bgColor indexed="64"/>
      </patternFill>
    </fill>
    <fill>
      <patternFill patternType="solid">
        <fgColor theme="5" tint="-0.249977111117893"/>
        <bgColor indexed="64"/>
      </patternFill>
    </fill>
    <fill>
      <patternFill patternType="solid">
        <fgColor theme="5" tint="0.79998168889431442"/>
        <bgColor indexed="64"/>
      </patternFill>
    </fill>
    <fill>
      <patternFill patternType="solid">
        <fgColor theme="2" tint="-9.9978637043366805E-2"/>
        <bgColor indexed="64"/>
      </patternFill>
    </fill>
    <fill>
      <patternFill patternType="lightTrellis">
        <fgColor rgb="FFD9D9D9"/>
        <bgColor theme="4" tint="0.79998168889431442"/>
      </patternFill>
    </fill>
    <fill>
      <patternFill patternType="solid">
        <fgColor rgb="FF1F497D"/>
        <bgColor indexed="64"/>
      </patternFill>
    </fill>
    <fill>
      <patternFill patternType="solid">
        <fgColor rgb="FFFFFF99"/>
        <bgColor indexed="64"/>
      </patternFill>
    </fill>
    <fill>
      <patternFill patternType="solid">
        <fgColor theme="0" tint="-0.249977111117893"/>
        <bgColor indexed="64"/>
      </patternFill>
    </fill>
    <fill>
      <patternFill patternType="solid">
        <fgColor theme="7" tint="-0.249977111117893"/>
        <bgColor indexed="64"/>
      </patternFill>
    </fill>
    <fill>
      <patternFill patternType="solid">
        <fgColor theme="7" tint="0.39997558519241921"/>
        <bgColor indexed="64"/>
      </patternFill>
    </fill>
    <fill>
      <patternFill patternType="solid">
        <fgColor theme="3" tint="0.59999389629810485"/>
        <bgColor indexed="64"/>
      </patternFill>
    </fill>
    <fill>
      <patternFill patternType="solid">
        <fgColor theme="4" tint="0.59999389629810485"/>
        <bgColor indexed="64"/>
      </patternFill>
    </fill>
    <fill>
      <patternFill patternType="solid">
        <fgColor theme="6" tint="-0.249977111117893"/>
        <bgColor indexed="64"/>
      </patternFill>
    </fill>
    <fill>
      <patternFill patternType="solid">
        <fgColor theme="7" tint="0.79998168889431442"/>
        <bgColor indexed="64"/>
      </patternFill>
    </fill>
    <fill>
      <patternFill patternType="solid">
        <fgColor theme="5" tint="0.59999389629810485"/>
        <bgColor indexed="64"/>
      </patternFill>
    </fill>
    <fill>
      <patternFill patternType="solid">
        <fgColor rgb="FF66FF66"/>
        <bgColor indexed="64"/>
      </patternFill>
    </fill>
    <fill>
      <patternFill patternType="solid">
        <fgColor theme="0" tint="-0.14999847407452621"/>
        <bgColor indexed="64"/>
      </patternFill>
    </fill>
    <fill>
      <patternFill patternType="solid">
        <fgColor rgb="FFEAB200"/>
        <bgColor indexed="64"/>
      </patternFill>
    </fill>
    <fill>
      <patternFill patternType="solid">
        <fgColor theme="2" tint="-0.249977111117893"/>
        <bgColor indexed="64"/>
      </patternFill>
    </fill>
    <fill>
      <patternFill patternType="solid">
        <fgColor rgb="FF9FCFFF"/>
        <bgColor indexed="64"/>
      </patternFill>
    </fill>
    <fill>
      <patternFill patternType="solid">
        <fgColor rgb="FFFFC269"/>
        <bgColor indexed="64"/>
      </patternFill>
    </fill>
    <fill>
      <patternFill patternType="solid">
        <fgColor rgb="FF93FFB7"/>
        <bgColor indexed="64"/>
      </patternFill>
    </fill>
    <fill>
      <patternFill patternType="solid">
        <fgColor rgb="FFFF9C85"/>
        <bgColor indexed="64"/>
      </patternFill>
    </fill>
    <fill>
      <patternFill patternType="solid">
        <fgColor rgb="FF2F70BF"/>
        <bgColor indexed="64"/>
      </patternFill>
    </fill>
    <fill>
      <patternFill patternType="solid">
        <fgColor rgb="FFFF5A33"/>
        <bgColor indexed="64"/>
      </patternFill>
    </fill>
    <fill>
      <patternFill patternType="solid">
        <fgColor rgb="FFFF8669"/>
        <bgColor indexed="64"/>
      </patternFill>
    </fill>
    <fill>
      <patternFill patternType="solid">
        <fgColor theme="6" tint="0.59999389629810485"/>
        <bgColor indexed="64"/>
      </patternFill>
    </fill>
    <fill>
      <patternFill patternType="solid">
        <fgColor rgb="FF953735"/>
        <bgColor indexed="64"/>
      </patternFill>
    </fill>
    <fill>
      <patternFill patternType="solid">
        <fgColor theme="9" tint="0.59999389629810485"/>
        <bgColor indexed="64"/>
      </patternFill>
    </fill>
    <fill>
      <patternFill patternType="solid">
        <fgColor theme="3" tint="0.79998168889431442"/>
        <bgColor indexed="64"/>
      </patternFill>
    </fill>
    <fill>
      <patternFill patternType="solid">
        <fgColor theme="3" tint="0.39997558519241921"/>
        <bgColor indexed="64"/>
      </patternFill>
    </fill>
    <fill>
      <patternFill patternType="solid">
        <fgColor rgb="FFFFCC00"/>
        <bgColor indexed="64"/>
      </patternFill>
    </fill>
    <fill>
      <patternFill patternType="solid">
        <fgColor rgb="FFFFCC99"/>
        <bgColor indexed="64"/>
      </patternFill>
    </fill>
    <fill>
      <patternFill patternType="solid">
        <fgColor rgb="FFFFE07D"/>
        <bgColor indexed="64"/>
      </patternFill>
    </fill>
    <fill>
      <patternFill patternType="solid">
        <fgColor rgb="FFFFEAA7"/>
        <bgColor indexed="64"/>
      </patternFill>
    </fill>
    <fill>
      <patternFill patternType="solid">
        <fgColor rgb="FFFFDA65"/>
        <bgColor indexed="64"/>
      </patternFill>
    </fill>
    <fill>
      <patternFill patternType="solid">
        <fgColor rgb="FFFFD757"/>
        <bgColor indexed="64"/>
      </patternFill>
    </fill>
    <fill>
      <patternFill patternType="solid">
        <fgColor theme="2" tint="-0.499984740745262"/>
        <bgColor indexed="64"/>
      </patternFill>
    </fill>
  </fills>
  <borders count="167">
    <border>
      <left/>
      <right/>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bottom/>
      <diagonal/>
    </border>
    <border>
      <left style="thin">
        <color indexed="64"/>
      </left>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double">
        <color indexed="64"/>
      </bottom>
      <diagonal/>
    </border>
    <border>
      <left/>
      <right/>
      <top style="double">
        <color indexed="64"/>
      </top>
      <bottom/>
      <diagonal/>
    </border>
    <border>
      <left style="thin">
        <color indexed="64"/>
      </left>
      <right style="thin">
        <color indexed="64"/>
      </right>
      <top style="thin">
        <color indexed="64"/>
      </top>
      <bottom style="double">
        <color indexed="64"/>
      </bottom>
      <diagonal/>
    </border>
    <border>
      <left/>
      <right style="thin">
        <color indexed="64"/>
      </right>
      <top/>
      <bottom style="thin">
        <color indexed="64"/>
      </bottom>
      <diagonal/>
    </border>
    <border>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style="medium">
        <color indexed="64"/>
      </left>
      <right style="medium">
        <color indexed="64"/>
      </right>
      <top style="medium">
        <color indexed="64"/>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right style="thin">
        <color indexed="64"/>
      </right>
      <top/>
      <bottom style="medium">
        <color indexed="64"/>
      </bottom>
      <diagonal/>
    </border>
    <border>
      <left/>
      <right/>
      <top style="medium">
        <color indexed="64"/>
      </top>
      <bottom style="thin">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thin">
        <color indexed="64"/>
      </left>
      <right/>
      <top style="double">
        <color indexed="64"/>
      </top>
      <bottom/>
      <diagonal/>
    </border>
    <border>
      <left/>
      <right style="thin">
        <color indexed="64"/>
      </right>
      <top style="double">
        <color indexed="64"/>
      </top>
      <bottom/>
      <diagonal/>
    </border>
    <border>
      <left/>
      <right style="thin">
        <color indexed="64"/>
      </right>
      <top/>
      <bottom style="double">
        <color indexed="64"/>
      </bottom>
      <diagonal/>
    </border>
    <border>
      <left style="thin">
        <color indexed="64"/>
      </left>
      <right/>
      <top/>
      <bottom style="double">
        <color indexed="64"/>
      </bottom>
      <diagonal/>
    </border>
    <border>
      <left style="medium">
        <color indexed="64"/>
      </left>
      <right/>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style="medium">
        <color theme="1"/>
      </right>
      <top/>
      <bottom/>
      <diagonal/>
    </border>
    <border>
      <left style="medium">
        <color theme="1"/>
      </left>
      <right/>
      <top/>
      <bottom/>
      <diagonal/>
    </border>
    <border>
      <left style="medium">
        <color theme="1"/>
      </left>
      <right/>
      <top/>
      <bottom style="medium">
        <color theme="1"/>
      </bottom>
      <diagonal/>
    </border>
    <border>
      <left/>
      <right style="medium">
        <color theme="1"/>
      </right>
      <top/>
      <bottom style="medium">
        <color theme="1"/>
      </bottom>
      <diagonal/>
    </border>
    <border>
      <left/>
      <right/>
      <top/>
      <bottom style="medium">
        <color theme="1"/>
      </bottom>
      <diagonal/>
    </border>
    <border>
      <left/>
      <right style="medium">
        <color theme="1"/>
      </right>
      <top style="thin">
        <color indexed="64"/>
      </top>
      <bottom style="medium">
        <color indexed="64"/>
      </bottom>
      <diagonal/>
    </border>
    <border>
      <left style="thin">
        <color theme="1"/>
      </left>
      <right style="thin">
        <color theme="1"/>
      </right>
      <top style="thin">
        <color theme="1"/>
      </top>
      <bottom style="thin">
        <color theme="1"/>
      </bottom>
      <diagonal/>
    </border>
    <border>
      <left style="thin">
        <color theme="1"/>
      </left>
      <right/>
      <top style="thin">
        <color theme="1"/>
      </top>
      <bottom style="thin">
        <color theme="1"/>
      </bottom>
      <diagonal/>
    </border>
    <border>
      <left/>
      <right/>
      <top style="thin">
        <color theme="1"/>
      </top>
      <bottom style="thin">
        <color theme="1"/>
      </bottom>
      <diagonal/>
    </border>
    <border>
      <left/>
      <right style="medium">
        <color theme="1"/>
      </right>
      <top style="thin">
        <color theme="1"/>
      </top>
      <bottom style="thin">
        <color theme="1"/>
      </bottom>
      <diagonal/>
    </border>
    <border>
      <left/>
      <right style="medium">
        <color theme="1"/>
      </right>
      <top/>
      <bottom style="thin">
        <color theme="1"/>
      </bottom>
      <diagonal/>
    </border>
    <border>
      <left style="medium">
        <color indexed="64"/>
      </left>
      <right style="medium">
        <color theme="1"/>
      </right>
      <top/>
      <bottom/>
      <diagonal/>
    </border>
    <border>
      <left style="thin">
        <color indexed="64"/>
      </left>
      <right style="thin">
        <color theme="1"/>
      </right>
      <top style="thin">
        <color indexed="64"/>
      </top>
      <bottom style="thin">
        <color indexed="64"/>
      </bottom>
      <diagonal/>
    </border>
    <border>
      <left style="thin">
        <color theme="1"/>
      </left>
      <right style="thin">
        <color theme="1"/>
      </right>
      <top/>
      <bottom/>
      <diagonal/>
    </border>
    <border>
      <left style="thin">
        <color indexed="64"/>
      </left>
      <right style="medium">
        <color theme="1"/>
      </right>
      <top style="thin">
        <color indexed="64"/>
      </top>
      <bottom style="thin">
        <color indexed="64"/>
      </bottom>
      <diagonal/>
    </border>
    <border>
      <left style="thin">
        <color theme="1"/>
      </left>
      <right style="thin">
        <color theme="1"/>
      </right>
      <top/>
      <bottom style="thin">
        <color theme="1"/>
      </bottom>
      <diagonal/>
    </border>
    <border>
      <left style="medium">
        <color indexed="64"/>
      </left>
      <right style="medium">
        <color theme="1"/>
      </right>
      <top/>
      <bottom style="medium">
        <color theme="1"/>
      </bottom>
      <diagonal/>
    </border>
    <border>
      <left/>
      <right style="medium">
        <color indexed="64"/>
      </right>
      <top style="medium">
        <color theme="1"/>
      </top>
      <bottom/>
      <diagonal/>
    </border>
    <border>
      <left/>
      <right/>
      <top style="medium">
        <color theme="1"/>
      </top>
      <bottom/>
      <diagonal/>
    </border>
    <border>
      <left style="medium">
        <color theme="1"/>
      </left>
      <right style="medium">
        <color theme="1"/>
      </right>
      <top style="medium">
        <color theme="1"/>
      </top>
      <bottom style="medium">
        <color theme="1"/>
      </bottom>
      <diagonal/>
    </border>
    <border>
      <left/>
      <right style="thin">
        <color theme="1"/>
      </right>
      <top/>
      <bottom/>
      <diagonal/>
    </border>
    <border>
      <left style="thin">
        <color indexed="64"/>
      </left>
      <right style="medium">
        <color theme="1"/>
      </right>
      <top/>
      <bottom style="thin">
        <color indexed="64"/>
      </bottom>
      <diagonal/>
    </border>
    <border>
      <left/>
      <right style="thin">
        <color theme="1"/>
      </right>
      <top style="thin">
        <color theme="1"/>
      </top>
      <bottom style="medium">
        <color theme="1"/>
      </bottom>
      <diagonal/>
    </border>
    <border>
      <left style="thin">
        <color theme="1"/>
      </left>
      <right/>
      <top style="thin">
        <color theme="1"/>
      </top>
      <bottom style="medium">
        <color theme="1"/>
      </bottom>
      <diagonal/>
    </border>
    <border>
      <left style="medium">
        <color theme="1"/>
      </left>
      <right style="thin">
        <color theme="1"/>
      </right>
      <top style="thin">
        <color theme="1"/>
      </top>
      <bottom style="medium">
        <color theme="1"/>
      </bottom>
      <diagonal/>
    </border>
    <border>
      <left style="thin">
        <color theme="1"/>
      </left>
      <right style="medium">
        <color theme="1"/>
      </right>
      <top style="thin">
        <color theme="1"/>
      </top>
      <bottom style="medium">
        <color theme="1"/>
      </bottom>
      <diagonal/>
    </border>
    <border>
      <left style="medium">
        <color theme="1"/>
      </left>
      <right style="medium">
        <color theme="1"/>
      </right>
      <top style="medium">
        <color theme="1"/>
      </top>
      <bottom style="medium">
        <color indexed="64"/>
      </bottom>
      <diagonal/>
    </border>
    <border>
      <left style="medium">
        <color theme="1"/>
      </left>
      <right style="medium">
        <color theme="1"/>
      </right>
      <top style="medium">
        <color indexed="64"/>
      </top>
      <bottom style="medium">
        <color indexed="64"/>
      </bottom>
      <diagonal/>
    </border>
    <border>
      <left style="medium">
        <color theme="1"/>
      </left>
      <right style="thin">
        <color indexed="64"/>
      </right>
      <top style="medium">
        <color theme="1"/>
      </top>
      <bottom/>
      <diagonal/>
    </border>
    <border>
      <left style="thin">
        <color indexed="64"/>
      </left>
      <right style="medium">
        <color theme="1"/>
      </right>
      <top style="thin">
        <color indexed="64"/>
      </top>
      <bottom/>
      <diagonal/>
    </border>
    <border>
      <left style="medium">
        <color theme="1"/>
      </left>
      <right/>
      <top style="medium">
        <color theme="1"/>
      </top>
      <bottom/>
      <diagonal/>
    </border>
    <border>
      <left/>
      <right style="medium">
        <color theme="1"/>
      </right>
      <top style="medium">
        <color theme="1"/>
      </top>
      <bottom/>
      <diagonal/>
    </border>
    <border>
      <left style="medium">
        <color theme="1"/>
      </left>
      <right style="medium">
        <color theme="1"/>
      </right>
      <top/>
      <bottom style="medium">
        <color theme="1"/>
      </bottom>
      <diagonal/>
    </border>
    <border>
      <left style="medium">
        <color theme="1"/>
      </left>
      <right/>
      <top style="medium">
        <color theme="1"/>
      </top>
      <bottom style="medium">
        <color theme="1"/>
      </bottom>
      <diagonal/>
    </border>
    <border>
      <left/>
      <right/>
      <top style="medium">
        <color theme="1"/>
      </top>
      <bottom style="medium">
        <color theme="1"/>
      </bottom>
      <diagonal/>
    </border>
    <border>
      <left/>
      <right style="medium">
        <color theme="1"/>
      </right>
      <top style="medium">
        <color theme="1"/>
      </top>
      <bottom style="medium">
        <color theme="1"/>
      </bottom>
      <diagonal/>
    </border>
    <border>
      <left/>
      <right style="thin">
        <color theme="1"/>
      </right>
      <top style="thin">
        <color theme="1"/>
      </top>
      <bottom style="thin">
        <color theme="1"/>
      </bottom>
      <diagonal/>
    </border>
    <border>
      <left style="thin">
        <color theme="1"/>
      </left>
      <right/>
      <top style="thin">
        <color theme="1"/>
      </top>
      <bottom/>
      <diagonal/>
    </border>
    <border>
      <left/>
      <right/>
      <top style="thin">
        <color theme="1"/>
      </top>
      <bottom/>
      <diagonal/>
    </border>
    <border>
      <left/>
      <right style="thin">
        <color theme="1"/>
      </right>
      <top style="thin">
        <color theme="1"/>
      </top>
      <bottom/>
      <diagonal/>
    </border>
    <border>
      <left style="thin">
        <color theme="1"/>
      </left>
      <right/>
      <top/>
      <bottom style="thin">
        <color theme="1"/>
      </bottom>
      <diagonal/>
    </border>
    <border>
      <left/>
      <right/>
      <top/>
      <bottom style="thin">
        <color theme="1"/>
      </bottom>
      <diagonal/>
    </border>
    <border>
      <left/>
      <right style="thin">
        <color theme="1"/>
      </right>
      <top/>
      <bottom style="thin">
        <color theme="1"/>
      </bottom>
      <diagonal/>
    </border>
    <border>
      <left style="thin">
        <color theme="1"/>
      </left>
      <right/>
      <top/>
      <bottom/>
      <diagonal/>
    </border>
    <border>
      <left style="medium">
        <color indexed="64"/>
      </left>
      <right/>
      <top style="medium">
        <color theme="1"/>
      </top>
      <bottom style="medium">
        <color theme="1"/>
      </bottom>
      <diagonal/>
    </border>
    <border>
      <left/>
      <right style="medium">
        <color indexed="64"/>
      </right>
      <top style="medium">
        <color theme="1"/>
      </top>
      <bottom style="medium">
        <color theme="1"/>
      </bottom>
      <diagonal/>
    </border>
    <border>
      <left/>
      <right style="thin">
        <color indexed="64"/>
      </right>
      <top/>
      <bottom style="medium">
        <color theme="1"/>
      </bottom>
      <diagonal/>
    </border>
    <border>
      <left style="thin">
        <color indexed="64"/>
      </left>
      <right style="thin">
        <color indexed="64"/>
      </right>
      <top/>
      <bottom style="medium">
        <color theme="1"/>
      </bottom>
      <diagonal/>
    </border>
    <border>
      <left style="thin">
        <color indexed="64"/>
      </left>
      <right style="medium">
        <color theme="1"/>
      </right>
      <top/>
      <bottom style="medium">
        <color theme="1"/>
      </bottom>
      <diagonal/>
    </border>
    <border>
      <left/>
      <right style="thin">
        <color indexed="64"/>
      </right>
      <top style="medium">
        <color theme="1"/>
      </top>
      <bottom style="medium">
        <color theme="1"/>
      </bottom>
      <diagonal/>
    </border>
    <border>
      <left style="thin">
        <color indexed="64"/>
      </left>
      <right style="thin">
        <color indexed="64"/>
      </right>
      <top style="medium">
        <color theme="1"/>
      </top>
      <bottom style="medium">
        <color theme="1"/>
      </bottom>
      <diagonal/>
    </border>
    <border>
      <left style="thin">
        <color indexed="64"/>
      </left>
      <right style="medium">
        <color theme="1"/>
      </right>
      <top style="medium">
        <color theme="1"/>
      </top>
      <bottom style="medium">
        <color theme="1"/>
      </bottom>
      <diagonal/>
    </border>
    <border>
      <left style="medium">
        <color theme="1"/>
      </left>
      <right style="thin">
        <color indexed="64"/>
      </right>
      <top style="medium">
        <color theme="1"/>
      </top>
      <bottom style="medium">
        <color theme="1"/>
      </bottom>
      <diagonal/>
    </border>
    <border>
      <left style="medium">
        <color indexed="64"/>
      </left>
      <right/>
      <top style="thin">
        <color theme="1"/>
      </top>
      <bottom style="thin">
        <color theme="1"/>
      </bottom>
      <diagonal/>
    </border>
    <border>
      <left/>
      <right style="medium">
        <color indexed="64"/>
      </right>
      <top style="thin">
        <color theme="1"/>
      </top>
      <bottom style="thin">
        <color theme="1"/>
      </bottom>
      <diagonal/>
    </border>
    <border>
      <left style="medium">
        <color indexed="64"/>
      </left>
      <right/>
      <top style="medium">
        <color indexed="64"/>
      </top>
      <bottom style="medium">
        <color theme="1"/>
      </bottom>
      <diagonal/>
    </border>
    <border>
      <left/>
      <right/>
      <top style="medium">
        <color indexed="64"/>
      </top>
      <bottom style="medium">
        <color theme="1"/>
      </bottom>
      <diagonal/>
    </border>
    <border>
      <left/>
      <right style="medium">
        <color indexed="64"/>
      </right>
      <top style="medium">
        <color indexed="64"/>
      </top>
      <bottom style="medium">
        <color theme="1"/>
      </bottom>
      <diagonal/>
    </border>
    <border>
      <left style="medium">
        <color indexed="64"/>
      </left>
      <right/>
      <top style="thin">
        <color theme="1"/>
      </top>
      <bottom style="medium">
        <color indexed="64"/>
      </bottom>
      <diagonal/>
    </border>
    <border>
      <left/>
      <right/>
      <top style="thin">
        <color theme="1"/>
      </top>
      <bottom style="medium">
        <color indexed="64"/>
      </bottom>
      <diagonal/>
    </border>
    <border>
      <left/>
      <right style="medium">
        <color indexed="64"/>
      </right>
      <top style="thin">
        <color theme="1"/>
      </top>
      <bottom style="medium">
        <color indexed="64"/>
      </bottom>
      <diagonal/>
    </border>
    <border>
      <left style="medium">
        <color indexed="64"/>
      </left>
      <right/>
      <top style="medium">
        <color indexed="64"/>
      </top>
      <bottom style="thin">
        <color theme="1"/>
      </bottom>
      <diagonal/>
    </border>
    <border>
      <left/>
      <right/>
      <top style="medium">
        <color indexed="64"/>
      </top>
      <bottom style="thin">
        <color theme="1"/>
      </bottom>
      <diagonal/>
    </border>
    <border>
      <left/>
      <right style="medium">
        <color indexed="64"/>
      </right>
      <top style="medium">
        <color indexed="64"/>
      </top>
      <bottom style="thin">
        <color theme="1"/>
      </bottom>
      <diagonal/>
    </border>
    <border>
      <left style="medium">
        <color theme="1"/>
      </left>
      <right/>
      <top style="thin">
        <color theme="1"/>
      </top>
      <bottom style="thin">
        <color indexed="64"/>
      </bottom>
      <diagonal/>
    </border>
    <border>
      <left/>
      <right/>
      <top style="thin">
        <color theme="1"/>
      </top>
      <bottom style="thin">
        <color indexed="64"/>
      </bottom>
      <diagonal/>
    </border>
    <border>
      <left/>
      <right style="thin">
        <color indexed="64"/>
      </right>
      <top style="thin">
        <color theme="1"/>
      </top>
      <bottom style="thin">
        <color indexed="64"/>
      </bottom>
      <diagonal/>
    </border>
    <border>
      <left style="thin">
        <color indexed="64"/>
      </left>
      <right/>
      <top style="thin">
        <color theme="1"/>
      </top>
      <bottom style="thin">
        <color indexed="64"/>
      </bottom>
      <diagonal/>
    </border>
    <border>
      <left/>
      <right/>
      <top style="medium">
        <color theme="1"/>
      </top>
      <bottom style="thin">
        <color theme="1"/>
      </bottom>
      <diagonal/>
    </border>
    <border>
      <left style="medium">
        <color theme="1"/>
      </left>
      <right style="thin">
        <color theme="1"/>
      </right>
      <top style="medium">
        <color theme="1"/>
      </top>
      <bottom style="thin">
        <color theme="1"/>
      </bottom>
      <diagonal/>
    </border>
    <border>
      <left style="thin">
        <color theme="1"/>
      </left>
      <right style="medium">
        <color theme="1"/>
      </right>
      <top style="medium">
        <color theme="1"/>
      </top>
      <bottom style="thin">
        <color theme="1"/>
      </bottom>
      <diagonal/>
    </border>
    <border>
      <left style="medium">
        <color theme="1"/>
      </left>
      <right style="medium">
        <color theme="1"/>
      </right>
      <top style="medium">
        <color indexed="64"/>
      </top>
      <bottom/>
      <diagonal/>
    </border>
    <border>
      <left style="medium">
        <color theme="1"/>
      </left>
      <right style="medium">
        <color theme="1"/>
      </right>
      <top/>
      <bottom/>
      <diagonal/>
    </border>
    <border>
      <left style="medium">
        <color indexed="64"/>
      </left>
      <right style="medium">
        <color theme="1"/>
      </right>
      <top style="medium">
        <color indexed="64"/>
      </top>
      <bottom/>
      <diagonal/>
    </border>
    <border>
      <left style="medium">
        <color indexed="64"/>
      </left>
      <right/>
      <top style="medium">
        <color theme="1"/>
      </top>
      <bottom style="medium">
        <color indexed="64"/>
      </bottom>
      <diagonal/>
    </border>
    <border>
      <left/>
      <right style="medium">
        <color indexed="64"/>
      </right>
      <top style="medium">
        <color theme="1"/>
      </top>
      <bottom style="medium">
        <color indexed="64"/>
      </bottom>
      <diagonal/>
    </border>
    <border>
      <left style="thin">
        <color indexed="64"/>
      </left>
      <right/>
      <top style="medium">
        <color theme="1"/>
      </top>
      <bottom/>
      <diagonal/>
    </border>
    <border>
      <left style="medium">
        <color theme="1"/>
      </left>
      <right style="medium">
        <color indexed="64"/>
      </right>
      <top style="medium">
        <color indexed="64"/>
      </top>
      <bottom/>
      <diagonal/>
    </border>
    <border>
      <left style="medium">
        <color theme="1"/>
      </left>
      <right style="medium">
        <color indexed="64"/>
      </right>
      <top/>
      <bottom/>
      <diagonal/>
    </border>
    <border>
      <left style="medium">
        <color theme="1"/>
      </left>
      <right style="medium">
        <color theme="1"/>
      </right>
      <top/>
      <bottom style="medium">
        <color indexed="64"/>
      </bottom>
      <diagonal/>
    </border>
    <border>
      <left style="medium">
        <color indexed="64"/>
      </left>
      <right/>
      <top style="medium">
        <color theme="1"/>
      </top>
      <bottom/>
      <diagonal/>
    </border>
    <border>
      <left style="medium">
        <color theme="1"/>
      </left>
      <right/>
      <top style="thin">
        <color indexed="64"/>
      </top>
      <bottom style="thin">
        <color indexed="64"/>
      </bottom>
      <diagonal/>
    </border>
  </borders>
  <cellStyleXfs count="12">
    <xf numFmtId="0" fontId="0" fillId="0" borderId="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2" fillId="0" borderId="0" applyNumberFormat="0" applyFill="0" applyBorder="0" applyAlignment="0" applyProtection="0">
      <alignment vertical="top"/>
      <protection locked="0"/>
    </xf>
    <xf numFmtId="0" fontId="98" fillId="0" borderId="0"/>
    <xf numFmtId="0" fontId="98" fillId="0" borderId="0"/>
    <xf numFmtId="0" fontId="1" fillId="0" borderId="0"/>
    <xf numFmtId="0" fontId="1" fillId="0" borderId="0"/>
    <xf numFmtId="9" fontId="47" fillId="0" borderId="0" applyFont="0" applyFill="0" applyBorder="0" applyAlignment="0" applyProtection="0"/>
    <xf numFmtId="9" fontId="1" fillId="0" borderId="0" applyFont="0" applyFill="0" applyBorder="0" applyAlignment="0" applyProtection="0"/>
  </cellStyleXfs>
  <cellXfs count="2557">
    <xf numFmtId="0" fontId="0" fillId="0" borderId="0" xfId="0"/>
    <xf numFmtId="0" fontId="0" fillId="2" borderId="0" xfId="0" applyFill="1"/>
    <xf numFmtId="0" fontId="7" fillId="2" borderId="0" xfId="0" applyFont="1" applyFill="1"/>
    <xf numFmtId="0" fontId="0" fillId="2" borderId="0" xfId="0" applyFill="1" applyBorder="1"/>
    <xf numFmtId="0" fontId="24" fillId="2" borderId="0" xfId="5" applyFont="1" applyFill="1" applyBorder="1" applyAlignment="1" applyProtection="1">
      <alignment horizontal="left" vertical="top" wrapText="1" readingOrder="1"/>
    </xf>
    <xf numFmtId="0" fontId="2" fillId="2" borderId="0" xfId="5" applyFill="1" applyAlignment="1" applyProtection="1"/>
    <xf numFmtId="49" fontId="0" fillId="0" borderId="0" xfId="0" applyNumberFormat="1"/>
    <xf numFmtId="0" fontId="0" fillId="3" borderId="0" xfId="0" applyFill="1"/>
    <xf numFmtId="0" fontId="0" fillId="0" borderId="0" xfId="0" applyFill="1"/>
    <xf numFmtId="0" fontId="0" fillId="3" borderId="0" xfId="0" quotePrefix="1" applyFill="1" applyAlignment="1">
      <alignment horizontal="left"/>
    </xf>
    <xf numFmtId="0" fontId="0" fillId="4" borderId="0" xfId="0" applyFill="1"/>
    <xf numFmtId="0" fontId="0" fillId="3" borderId="0" xfId="0" applyFill="1" applyAlignment="1">
      <alignment horizontal="left"/>
    </xf>
    <xf numFmtId="0" fontId="7" fillId="2" borderId="0" xfId="0" applyFont="1" applyFill="1" applyProtection="1"/>
    <xf numFmtId="0" fontId="7" fillId="2" borderId="0" xfId="0" applyFont="1" applyFill="1" applyBorder="1" applyProtection="1"/>
    <xf numFmtId="0" fontId="7" fillId="2" borderId="0" xfId="0" applyFont="1" applyFill="1" applyBorder="1" applyAlignment="1" applyProtection="1">
      <alignment horizontal="center"/>
    </xf>
    <xf numFmtId="0" fontId="7" fillId="15" borderId="0" xfId="0" applyFont="1" applyFill="1" applyBorder="1" applyProtection="1"/>
    <xf numFmtId="0" fontId="7" fillId="0" borderId="0" xfId="0" applyFont="1"/>
    <xf numFmtId="0" fontId="0" fillId="2" borderId="0" xfId="0" applyFont="1" applyFill="1"/>
    <xf numFmtId="0" fontId="7" fillId="15" borderId="0" xfId="0" applyFont="1" applyFill="1" applyBorder="1" applyAlignment="1" applyProtection="1">
      <alignment horizontal="right"/>
    </xf>
    <xf numFmtId="0" fontId="0" fillId="15" borderId="0" xfId="0" applyFont="1" applyFill="1"/>
    <xf numFmtId="0" fontId="0" fillId="15" borderId="0" xfId="0" applyFill="1"/>
    <xf numFmtId="0" fontId="7" fillId="15" borderId="0" xfId="0" applyFont="1" applyFill="1"/>
    <xf numFmtId="0" fontId="0" fillId="0" borderId="0" xfId="0" applyFill="1" applyAlignment="1">
      <alignment horizontal="left"/>
    </xf>
    <xf numFmtId="0" fontId="0" fillId="0" borderId="0" xfId="0" applyFill="1" applyBorder="1" applyAlignment="1">
      <alignment horizontal="left" wrapText="1"/>
    </xf>
    <xf numFmtId="0" fontId="0" fillId="0" borderId="0" xfId="0" applyFill="1" applyBorder="1" applyAlignment="1"/>
    <xf numFmtId="0" fontId="0" fillId="2" borderId="0" xfId="0" applyFill="1" applyAlignment="1">
      <alignment horizontal="left"/>
    </xf>
    <xf numFmtId="0" fontId="0" fillId="0" borderId="0" xfId="0" applyBorder="1" applyAlignment="1"/>
    <xf numFmtId="0" fontId="0" fillId="15" borderId="1" xfId="0" applyFill="1" applyBorder="1"/>
    <xf numFmtId="0" fontId="0" fillId="15" borderId="0" xfId="0" applyFill="1" applyBorder="1"/>
    <xf numFmtId="0" fontId="0" fillId="15" borderId="2" xfId="0" applyFill="1" applyBorder="1"/>
    <xf numFmtId="0" fontId="0" fillId="15" borderId="3" xfId="0" applyFill="1" applyBorder="1"/>
    <xf numFmtId="0" fontId="0" fillId="15" borderId="4" xfId="0" applyFill="1" applyBorder="1"/>
    <xf numFmtId="0" fontId="0" fillId="15" borderId="5" xfId="0" applyFill="1" applyBorder="1"/>
    <xf numFmtId="0" fontId="2" fillId="15" borderId="0" xfId="5" applyFill="1" applyBorder="1" applyAlignment="1" applyProtection="1"/>
    <xf numFmtId="0" fontId="2" fillId="15" borderId="3" xfId="5" applyFill="1" applyBorder="1" applyAlignment="1" applyProtection="1"/>
    <xf numFmtId="0" fontId="1" fillId="0" borderId="0" xfId="0" applyFont="1"/>
    <xf numFmtId="0" fontId="1" fillId="2" borderId="0" xfId="0" applyFont="1" applyFill="1"/>
    <xf numFmtId="0" fontId="1" fillId="2" borderId="0" xfId="0" applyFont="1" applyFill="1" applyBorder="1"/>
    <xf numFmtId="0" fontId="1" fillId="0" borderId="0" xfId="0" applyFont="1" applyFill="1" applyAlignment="1">
      <alignment horizontal="left"/>
    </xf>
    <xf numFmtId="0" fontId="102" fillId="16" borderId="6" xfId="0" applyFont="1" applyFill="1" applyBorder="1" applyAlignment="1" applyProtection="1">
      <alignment wrapText="1"/>
    </xf>
    <xf numFmtId="0" fontId="0" fillId="0" borderId="0" xfId="0" applyFill="1" applyBorder="1"/>
    <xf numFmtId="0" fontId="0" fillId="0" borderId="0" xfId="0" applyFill="1" applyBorder="1" applyAlignment="1">
      <alignment wrapText="1"/>
    </xf>
    <xf numFmtId="0" fontId="102" fillId="0" borderId="0" xfId="0" applyFont="1" applyFill="1" applyBorder="1" applyAlignment="1" applyProtection="1">
      <alignment wrapText="1"/>
    </xf>
    <xf numFmtId="0" fontId="1" fillId="0" borderId="0" xfId="0" applyFont="1" applyFill="1"/>
    <xf numFmtId="0" fontId="38" fillId="2" borderId="0" xfId="5" applyFont="1" applyFill="1" applyBorder="1" applyAlignment="1" applyProtection="1"/>
    <xf numFmtId="0" fontId="1" fillId="0" borderId="0" xfId="0" quotePrefix="1" applyFont="1"/>
    <xf numFmtId="0" fontId="0" fillId="0" borderId="6" xfId="0" applyFill="1" applyBorder="1" applyAlignment="1">
      <alignment wrapText="1"/>
    </xf>
    <xf numFmtId="0" fontId="0" fillId="0" borderId="7" xfId="0" applyFill="1" applyBorder="1" applyAlignment="1"/>
    <xf numFmtId="0" fontId="0" fillId="0" borderId="8" xfId="0" applyFill="1" applyBorder="1" applyAlignment="1"/>
    <xf numFmtId="0" fontId="6" fillId="0" borderId="0" xfId="0" applyFont="1" applyFill="1" applyBorder="1" applyAlignment="1">
      <alignment horizontal="left"/>
    </xf>
    <xf numFmtId="0" fontId="0" fillId="0" borderId="9" xfId="0" applyFill="1" applyBorder="1" applyAlignment="1">
      <alignment horizontal="left" wrapText="1"/>
    </xf>
    <xf numFmtId="0" fontId="101" fillId="0" borderId="0" xfId="6" applyFont="1" applyFill="1" applyBorder="1" applyAlignment="1"/>
    <xf numFmtId="0" fontId="1" fillId="0" borderId="0" xfId="0" applyFont="1" applyFill="1" applyBorder="1" applyAlignment="1">
      <alignment horizontal="left" wrapText="1"/>
    </xf>
    <xf numFmtId="0" fontId="2" fillId="2" borderId="0" xfId="5" applyFill="1" applyAlignment="1" applyProtection="1">
      <alignment horizontal="left" vertical="top" wrapText="1" readingOrder="1"/>
    </xf>
    <xf numFmtId="0" fontId="35" fillId="2" borderId="0" xfId="0" applyFont="1" applyFill="1" applyBorder="1" applyProtection="1"/>
    <xf numFmtId="0" fontId="8" fillId="5" borderId="0" xfId="0" applyFont="1" applyFill="1" applyBorder="1" applyAlignment="1" applyProtection="1">
      <alignment horizontal="left" vertical="top" wrapText="1" readingOrder="1"/>
      <protection locked="0"/>
    </xf>
    <xf numFmtId="0" fontId="12" fillId="15" borderId="0" xfId="0" applyFont="1" applyFill="1" applyProtection="1"/>
    <xf numFmtId="0" fontId="103" fillId="15" borderId="0" xfId="0" applyFont="1" applyFill="1" applyProtection="1"/>
    <xf numFmtId="0" fontId="104" fillId="15" borderId="0" xfId="0" applyFont="1" applyFill="1" applyBorder="1" applyProtection="1"/>
    <xf numFmtId="0" fontId="12" fillId="15" borderId="0" xfId="0" applyFont="1" applyFill="1" applyBorder="1" applyProtection="1"/>
    <xf numFmtId="0" fontId="32" fillId="2" borderId="0" xfId="0" applyFont="1" applyFill="1" applyBorder="1" applyAlignment="1" applyProtection="1">
      <alignment vertical="top" wrapText="1" readingOrder="1"/>
    </xf>
    <xf numFmtId="0" fontId="12" fillId="15" borderId="5" xfId="0" applyFont="1" applyFill="1" applyBorder="1" applyProtection="1"/>
    <xf numFmtId="0" fontId="0" fillId="2" borderId="0" xfId="0" applyFill="1" applyBorder="1" applyProtection="1"/>
    <xf numFmtId="0" fontId="8" fillId="2" borderId="0" xfId="0" applyFont="1" applyFill="1" applyBorder="1" applyAlignment="1" applyProtection="1">
      <alignment horizontal="left" vertical="top" readingOrder="1"/>
    </xf>
    <xf numFmtId="0" fontId="0" fillId="2" borderId="0" xfId="0" applyFill="1" applyBorder="1" applyAlignment="1" applyProtection="1">
      <alignment horizontal="left" vertical="top" readingOrder="1"/>
    </xf>
    <xf numFmtId="0" fontId="0" fillId="2" borderId="0" xfId="0" applyFill="1" applyAlignment="1" applyProtection="1">
      <alignment horizontal="left" vertical="top" readingOrder="1"/>
    </xf>
    <xf numFmtId="0" fontId="0" fillId="2" borderId="0" xfId="0" applyFill="1" applyProtection="1"/>
    <xf numFmtId="0" fontId="10" fillId="2" borderId="0" xfId="0" applyFont="1" applyFill="1" applyBorder="1" applyAlignment="1" applyProtection="1">
      <alignment horizontal="right" vertical="top" readingOrder="1"/>
    </xf>
    <xf numFmtId="0" fontId="12" fillId="2" borderId="0" xfId="0" applyFont="1" applyFill="1" applyBorder="1" applyAlignment="1" applyProtection="1">
      <alignment horizontal="left" vertical="top" readingOrder="1"/>
    </xf>
    <xf numFmtId="0" fontId="13" fillId="2" borderId="0" xfId="0" applyFont="1" applyFill="1" applyBorder="1" applyAlignment="1" applyProtection="1">
      <alignment horizontal="left" vertical="top" readingOrder="1"/>
    </xf>
    <xf numFmtId="0" fontId="14" fillId="2" borderId="0" xfId="0" applyFont="1" applyFill="1" applyBorder="1" applyAlignment="1" applyProtection="1">
      <alignment horizontal="left" vertical="top" readingOrder="1"/>
    </xf>
    <xf numFmtId="0" fontId="15" fillId="2" borderId="0" xfId="0" applyFont="1" applyFill="1" applyBorder="1" applyAlignment="1" applyProtection="1">
      <alignment horizontal="left" vertical="top" readingOrder="1"/>
    </xf>
    <xf numFmtId="0" fontId="11" fillId="2" borderId="0" xfId="0" applyFont="1" applyFill="1" applyBorder="1" applyAlignment="1" applyProtection="1">
      <alignment horizontal="left" vertical="top" readingOrder="1"/>
    </xf>
    <xf numFmtId="0" fontId="17" fillId="2" borderId="0" xfId="0" applyFont="1" applyFill="1" applyBorder="1" applyAlignment="1" applyProtection="1">
      <alignment horizontal="left" vertical="top" readingOrder="1"/>
    </xf>
    <xf numFmtId="0" fontId="8" fillId="2" borderId="0" xfId="0" applyFont="1" applyFill="1" applyAlignment="1" applyProtection="1">
      <alignment horizontal="left" vertical="top" readingOrder="1"/>
    </xf>
    <xf numFmtId="0" fontId="18" fillId="2" borderId="0" xfId="0" applyFont="1" applyFill="1" applyBorder="1" applyAlignment="1" applyProtection="1">
      <alignment horizontal="center" vertical="top" wrapText="1" readingOrder="1"/>
    </xf>
    <xf numFmtId="0" fontId="23" fillId="0" borderId="0" xfId="0" applyFont="1" applyFill="1" applyBorder="1" applyAlignment="1" applyProtection="1">
      <alignment horizontal="left" vertical="top" wrapText="1" readingOrder="1"/>
    </xf>
    <xf numFmtId="0" fontId="8" fillId="5" borderId="0" xfId="0" applyFont="1" applyFill="1" applyBorder="1" applyAlignment="1" applyProtection="1">
      <alignment horizontal="left" vertical="top" readingOrder="1"/>
    </xf>
    <xf numFmtId="0" fontId="13" fillId="5" borderId="0" xfId="0" applyFont="1" applyFill="1" applyBorder="1" applyAlignment="1" applyProtection="1">
      <alignment horizontal="left" vertical="top" readingOrder="1"/>
    </xf>
    <xf numFmtId="0" fontId="8" fillId="2" borderId="0" xfId="0" applyFont="1" applyFill="1" applyBorder="1" applyAlignment="1" applyProtection="1">
      <alignment horizontal="left" vertical="top" wrapText="1" readingOrder="1"/>
    </xf>
    <xf numFmtId="0" fontId="25" fillId="2" borderId="0" xfId="0" applyFont="1" applyFill="1" applyBorder="1" applyAlignment="1" applyProtection="1">
      <alignment horizontal="left" vertical="top" wrapText="1" readingOrder="1"/>
    </xf>
    <xf numFmtId="0" fontId="20" fillId="2" borderId="0" xfId="0" applyFont="1" applyFill="1" applyBorder="1" applyAlignment="1" applyProtection="1">
      <alignment horizontal="center" vertical="top" wrapText="1" readingOrder="1"/>
    </xf>
    <xf numFmtId="0" fontId="13" fillId="2" borderId="0" xfId="0" applyFont="1" applyFill="1" applyBorder="1" applyAlignment="1" applyProtection="1">
      <alignment horizontal="center" vertical="top" wrapText="1" readingOrder="1"/>
    </xf>
    <xf numFmtId="0" fontId="26" fillId="2" borderId="0" xfId="0" applyFont="1" applyFill="1" applyBorder="1" applyAlignment="1" applyProtection="1">
      <alignment horizontal="center" vertical="top" wrapText="1" readingOrder="1"/>
    </xf>
    <xf numFmtId="0" fontId="20" fillId="2" borderId="0" xfId="0" applyFont="1" applyFill="1" applyBorder="1" applyAlignment="1" applyProtection="1">
      <alignment horizontal="left" vertical="top" wrapText="1" readingOrder="1"/>
    </xf>
    <xf numFmtId="0" fontId="27" fillId="2" borderId="0" xfId="0" applyFont="1" applyFill="1" applyBorder="1" applyAlignment="1" applyProtection="1">
      <alignment horizontal="left" vertical="top" wrapText="1" readingOrder="1"/>
    </xf>
    <xf numFmtId="0" fontId="13" fillId="2" borderId="0" xfId="0" applyFont="1" applyFill="1" applyBorder="1" applyAlignment="1" applyProtection="1">
      <alignment horizontal="left" vertical="top" wrapText="1" readingOrder="1"/>
    </xf>
    <xf numFmtId="0" fontId="0" fillId="2" borderId="0" xfId="0" applyFill="1" applyBorder="1" applyAlignment="1" applyProtection="1">
      <alignment wrapText="1"/>
    </xf>
    <xf numFmtId="0" fontId="21" fillId="2" borderId="0" xfId="0" applyFont="1" applyFill="1" applyBorder="1" applyAlignment="1" applyProtection="1">
      <alignment horizontal="left" vertical="top" wrapText="1" readingOrder="1"/>
    </xf>
    <xf numFmtId="0" fontId="0" fillId="0" borderId="0" xfId="0" applyProtection="1"/>
    <xf numFmtId="0" fontId="0" fillId="15" borderId="0" xfId="0" applyFill="1" applyBorder="1" applyProtection="1"/>
    <xf numFmtId="0" fontId="8" fillId="15" borderId="0" xfId="0" applyFont="1" applyFill="1" applyBorder="1" applyAlignment="1" applyProtection="1">
      <alignment horizontal="left" vertical="top" readingOrder="1"/>
    </xf>
    <xf numFmtId="0" fontId="0" fillId="15" borderId="0" xfId="0" applyFill="1" applyAlignment="1" applyProtection="1">
      <alignment horizontal="left" vertical="top" readingOrder="1"/>
    </xf>
    <xf numFmtId="0" fontId="0" fillId="15" borderId="0" xfId="0" applyFill="1" applyProtection="1"/>
    <xf numFmtId="0" fontId="9" fillId="15" borderId="0" xfId="0" applyFont="1" applyFill="1" applyBorder="1" applyAlignment="1" applyProtection="1">
      <alignment horizontal="left" vertical="top" readingOrder="1"/>
    </xf>
    <xf numFmtId="0" fontId="8" fillId="15" borderId="2" xfId="0" applyFont="1" applyFill="1" applyBorder="1" applyAlignment="1" applyProtection="1">
      <alignment horizontal="left" vertical="top" readingOrder="1"/>
    </xf>
    <xf numFmtId="0" fontId="0" fillId="15" borderId="2" xfId="0" applyFill="1" applyBorder="1" applyProtection="1"/>
    <xf numFmtId="0" fontId="0" fillId="15" borderId="0" xfId="0" applyFill="1" applyBorder="1" applyAlignment="1" applyProtection="1">
      <alignment horizontal="left" vertical="top" readingOrder="1"/>
    </xf>
    <xf numFmtId="0" fontId="10" fillId="15" borderId="0" xfId="0" applyFont="1" applyFill="1" applyProtection="1"/>
    <xf numFmtId="0" fontId="10" fillId="15" borderId="0" xfId="0" applyFont="1" applyFill="1" applyBorder="1" applyAlignment="1" applyProtection="1">
      <alignment vertical="top" readingOrder="1"/>
    </xf>
    <xf numFmtId="0" fontId="10" fillId="15" borderId="0" xfId="0" applyFont="1" applyFill="1" applyAlignment="1" applyProtection="1">
      <alignment horizontal="left" vertical="top" wrapText="1"/>
    </xf>
    <xf numFmtId="0" fontId="10" fillId="15" borderId="5" xfId="0" applyFont="1" applyFill="1" applyBorder="1" applyAlignment="1" applyProtection="1">
      <alignment vertical="top" readingOrder="1"/>
    </xf>
    <xf numFmtId="0" fontId="9" fillId="15" borderId="5" xfId="0" applyFont="1" applyFill="1" applyBorder="1" applyAlignment="1" applyProtection="1">
      <alignment horizontal="left" vertical="top" readingOrder="1"/>
    </xf>
    <xf numFmtId="0" fontId="0" fillId="15" borderId="5" xfId="0" applyFill="1" applyBorder="1" applyProtection="1"/>
    <xf numFmtId="0" fontId="0" fillId="15" borderId="0" xfId="0" applyFill="1" applyAlignment="1" applyProtection="1"/>
    <xf numFmtId="0" fontId="1" fillId="15" borderId="0" xfId="0" applyFont="1" applyFill="1" applyBorder="1" applyProtection="1"/>
    <xf numFmtId="0" fontId="37" fillId="15" borderId="0" xfId="0" applyFont="1" applyFill="1" applyAlignment="1" applyProtection="1">
      <alignment wrapText="1"/>
    </xf>
    <xf numFmtId="0" fontId="105" fillId="15" borderId="0" xfId="0" applyFont="1" applyFill="1" applyAlignment="1" applyProtection="1">
      <alignment horizontal="left" wrapText="1"/>
    </xf>
    <xf numFmtId="0" fontId="1" fillId="17" borderId="10" xfId="0" applyFont="1" applyFill="1" applyBorder="1" applyAlignment="1" applyProtection="1">
      <alignment horizontal="left" wrapText="1"/>
    </xf>
    <xf numFmtId="0" fontId="102" fillId="18" borderId="6" xfId="0" applyFont="1" applyFill="1" applyBorder="1" applyAlignment="1" applyProtection="1">
      <alignment horizontal="left" wrapText="1"/>
    </xf>
    <xf numFmtId="0" fontId="102" fillId="19" borderId="6" xfId="0" applyFont="1" applyFill="1" applyBorder="1" applyAlignment="1" applyProtection="1">
      <alignment wrapText="1"/>
    </xf>
    <xf numFmtId="0" fontId="102" fillId="16" borderId="6" xfId="0" applyFont="1" applyFill="1" applyBorder="1" applyAlignment="1" applyProtection="1">
      <alignment horizontal="left" wrapText="1"/>
    </xf>
    <xf numFmtId="0" fontId="0" fillId="20" borderId="10" xfId="0" applyFill="1" applyBorder="1" applyAlignment="1" applyProtection="1">
      <alignment wrapText="1"/>
    </xf>
    <xf numFmtId="0" fontId="1" fillId="0" borderId="0" xfId="0" applyFont="1" applyProtection="1"/>
    <xf numFmtId="0" fontId="1" fillId="17" borderId="6" xfId="0" applyFont="1" applyFill="1" applyBorder="1" applyAlignment="1" applyProtection="1">
      <alignment wrapText="1"/>
    </xf>
    <xf numFmtId="0" fontId="0" fillId="21" borderId="10" xfId="0" applyFill="1" applyBorder="1" applyAlignment="1" applyProtection="1">
      <alignment wrapText="1"/>
    </xf>
    <xf numFmtId="0" fontId="1" fillId="22" borderId="10" xfId="0" applyFont="1" applyFill="1" applyBorder="1" applyAlignment="1" applyProtection="1">
      <alignment wrapText="1"/>
    </xf>
    <xf numFmtId="0" fontId="0" fillId="23" borderId="10" xfId="0" applyFill="1" applyBorder="1" applyAlignment="1" applyProtection="1">
      <alignment wrapText="1"/>
    </xf>
    <xf numFmtId="0" fontId="0" fillId="24" borderId="10" xfId="0" applyFill="1" applyBorder="1" applyAlignment="1" applyProtection="1">
      <alignment wrapText="1"/>
    </xf>
    <xf numFmtId="0" fontId="0" fillId="18" borderId="10" xfId="0" applyFill="1" applyBorder="1" applyAlignment="1" applyProtection="1">
      <alignment wrapText="1"/>
    </xf>
    <xf numFmtId="0" fontId="0" fillId="19" borderId="10" xfId="0" applyFill="1" applyBorder="1" applyAlignment="1" applyProtection="1">
      <alignment wrapText="1"/>
    </xf>
    <xf numFmtId="0" fontId="1" fillId="25" borderId="10" xfId="0" applyFont="1" applyFill="1" applyBorder="1" applyAlignment="1" applyProtection="1">
      <alignment wrapText="1"/>
    </xf>
    <xf numFmtId="0" fontId="0" fillId="25" borderId="10" xfId="0" applyFill="1" applyBorder="1" applyAlignment="1" applyProtection="1">
      <alignment wrapText="1"/>
    </xf>
    <xf numFmtId="0" fontId="98" fillId="0" borderId="0" xfId="6" applyFont="1" applyFill="1" applyBorder="1" applyAlignment="1" applyProtection="1">
      <alignment wrapText="1"/>
    </xf>
    <xf numFmtId="0" fontId="98" fillId="3" borderId="10" xfId="6" applyFont="1" applyFill="1" applyBorder="1" applyAlignment="1" applyProtection="1">
      <alignment wrapText="1"/>
    </xf>
    <xf numFmtId="0" fontId="0" fillId="7" borderId="10" xfId="6" applyFont="1" applyFill="1" applyBorder="1" applyAlignment="1" applyProtection="1">
      <alignment wrapText="1"/>
    </xf>
    <xf numFmtId="0" fontId="102" fillId="26" borderId="10" xfId="0" applyFont="1" applyFill="1" applyBorder="1" applyAlignment="1" applyProtection="1">
      <alignment wrapText="1"/>
    </xf>
    <xf numFmtId="0" fontId="37" fillId="16" borderId="10" xfId="0" applyFont="1" applyFill="1" applyBorder="1" applyAlignment="1" applyProtection="1">
      <alignment wrapText="1"/>
    </xf>
    <xf numFmtId="0" fontId="37" fillId="0" borderId="0" xfId="0" applyFont="1" applyFill="1" applyBorder="1" applyAlignment="1" applyProtection="1">
      <alignment wrapText="1"/>
    </xf>
    <xf numFmtId="0" fontId="0" fillId="0" borderId="0" xfId="0" applyFill="1" applyBorder="1" applyProtection="1"/>
    <xf numFmtId="0" fontId="102" fillId="27" borderId="10" xfId="0" applyFont="1" applyFill="1" applyBorder="1" applyAlignment="1" applyProtection="1">
      <alignment wrapText="1"/>
    </xf>
    <xf numFmtId="0" fontId="37" fillId="28" borderId="10" xfId="0" applyFont="1" applyFill="1" applyBorder="1" applyAlignment="1" applyProtection="1">
      <alignment wrapText="1"/>
    </xf>
    <xf numFmtId="0" fontId="0" fillId="0" borderId="0" xfId="0" applyAlignment="1" applyProtection="1">
      <alignment wrapText="1"/>
    </xf>
    <xf numFmtId="0" fontId="37" fillId="29" borderId="10" xfId="0" applyFont="1" applyFill="1" applyBorder="1" applyAlignment="1" applyProtection="1">
      <alignment wrapText="1"/>
    </xf>
    <xf numFmtId="0" fontId="0" fillId="12" borderId="10" xfId="6" applyFont="1" applyFill="1" applyBorder="1" applyAlignment="1" applyProtection="1">
      <alignment wrapText="1"/>
    </xf>
    <xf numFmtId="0" fontId="106" fillId="0" borderId="0" xfId="0" applyFont="1" applyFill="1" applyBorder="1" applyAlignment="1" applyProtection="1">
      <alignment wrapText="1"/>
    </xf>
    <xf numFmtId="0" fontId="18" fillId="5" borderId="0" xfId="0" applyFont="1" applyFill="1" applyBorder="1" applyAlignment="1" applyProtection="1">
      <alignment horizontal="left" vertical="top" readingOrder="1"/>
    </xf>
    <xf numFmtId="0" fontId="39" fillId="2" borderId="0" xfId="0" applyFont="1" applyFill="1" applyBorder="1" applyProtection="1"/>
    <xf numFmtId="0" fontId="13" fillId="5" borderId="0" xfId="0" applyFont="1" applyFill="1" applyBorder="1" applyAlignment="1" applyProtection="1">
      <alignment horizontal="left" vertical="top" wrapText="1" readingOrder="1"/>
    </xf>
    <xf numFmtId="0" fontId="8" fillId="2" borderId="1" xfId="0" applyFont="1" applyFill="1" applyBorder="1" applyAlignment="1" applyProtection="1"/>
    <xf numFmtId="0" fontId="0" fillId="2" borderId="0" xfId="0" applyFill="1" applyBorder="1" applyProtection="1">
      <protection locked="0"/>
    </xf>
    <xf numFmtId="0" fontId="39" fillId="2" borderId="0" xfId="0" applyFont="1" applyFill="1" applyBorder="1" applyProtection="1">
      <protection locked="0"/>
    </xf>
    <xf numFmtId="0" fontId="0" fillId="15" borderId="0" xfId="0" applyFill="1" applyProtection="1">
      <protection locked="0"/>
    </xf>
    <xf numFmtId="0" fontId="1" fillId="15" borderId="0" xfId="0" applyFont="1" applyFill="1"/>
    <xf numFmtId="0" fontId="1" fillId="0" borderId="0" xfId="0" applyFont="1" applyFill="1" applyBorder="1" applyAlignment="1">
      <alignment wrapText="1"/>
    </xf>
    <xf numFmtId="0" fontId="1" fillId="9" borderId="10" xfId="0" applyFont="1" applyFill="1" applyBorder="1" applyAlignment="1">
      <alignment wrapText="1"/>
    </xf>
    <xf numFmtId="0" fontId="98" fillId="8" borderId="10" xfId="6" applyFont="1" applyFill="1" applyBorder="1" applyAlignment="1">
      <alignment wrapText="1"/>
    </xf>
    <xf numFmtId="0" fontId="98" fillId="0" borderId="0" xfId="6" applyFont="1" applyFill="1" applyBorder="1" applyAlignment="1">
      <alignment horizontal="left" wrapText="1"/>
    </xf>
    <xf numFmtId="0" fontId="0" fillId="0" borderId="0" xfId="0" applyFont="1" applyProtection="1"/>
    <xf numFmtId="0" fontId="1" fillId="30" borderId="10" xfId="0" applyFont="1" applyFill="1" applyBorder="1" applyAlignment="1" applyProtection="1">
      <alignment wrapText="1"/>
    </xf>
    <xf numFmtId="0" fontId="1" fillId="26" borderId="10" xfId="0" applyFont="1" applyFill="1" applyBorder="1" applyAlignment="1" applyProtection="1">
      <alignment wrapText="1"/>
    </xf>
    <xf numFmtId="0" fontId="1" fillId="31" borderId="10" xfId="0" applyFont="1" applyFill="1" applyBorder="1" applyAlignment="1" applyProtection="1">
      <alignment wrapText="1"/>
    </xf>
    <xf numFmtId="0" fontId="98" fillId="0" borderId="0" xfId="6" applyFont="1" applyFill="1" applyBorder="1" applyAlignment="1">
      <alignment wrapText="1"/>
    </xf>
    <xf numFmtId="0" fontId="107" fillId="0" borderId="0" xfId="0" applyFont="1" applyFill="1" applyBorder="1" applyAlignment="1">
      <alignment wrapText="1"/>
    </xf>
    <xf numFmtId="0" fontId="0" fillId="8" borderId="10" xfId="6" applyFont="1" applyFill="1" applyBorder="1" applyAlignment="1">
      <alignment wrapText="1"/>
    </xf>
    <xf numFmtId="0" fontId="98" fillId="6" borderId="10" xfId="6" applyFont="1" applyFill="1" applyBorder="1" applyAlignment="1">
      <alignment wrapText="1"/>
    </xf>
    <xf numFmtId="0" fontId="1" fillId="32" borderId="10" xfId="0" applyFont="1" applyFill="1" applyBorder="1" applyAlignment="1" applyProtection="1">
      <alignment wrapText="1"/>
    </xf>
    <xf numFmtId="0" fontId="1" fillId="12" borderId="10" xfId="0" applyFont="1" applyFill="1" applyBorder="1" applyAlignment="1">
      <alignment wrapText="1"/>
    </xf>
    <xf numFmtId="0" fontId="1" fillId="13" borderId="7" xfId="0" applyFont="1" applyFill="1" applyBorder="1" applyAlignment="1" applyProtection="1">
      <alignment wrapText="1"/>
    </xf>
    <xf numFmtId="0" fontId="1" fillId="12" borderId="6" xfId="0" applyFont="1" applyFill="1" applyBorder="1" applyAlignment="1" applyProtection="1">
      <alignment wrapText="1"/>
    </xf>
    <xf numFmtId="0" fontId="98" fillId="8" borderId="6" xfId="6" applyFont="1" applyFill="1" applyBorder="1" applyAlignment="1" applyProtection="1">
      <alignment wrapText="1"/>
    </xf>
    <xf numFmtId="0" fontId="102" fillId="11" borderId="10" xfId="0" applyFont="1" applyFill="1" applyBorder="1" applyAlignment="1" applyProtection="1">
      <alignment wrapText="1"/>
    </xf>
    <xf numFmtId="0" fontId="98" fillId="12" borderId="10" xfId="6" applyFont="1" applyFill="1" applyBorder="1" applyAlignment="1" applyProtection="1">
      <alignment wrapText="1"/>
    </xf>
    <xf numFmtId="0" fontId="10" fillId="2" borderId="0" xfId="0" applyFont="1" applyFill="1" applyBorder="1" applyAlignment="1" applyProtection="1">
      <alignment horizontal="left" vertical="top" readingOrder="1"/>
    </xf>
    <xf numFmtId="0" fontId="23" fillId="2" borderId="0" xfId="0" applyFont="1" applyFill="1" applyBorder="1" applyAlignment="1" applyProtection="1">
      <alignment horizontal="left" vertical="top" wrapText="1" readingOrder="1"/>
    </xf>
    <xf numFmtId="0" fontId="8" fillId="2" borderId="0" xfId="0" applyFont="1" applyFill="1" applyBorder="1" applyAlignment="1" applyProtection="1">
      <alignment horizontal="right" vertical="top" wrapText="1" readingOrder="1"/>
    </xf>
    <xf numFmtId="0" fontId="8" fillId="5" borderId="0" xfId="0" applyFont="1" applyFill="1" applyBorder="1" applyAlignment="1" applyProtection="1">
      <alignment horizontal="left" vertical="top" wrapText="1" readingOrder="1"/>
    </xf>
    <xf numFmtId="0" fontId="108" fillId="0" borderId="0" xfId="0" applyFont="1" applyFill="1" applyBorder="1" applyAlignment="1" applyProtection="1">
      <alignment horizontal="left" vertical="top" wrapText="1" readingOrder="1"/>
      <protection locked="0"/>
    </xf>
    <xf numFmtId="0" fontId="11" fillId="0" borderId="0" xfId="0" applyFont="1" applyFill="1" applyBorder="1" applyAlignment="1" applyProtection="1">
      <alignment horizontal="left" vertical="top" readingOrder="1"/>
    </xf>
    <xf numFmtId="0" fontId="12" fillId="0" borderId="0" xfId="0" applyFont="1" applyFill="1" applyBorder="1" applyAlignment="1" applyProtection="1">
      <alignment horizontal="left" vertical="top" readingOrder="1"/>
    </xf>
    <xf numFmtId="0" fontId="13" fillId="0" borderId="0" xfId="0" applyFont="1" applyFill="1" applyBorder="1" applyAlignment="1" applyProtection="1">
      <alignment horizontal="left" vertical="top" readingOrder="1"/>
    </xf>
    <xf numFmtId="0" fontId="15" fillId="0" borderId="0" xfId="0" applyFont="1" applyFill="1" applyBorder="1" applyAlignment="1" applyProtection="1">
      <alignment horizontal="left" vertical="top" readingOrder="1"/>
    </xf>
    <xf numFmtId="0" fontId="18" fillId="0" borderId="0" xfId="0" applyFont="1" applyFill="1" applyBorder="1" applyAlignment="1" applyProtection="1">
      <alignment horizontal="center" vertical="top" wrapText="1" readingOrder="1"/>
    </xf>
    <xf numFmtId="0" fontId="17" fillId="0" borderId="0" xfId="0" applyFont="1" applyFill="1" applyBorder="1" applyAlignment="1" applyProtection="1">
      <alignment horizontal="left" vertical="top" readingOrder="1"/>
    </xf>
    <xf numFmtId="0" fontId="0" fillId="0" borderId="0" xfId="0" applyFill="1" applyProtection="1"/>
    <xf numFmtId="0" fontId="8" fillId="0" borderId="0" xfId="0" applyFont="1" applyFill="1" applyBorder="1" applyAlignment="1" applyProtection="1">
      <alignment horizontal="left" vertical="top" readingOrder="1"/>
    </xf>
    <xf numFmtId="0" fontId="14" fillId="0" borderId="0" xfId="0" applyFont="1" applyFill="1" applyBorder="1" applyAlignment="1" applyProtection="1">
      <alignment horizontal="left" vertical="top" readingOrder="1"/>
    </xf>
    <xf numFmtId="0" fontId="0" fillId="0" borderId="0" xfId="0" applyFill="1" applyBorder="1" applyAlignment="1" applyProtection="1">
      <alignment horizontal="left" vertical="top" readingOrder="1"/>
    </xf>
    <xf numFmtId="0" fontId="108" fillId="0" borderId="0" xfId="0" applyFont="1" applyFill="1" applyBorder="1" applyAlignment="1" applyProtection="1">
      <alignment horizontal="center" vertical="top" wrapText="1" readingOrder="1"/>
      <protection locked="0"/>
    </xf>
    <xf numFmtId="0" fontId="0" fillId="2" borderId="85" xfId="0" applyFill="1" applyBorder="1" applyAlignment="1" applyProtection="1">
      <alignment horizontal="left" vertical="top" readingOrder="1"/>
    </xf>
    <xf numFmtId="0" fontId="8" fillId="2" borderId="86" xfId="0" applyFont="1" applyFill="1" applyBorder="1" applyAlignment="1" applyProtection="1">
      <alignment horizontal="left" vertical="top" readingOrder="1"/>
    </xf>
    <xf numFmtId="0" fontId="17" fillId="2" borderId="85" xfId="0" applyFont="1" applyFill="1" applyBorder="1" applyAlignment="1" applyProtection="1">
      <alignment horizontal="left" vertical="top" readingOrder="1"/>
    </xf>
    <xf numFmtId="0" fontId="8" fillId="5" borderId="86" xfId="0" applyFont="1" applyFill="1" applyBorder="1" applyAlignment="1" applyProtection="1">
      <alignment horizontal="left" vertical="top" readingOrder="1"/>
    </xf>
    <xf numFmtId="0" fontId="8" fillId="2" borderId="85" xfId="0" applyFont="1" applyFill="1" applyBorder="1" applyAlignment="1" applyProtection="1">
      <alignment horizontal="left" vertical="top" readingOrder="1"/>
    </xf>
    <xf numFmtId="0" fontId="13" fillId="2" borderId="87" xfId="0" applyFont="1" applyFill="1" applyBorder="1" applyAlignment="1" applyProtection="1">
      <alignment horizontal="left" vertical="top" readingOrder="1"/>
    </xf>
    <xf numFmtId="0" fontId="0" fillId="2" borderId="88" xfId="0" applyFill="1" applyBorder="1" applyAlignment="1" applyProtection="1">
      <alignment horizontal="left" vertical="top" readingOrder="1"/>
    </xf>
    <xf numFmtId="0" fontId="0" fillId="2" borderId="89" xfId="0" applyFill="1" applyBorder="1" applyProtection="1"/>
    <xf numFmtId="0" fontId="109" fillId="0" borderId="0" xfId="0" applyFont="1" applyFill="1" applyBorder="1" applyAlignment="1" applyProtection="1">
      <alignment horizontal="center" vertical="top"/>
    </xf>
    <xf numFmtId="0" fontId="0" fillId="0" borderId="0" xfId="0" applyFill="1" applyAlignment="1" applyProtection="1">
      <alignment horizontal="left" vertical="top" readingOrder="1"/>
    </xf>
    <xf numFmtId="0" fontId="108" fillId="0" borderId="0" xfId="0" applyFont="1" applyFill="1" applyBorder="1" applyAlignment="1" applyProtection="1">
      <alignment horizontal="center" vertical="center" readingOrder="1"/>
      <protection locked="0"/>
    </xf>
    <xf numFmtId="0" fontId="43" fillId="0" borderId="0" xfId="0" applyFont="1" applyFill="1" applyBorder="1" applyAlignment="1" applyProtection="1">
      <alignment horizontal="center" vertical="center" readingOrder="1"/>
    </xf>
    <xf numFmtId="0" fontId="22" fillId="2" borderId="0" xfId="0" applyFont="1" applyFill="1" applyBorder="1" applyAlignment="1" applyProtection="1">
      <alignment horizontal="left" vertical="top" wrapText="1" readingOrder="1"/>
    </xf>
    <xf numFmtId="0" fontId="24" fillId="0" borderId="0" xfId="5" applyFont="1" applyFill="1" applyBorder="1" applyAlignment="1" applyProtection="1">
      <alignment horizontal="left" vertical="top" wrapText="1" readingOrder="1"/>
    </xf>
    <xf numFmtId="0" fontId="4" fillId="2" borderId="0" xfId="0" applyFont="1" applyFill="1" applyBorder="1" applyProtection="1"/>
    <xf numFmtId="0" fontId="110" fillId="0" borderId="0" xfId="0" applyFont="1" applyFill="1" applyBorder="1" applyAlignment="1" applyProtection="1"/>
    <xf numFmtId="0" fontId="10" fillId="0" borderId="0" xfId="0" applyFont="1" applyFill="1" applyBorder="1" applyAlignment="1" applyProtection="1">
      <alignment horizontal="left"/>
    </xf>
    <xf numFmtId="0" fontId="10" fillId="15" borderId="0" xfId="0" applyFont="1" applyFill="1" applyAlignment="1" applyProtection="1">
      <alignment vertical="top" wrapText="1"/>
    </xf>
    <xf numFmtId="0" fontId="0" fillId="15" borderId="85" xfId="0" applyFill="1" applyBorder="1" applyProtection="1"/>
    <xf numFmtId="0" fontId="0" fillId="15" borderId="90" xfId="0" applyFill="1" applyBorder="1" applyProtection="1"/>
    <xf numFmtId="0" fontId="2" fillId="15" borderId="5" xfId="5" applyFill="1" applyBorder="1" applyAlignment="1" applyProtection="1"/>
    <xf numFmtId="0" fontId="111" fillId="0" borderId="0" xfId="0" applyFont="1" applyFill="1" applyBorder="1" applyAlignment="1" applyProtection="1">
      <alignment vertical="top" readingOrder="1"/>
    </xf>
    <xf numFmtId="0" fontId="10" fillId="15" borderId="85" xfId="0" applyFont="1" applyFill="1" applyBorder="1" applyAlignment="1" applyProtection="1">
      <alignment vertical="top" wrapText="1"/>
    </xf>
    <xf numFmtId="0" fontId="42" fillId="5" borderId="0" xfId="0" applyFont="1" applyFill="1" applyBorder="1" applyAlignment="1" applyProtection="1">
      <alignment horizontal="center" vertical="center" wrapText="1" readingOrder="1"/>
    </xf>
    <xf numFmtId="0" fontId="112" fillId="2" borderId="0" xfId="0" applyFont="1" applyFill="1" applyBorder="1" applyAlignment="1" applyProtection="1">
      <alignment horizontal="center"/>
    </xf>
    <xf numFmtId="0" fontId="33" fillId="2" borderId="0" xfId="0" applyFont="1" applyFill="1" applyBorder="1" applyAlignment="1" applyProtection="1">
      <alignment wrapText="1"/>
    </xf>
    <xf numFmtId="0" fontId="113" fillId="0" borderId="0" xfId="0" applyFont="1" applyFill="1" applyProtection="1"/>
    <xf numFmtId="0" fontId="114" fillId="33" borderId="91" xfId="0" applyFont="1" applyFill="1" applyBorder="1" applyAlignment="1" applyProtection="1">
      <alignment vertical="top" readingOrder="1"/>
    </xf>
    <xf numFmtId="0" fontId="0" fillId="0" borderId="0" xfId="0" applyBorder="1" applyAlignment="1" applyProtection="1">
      <alignment wrapText="1"/>
    </xf>
    <xf numFmtId="0" fontId="6" fillId="2" borderId="0" xfId="0" applyFont="1" applyFill="1" applyBorder="1" applyAlignment="1" applyProtection="1">
      <alignment horizontal="center" wrapText="1"/>
    </xf>
    <xf numFmtId="0" fontId="0" fillId="0" borderId="0" xfId="0" applyBorder="1" applyAlignment="1" applyProtection="1">
      <alignment horizontal="center" vertical="top" wrapText="1" readingOrder="1"/>
    </xf>
    <xf numFmtId="0" fontId="111" fillId="0" borderId="0" xfId="0" applyFont="1" applyFill="1" applyBorder="1" applyAlignment="1" applyProtection="1">
      <alignment horizontal="center"/>
    </xf>
    <xf numFmtId="0" fontId="32" fillId="2" borderId="0" xfId="0" applyFont="1" applyFill="1" applyBorder="1" applyAlignment="1" applyProtection="1">
      <alignment horizontal="left" vertical="top" wrapText="1" readingOrder="1"/>
    </xf>
    <xf numFmtId="0" fontId="6" fillId="0" borderId="0" xfId="0" applyFont="1" applyBorder="1"/>
    <xf numFmtId="0" fontId="0" fillId="0" borderId="0" xfId="0" applyBorder="1"/>
    <xf numFmtId="0" fontId="1" fillId="0" borderId="0" xfId="0" applyFont="1" applyBorder="1"/>
    <xf numFmtId="0" fontId="40" fillId="34" borderId="10" xfId="0" applyFont="1" applyFill="1" applyBorder="1" applyAlignment="1" applyProtection="1">
      <alignment horizontal="center" vertical="center" wrapText="1"/>
      <protection locked="0"/>
    </xf>
    <xf numFmtId="0" fontId="42" fillId="34" borderId="10" xfId="0" applyFont="1" applyFill="1" applyBorder="1" applyAlignment="1" applyProtection="1">
      <alignment horizontal="center" vertical="center" wrapText="1"/>
      <protection locked="0"/>
    </xf>
    <xf numFmtId="0" fontId="2" fillId="15" borderId="0" xfId="5" applyFill="1" applyBorder="1" applyAlignment="1" applyProtection="1"/>
    <xf numFmtId="0" fontId="0" fillId="15" borderId="0" xfId="0" applyFill="1" applyAlignment="1" applyProtection="1">
      <alignment vertical="center"/>
    </xf>
    <xf numFmtId="0" fontId="111" fillId="33" borderId="92" xfId="0" applyFont="1" applyFill="1" applyBorder="1" applyAlignment="1" applyProtection="1">
      <alignment vertical="top" readingOrder="1"/>
    </xf>
    <xf numFmtId="0" fontId="111" fillId="33" borderId="93" xfId="0" applyFont="1" applyFill="1" applyBorder="1" applyAlignment="1" applyProtection="1">
      <alignment vertical="top" readingOrder="1"/>
    </xf>
    <xf numFmtId="0" fontId="111" fillId="33" borderId="94" xfId="0" applyFont="1" applyFill="1" applyBorder="1" applyAlignment="1" applyProtection="1">
      <alignment vertical="top" readingOrder="1"/>
    </xf>
    <xf numFmtId="0" fontId="10" fillId="0" borderId="0" xfId="0" applyFont="1" applyFill="1" applyBorder="1" applyAlignment="1" applyProtection="1">
      <alignment horizontal="left" vertical="center" wrapText="1"/>
    </xf>
    <xf numFmtId="0" fontId="8" fillId="15" borderId="0" xfId="0" applyFont="1" applyFill="1" applyBorder="1" applyProtection="1"/>
    <xf numFmtId="0" fontId="10" fillId="0" borderId="0" xfId="0" applyFont="1" applyFill="1" applyBorder="1" applyAlignment="1" applyProtection="1">
      <alignment horizontal="left" wrapText="1"/>
    </xf>
    <xf numFmtId="0" fontId="10" fillId="15" borderId="0" xfId="0" applyFont="1" applyFill="1" applyBorder="1" applyAlignment="1" applyProtection="1">
      <alignment horizontal="left" readingOrder="1"/>
    </xf>
    <xf numFmtId="0" fontId="10" fillId="15" borderId="0" xfId="0" applyFont="1" applyFill="1" applyBorder="1" applyAlignment="1" applyProtection="1">
      <alignment horizontal="left"/>
    </xf>
    <xf numFmtId="0" fontId="50" fillId="15" borderId="0" xfId="5" applyFont="1" applyFill="1" applyBorder="1" applyAlignment="1" applyProtection="1">
      <alignment horizontal="left"/>
    </xf>
    <xf numFmtId="0" fontId="10" fillId="15" borderId="0" xfId="0" applyFont="1" applyFill="1" applyAlignment="1" applyProtection="1">
      <alignment horizontal="left"/>
    </xf>
    <xf numFmtId="0" fontId="111" fillId="15" borderId="0" xfId="0" applyFont="1" applyFill="1" applyBorder="1" applyAlignment="1" applyProtection="1">
      <alignment horizontal="left" wrapText="1"/>
    </xf>
    <xf numFmtId="0" fontId="111" fillId="15" borderId="85" xfId="0" applyFont="1" applyFill="1" applyBorder="1" applyAlignment="1" applyProtection="1">
      <alignment horizontal="left" wrapText="1"/>
    </xf>
    <xf numFmtId="0" fontId="111" fillId="15" borderId="0" xfId="0" applyFont="1" applyFill="1" applyAlignment="1" applyProtection="1">
      <alignment horizontal="left" wrapText="1"/>
    </xf>
    <xf numFmtId="0" fontId="111" fillId="15" borderId="0" xfId="0" applyFont="1" applyFill="1" applyAlignment="1" applyProtection="1">
      <alignment horizontal="left"/>
    </xf>
    <xf numFmtId="0" fontId="111" fillId="15" borderId="95" xfId="0" applyFont="1" applyFill="1" applyBorder="1" applyAlignment="1" applyProtection="1">
      <alignment horizontal="left"/>
    </xf>
    <xf numFmtId="0" fontId="111" fillId="15" borderId="0" xfId="0" applyFont="1" applyFill="1" applyBorder="1" applyAlignment="1" applyProtection="1">
      <alignment horizontal="left"/>
    </xf>
    <xf numFmtId="0" fontId="10" fillId="0" borderId="11" xfId="0" applyFont="1" applyFill="1" applyBorder="1" applyAlignment="1" applyProtection="1">
      <alignment horizontal="left" vertical="center" wrapText="1"/>
    </xf>
    <xf numFmtId="0" fontId="10" fillId="15" borderId="96" xfId="0" applyFont="1" applyFill="1" applyBorder="1" applyAlignment="1" applyProtection="1">
      <alignment vertical="top" wrapText="1"/>
    </xf>
    <xf numFmtId="0" fontId="2" fillId="15" borderId="2" xfId="5" applyFill="1" applyBorder="1" applyAlignment="1" applyProtection="1"/>
    <xf numFmtId="0" fontId="110" fillId="0" borderId="86" xfId="0" applyFont="1" applyFill="1" applyBorder="1" applyAlignment="1" applyProtection="1">
      <alignment horizontal="center"/>
    </xf>
    <xf numFmtId="0" fontId="110" fillId="0" borderId="0" xfId="0" applyFont="1" applyFill="1" applyBorder="1" applyAlignment="1" applyProtection="1">
      <alignment horizontal="center"/>
    </xf>
    <xf numFmtId="0" fontId="110" fillId="0" borderId="85" xfId="0" applyFont="1" applyFill="1" applyBorder="1" applyAlignment="1" applyProtection="1">
      <alignment horizontal="center"/>
    </xf>
    <xf numFmtId="0" fontId="42" fillId="15" borderId="1" xfId="0" applyFont="1" applyFill="1" applyBorder="1" applyAlignment="1" applyProtection="1">
      <alignment horizontal="left"/>
    </xf>
    <xf numFmtId="0" fontId="51" fillId="15" borderId="1" xfId="5" applyFont="1" applyFill="1" applyBorder="1" applyAlignment="1" applyProtection="1">
      <alignment horizontal="left"/>
    </xf>
    <xf numFmtId="0" fontId="42" fillId="15" borderId="86" xfId="0" applyFont="1" applyFill="1" applyBorder="1" applyAlignment="1" applyProtection="1">
      <alignment vertical="center"/>
    </xf>
    <xf numFmtId="0" fontId="42" fillId="15" borderId="1" xfId="0" applyFont="1" applyFill="1" applyBorder="1" applyAlignment="1" applyProtection="1">
      <alignment vertical="center"/>
    </xf>
    <xf numFmtId="0" fontId="52" fillId="15" borderId="1" xfId="5" applyFont="1" applyFill="1" applyBorder="1" applyAlignment="1" applyProtection="1"/>
    <xf numFmtId="0" fontId="42" fillId="15" borderId="1" xfId="5" applyFont="1" applyFill="1" applyBorder="1" applyAlignment="1" applyProtection="1"/>
    <xf numFmtId="0" fontId="41" fillId="34" borderId="8" xfId="0" applyFont="1" applyFill="1" applyBorder="1" applyAlignment="1" applyProtection="1">
      <alignment horizontal="center" vertical="center" wrapText="1"/>
    </xf>
    <xf numFmtId="0" fontId="41" fillId="34" borderId="10" xfId="0" applyFont="1" applyFill="1" applyBorder="1" applyAlignment="1" applyProtection="1">
      <alignment horizontal="center" vertical="center" wrapText="1"/>
    </xf>
    <xf numFmtId="0" fontId="40" fillId="34" borderId="10" xfId="0" applyFont="1" applyFill="1" applyBorder="1" applyAlignment="1" applyProtection="1">
      <alignment wrapText="1"/>
      <protection locked="0"/>
    </xf>
    <xf numFmtId="0" fontId="40" fillId="34" borderId="97" xfId="0" applyFont="1" applyFill="1" applyBorder="1" applyAlignment="1" applyProtection="1">
      <alignment wrapText="1"/>
      <protection locked="0"/>
    </xf>
    <xf numFmtId="0" fontId="40" fillId="34" borderId="98" xfId="0" applyFont="1" applyFill="1" applyBorder="1" applyAlignment="1" applyProtection="1">
      <alignment wrapText="1"/>
      <protection locked="0"/>
    </xf>
    <xf numFmtId="0" fontId="40" fillId="34" borderId="99" xfId="0" applyFont="1" applyFill="1" applyBorder="1" applyAlignment="1" applyProtection="1">
      <alignment horizontal="center" vertical="center" wrapText="1"/>
      <protection locked="0"/>
    </xf>
    <xf numFmtId="0" fontId="40" fillId="34" borderId="8" xfId="0" applyFont="1" applyFill="1" applyBorder="1" applyAlignment="1" applyProtection="1">
      <alignment horizontal="center" vertical="center" wrapText="1"/>
      <protection locked="0"/>
    </xf>
    <xf numFmtId="0" fontId="40" fillId="34" borderId="91" xfId="0" applyFont="1" applyFill="1" applyBorder="1" applyAlignment="1" applyProtection="1">
      <alignment wrapText="1"/>
      <protection locked="0"/>
    </xf>
    <xf numFmtId="0" fontId="40" fillId="34" borderId="100" xfId="0" applyFont="1" applyFill="1" applyBorder="1" applyAlignment="1" applyProtection="1">
      <alignment wrapText="1"/>
      <protection locked="0"/>
    </xf>
    <xf numFmtId="0" fontId="110" fillId="2" borderId="0" xfId="0" applyFont="1" applyFill="1" applyBorder="1" applyAlignment="1" applyProtection="1">
      <alignment horizontal="center"/>
    </xf>
    <xf numFmtId="0" fontId="1" fillId="17" borderId="10" xfId="6" applyFont="1" applyFill="1" applyBorder="1" applyAlignment="1" applyProtection="1">
      <alignment wrapText="1"/>
    </xf>
    <xf numFmtId="0" fontId="1" fillId="35" borderId="7" xfId="0" applyFont="1" applyFill="1" applyBorder="1" applyAlignment="1" applyProtection="1">
      <alignment wrapText="1"/>
    </xf>
    <xf numFmtId="0" fontId="106" fillId="21" borderId="10" xfId="0" applyFont="1" applyFill="1" applyBorder="1" applyAlignment="1" applyProtection="1">
      <alignment wrapText="1"/>
    </xf>
    <xf numFmtId="0" fontId="1" fillId="24" borderId="10" xfId="0" applyFont="1" applyFill="1" applyBorder="1" applyAlignment="1" applyProtection="1">
      <alignment vertical="top" wrapText="1"/>
    </xf>
    <xf numFmtId="0" fontId="106" fillId="24" borderId="10" xfId="0" applyFont="1" applyFill="1" applyBorder="1" applyAlignment="1" applyProtection="1">
      <alignment wrapText="1"/>
    </xf>
    <xf numFmtId="0" fontId="0" fillId="2" borderId="0" xfId="0" applyFill="1" applyAlignment="1" applyProtection="1">
      <alignment vertical="top" readingOrder="1"/>
    </xf>
    <xf numFmtId="0" fontId="0" fillId="0" borderId="1" xfId="0" applyBorder="1"/>
    <xf numFmtId="0" fontId="0" fillId="0" borderId="2" xfId="0" applyBorder="1"/>
    <xf numFmtId="0" fontId="0" fillId="0" borderId="3" xfId="0" applyBorder="1"/>
    <xf numFmtId="0" fontId="0" fillId="0" borderId="5" xfId="0" applyBorder="1"/>
    <xf numFmtId="0" fontId="0" fillId="0" borderId="4" xfId="0" applyBorder="1"/>
    <xf numFmtId="0" fontId="38" fillId="2" borderId="11" xfId="5" applyFont="1" applyFill="1" applyBorder="1" applyAlignment="1" applyProtection="1"/>
    <xf numFmtId="0" fontId="8" fillId="2" borderId="11" xfId="0" applyFont="1" applyFill="1" applyBorder="1" applyAlignment="1" applyProtection="1">
      <alignment horizontal="left" vertical="top" readingOrder="1"/>
    </xf>
    <xf numFmtId="0" fontId="8" fillId="2" borderId="12" xfId="0" applyFont="1" applyFill="1" applyBorder="1" applyAlignment="1" applyProtection="1">
      <alignment horizontal="left" vertical="top" readingOrder="1"/>
    </xf>
    <xf numFmtId="0" fontId="6" fillId="0" borderId="2" xfId="0" applyFont="1" applyFill="1" applyBorder="1" applyAlignment="1" applyProtection="1">
      <alignment horizontal="center" wrapText="1"/>
    </xf>
    <xf numFmtId="0" fontId="8" fillId="5" borderId="3" xfId="0" applyFont="1" applyFill="1" applyBorder="1" applyAlignment="1" applyProtection="1">
      <alignment horizontal="left" vertical="top" readingOrder="1"/>
    </xf>
    <xf numFmtId="0" fontId="8" fillId="5" borderId="5" xfId="0" applyFont="1" applyFill="1" applyBorder="1" applyAlignment="1" applyProtection="1">
      <alignment horizontal="left" vertical="top" readingOrder="1"/>
    </xf>
    <xf numFmtId="0" fontId="8" fillId="5" borderId="4" xfId="0" applyFont="1" applyFill="1" applyBorder="1" applyAlignment="1" applyProtection="1">
      <alignment horizontal="left" vertical="top" readingOrder="1"/>
    </xf>
    <xf numFmtId="0" fontId="38" fillId="2" borderId="13" xfId="5" applyFont="1" applyFill="1" applyBorder="1" applyAlignment="1" applyProtection="1"/>
    <xf numFmtId="0" fontId="115" fillId="2" borderId="13" xfId="0" applyFont="1" applyFill="1" applyBorder="1" applyAlignment="1" applyProtection="1">
      <alignment horizontal="center" vertical="top" readingOrder="1"/>
    </xf>
    <xf numFmtId="0" fontId="115" fillId="2" borderId="11" xfId="0" applyFont="1" applyFill="1" applyBorder="1" applyAlignment="1" applyProtection="1">
      <alignment horizontal="center" vertical="top" readingOrder="1"/>
    </xf>
    <xf numFmtId="0" fontId="115" fillId="2" borderId="12" xfId="0" applyFont="1" applyFill="1" applyBorder="1" applyAlignment="1" applyProtection="1">
      <alignment horizontal="center" vertical="top" readingOrder="1"/>
    </xf>
    <xf numFmtId="0" fontId="38" fillId="2" borderId="1" xfId="5" applyFont="1" applyFill="1" applyBorder="1" applyAlignment="1" applyProtection="1"/>
    <xf numFmtId="0" fontId="0" fillId="2" borderId="2" xfId="0" applyFill="1" applyBorder="1" applyAlignment="1" applyProtection="1"/>
    <xf numFmtId="0" fontId="18" fillId="5" borderId="2" xfId="0" applyFont="1" applyFill="1" applyBorder="1" applyAlignment="1" applyProtection="1">
      <alignment horizontal="left" vertical="top" readingOrder="1"/>
    </xf>
    <xf numFmtId="0" fontId="8" fillId="5" borderId="1" xfId="0" applyFont="1" applyFill="1" applyBorder="1" applyAlignment="1" applyProtection="1">
      <alignment horizontal="left" vertical="top" readingOrder="1"/>
    </xf>
    <xf numFmtId="0" fontId="8" fillId="5" borderId="2" xfId="0" applyFont="1" applyFill="1" applyBorder="1" applyAlignment="1" applyProtection="1">
      <alignment horizontal="left" vertical="top" readingOrder="1"/>
    </xf>
    <xf numFmtId="0" fontId="0" fillId="0" borderId="1" xfId="0" applyBorder="1" applyAlignment="1" applyProtection="1">
      <alignment wrapText="1"/>
    </xf>
    <xf numFmtId="0" fontId="13" fillId="5" borderId="2" xfId="0" applyFont="1" applyFill="1" applyBorder="1" applyAlignment="1" applyProtection="1">
      <alignment horizontal="left" vertical="top" wrapText="1" readingOrder="1"/>
    </xf>
    <xf numFmtId="0" fontId="13" fillId="0" borderId="2" xfId="0" applyFont="1" applyFill="1" applyBorder="1" applyAlignment="1" applyProtection="1">
      <alignment horizontal="left" vertical="top" wrapText="1" readingOrder="1"/>
    </xf>
    <xf numFmtId="0" fontId="6" fillId="2" borderId="1" xfId="0" applyFont="1" applyFill="1" applyBorder="1" applyAlignment="1" applyProtection="1">
      <alignment horizontal="center" wrapText="1"/>
    </xf>
    <xf numFmtId="0" fontId="39" fillId="2" borderId="2" xfId="0" applyFont="1" applyFill="1" applyBorder="1" applyProtection="1"/>
    <xf numFmtId="0" fontId="1" fillId="2" borderId="1" xfId="0" applyFont="1" applyFill="1" applyBorder="1" applyAlignment="1" applyProtection="1">
      <alignment wrapText="1"/>
    </xf>
    <xf numFmtId="0" fontId="1" fillId="2" borderId="2" xfId="0" applyFont="1" applyFill="1" applyBorder="1" applyAlignment="1" applyProtection="1">
      <alignment wrapText="1"/>
    </xf>
    <xf numFmtId="0" fontId="6" fillId="2" borderId="1" xfId="0" applyFont="1" applyFill="1" applyBorder="1" applyAlignment="1" applyProtection="1">
      <alignment horizontal="left" wrapText="1"/>
    </xf>
    <xf numFmtId="0" fontId="6" fillId="0" borderId="1" xfId="0" applyFont="1" applyFill="1" applyBorder="1" applyAlignment="1" applyProtection="1">
      <alignment vertical="top" wrapText="1" readingOrder="1"/>
    </xf>
    <xf numFmtId="0" fontId="6" fillId="0" borderId="2" xfId="0" applyFont="1" applyFill="1" applyBorder="1" applyAlignment="1" applyProtection="1">
      <alignment vertical="top" wrapText="1" readingOrder="1"/>
    </xf>
    <xf numFmtId="0" fontId="1" fillId="2" borderId="1" xfId="0" applyNumberFormat="1" applyFont="1" applyFill="1" applyBorder="1" applyAlignment="1" applyProtection="1">
      <alignment vertical="top" wrapText="1" readingOrder="1"/>
    </xf>
    <xf numFmtId="0" fontId="1" fillId="2" borderId="2" xfId="0" applyNumberFormat="1" applyFont="1" applyFill="1" applyBorder="1" applyAlignment="1" applyProtection="1">
      <alignment vertical="top" wrapText="1" readingOrder="1"/>
    </xf>
    <xf numFmtId="0" fontId="8" fillId="5" borderId="2" xfId="0" applyFont="1" applyFill="1" applyBorder="1" applyAlignment="1" applyProtection="1">
      <alignment horizontal="left" vertical="top" wrapText="1" readingOrder="1"/>
    </xf>
    <xf numFmtId="0" fontId="0" fillId="15" borderId="1" xfId="0" applyFill="1" applyBorder="1" applyAlignment="1" applyProtection="1">
      <alignment wrapText="1"/>
    </xf>
    <xf numFmtId="0" fontId="8" fillId="2" borderId="1" xfId="0" applyFont="1" applyFill="1" applyBorder="1" applyAlignment="1" applyProtection="1">
      <alignment horizontal="left" vertical="top" wrapText="1" readingOrder="1"/>
    </xf>
    <xf numFmtId="0" fontId="13" fillId="5" borderId="1" xfId="0" applyFont="1" applyFill="1" applyBorder="1" applyAlignment="1" applyProtection="1">
      <alignment horizontal="center" vertical="top" wrapText="1" readingOrder="1"/>
    </xf>
    <xf numFmtId="0" fontId="8" fillId="2" borderId="1" xfId="0" applyFont="1" applyFill="1" applyBorder="1" applyAlignment="1" applyProtection="1">
      <alignment vertical="top" wrapText="1" readingOrder="1"/>
    </xf>
    <xf numFmtId="0" fontId="8" fillId="2" borderId="1" xfId="0" applyFont="1" applyFill="1" applyBorder="1" applyAlignment="1" applyProtection="1">
      <alignment horizontal="right" vertical="top" wrapText="1" readingOrder="1"/>
    </xf>
    <xf numFmtId="0" fontId="8" fillId="5" borderId="5" xfId="0" applyFont="1" applyFill="1" applyBorder="1" applyAlignment="1" applyProtection="1">
      <alignment horizontal="left" vertical="top" wrapText="1" readingOrder="1"/>
      <protection locked="0"/>
    </xf>
    <xf numFmtId="0" fontId="8" fillId="5" borderId="4" xfId="0" applyFont="1" applyFill="1" applyBorder="1" applyAlignment="1" applyProtection="1">
      <alignment horizontal="left" vertical="top" wrapText="1" readingOrder="1"/>
      <protection locked="0"/>
    </xf>
    <xf numFmtId="0" fontId="6" fillId="11" borderId="101" xfId="0" applyFont="1" applyFill="1" applyBorder="1" applyAlignment="1" applyProtection="1">
      <alignment horizontal="center" wrapText="1"/>
    </xf>
    <xf numFmtId="0" fontId="12" fillId="15" borderId="2" xfId="0" applyFont="1" applyFill="1" applyBorder="1" applyProtection="1"/>
    <xf numFmtId="0" fontId="103" fillId="15" borderId="0" xfId="0" applyFont="1" applyFill="1" applyBorder="1" applyProtection="1"/>
    <xf numFmtId="0" fontId="6" fillId="34" borderId="14" xfId="0" applyFont="1" applyFill="1" applyBorder="1" applyAlignment="1" applyProtection="1">
      <alignment horizontal="center" wrapText="1"/>
    </xf>
    <xf numFmtId="0" fontId="1" fillId="0" borderId="2" xfId="0" applyFont="1" applyBorder="1"/>
    <xf numFmtId="0" fontId="1" fillId="0" borderId="1" xfId="0" applyFont="1" applyBorder="1"/>
    <xf numFmtId="0" fontId="34" fillId="0" borderId="2" xfId="0" applyFont="1" applyBorder="1" applyAlignment="1">
      <alignment horizontal="center"/>
    </xf>
    <xf numFmtId="0" fontId="34" fillId="0" borderId="0" xfId="0" applyFont="1" applyBorder="1" applyAlignment="1">
      <alignment horizontal="center"/>
    </xf>
    <xf numFmtId="0" fontId="1" fillId="0" borderId="0" xfId="0" applyFont="1" applyFill="1" applyBorder="1"/>
    <xf numFmtId="0" fontId="98" fillId="7" borderId="10" xfId="6" applyFont="1" applyFill="1" applyBorder="1" applyAlignment="1" applyProtection="1">
      <alignment wrapText="1"/>
    </xf>
    <xf numFmtId="0" fontId="98" fillId="17" borderId="10" xfId="6" applyFont="1" applyFill="1" applyBorder="1" applyAlignment="1" applyProtection="1">
      <alignment wrapText="1"/>
    </xf>
    <xf numFmtId="0" fontId="1" fillId="35" borderId="8" xfId="0" applyFont="1" applyFill="1" applyBorder="1" applyAlignment="1" applyProtection="1">
      <alignment wrapText="1"/>
    </xf>
    <xf numFmtId="0" fontId="1" fillId="0" borderId="0" xfId="0" applyFont="1" applyAlignment="1">
      <alignment wrapText="1"/>
    </xf>
    <xf numFmtId="0" fontId="111" fillId="0" borderId="15" xfId="0" applyFont="1" applyFill="1" applyBorder="1" applyAlignment="1" applyProtection="1">
      <alignment horizontal="left" vertical="center" wrapText="1"/>
    </xf>
    <xf numFmtId="0" fontId="111" fillId="0" borderId="0" xfId="0" applyFont="1" applyFill="1" applyBorder="1" applyAlignment="1" applyProtection="1">
      <alignment horizontal="left" vertical="center" wrapText="1"/>
    </xf>
    <xf numFmtId="0" fontId="111" fillId="15" borderId="85" xfId="0" applyFont="1" applyFill="1" applyBorder="1" applyAlignment="1" applyProtection="1">
      <alignment vertical="top" wrapText="1"/>
    </xf>
    <xf numFmtId="0" fontId="111" fillId="15" borderId="0" xfId="0" applyFont="1" applyFill="1" applyAlignment="1" applyProtection="1">
      <alignment vertical="top" wrapText="1"/>
    </xf>
    <xf numFmtId="0" fontId="111" fillId="15" borderId="0" xfId="0" applyFont="1" applyFill="1" applyAlignment="1" applyProtection="1">
      <alignment horizontal="left" vertical="top" wrapText="1"/>
    </xf>
    <xf numFmtId="0" fontId="0" fillId="15" borderId="11" xfId="0" applyFill="1" applyBorder="1"/>
    <xf numFmtId="0" fontId="0" fillId="15" borderId="12" xfId="0" applyFill="1" applyBorder="1"/>
    <xf numFmtId="0" fontId="0" fillId="15" borderId="1" xfId="0" applyFill="1" applyBorder="1"/>
    <xf numFmtId="0" fontId="0" fillId="15" borderId="3" xfId="0" applyFill="1" applyBorder="1"/>
    <xf numFmtId="0" fontId="0" fillId="15" borderId="5" xfId="0" applyFill="1" applyBorder="1"/>
    <xf numFmtId="0" fontId="0" fillId="15" borderId="4" xfId="0" applyFill="1" applyBorder="1"/>
    <xf numFmtId="169" fontId="11" fillId="2" borderId="0" xfId="0" applyNumberFormat="1" applyFont="1" applyFill="1" applyBorder="1" applyAlignment="1" applyProtection="1">
      <alignment horizontal="left" vertical="top" wrapText="1" readingOrder="1"/>
    </xf>
    <xf numFmtId="0" fontId="10" fillId="2" borderId="16" xfId="0" applyFont="1" applyFill="1" applyBorder="1" applyAlignment="1" applyProtection="1">
      <alignment horizontal="left" vertical="top" wrapText="1" readingOrder="1"/>
    </xf>
    <xf numFmtId="0" fontId="10" fillId="2" borderId="17" xfId="0" applyFont="1" applyFill="1" applyBorder="1" applyAlignment="1" applyProtection="1">
      <alignment horizontal="left" vertical="top" wrapText="1" readingOrder="1"/>
    </xf>
    <xf numFmtId="0" fontId="10" fillId="2" borderId="18" xfId="0" applyFont="1" applyFill="1" applyBorder="1" applyAlignment="1" applyProtection="1">
      <alignment horizontal="left" vertical="top" wrapText="1" readingOrder="1"/>
    </xf>
    <xf numFmtId="49" fontId="12" fillId="2" borderId="4" xfId="0" applyNumberFormat="1" applyFont="1" applyFill="1" applyBorder="1" applyAlignment="1" applyProtection="1">
      <alignment horizontal="center" vertical="top" wrapText="1" readingOrder="1"/>
    </xf>
    <xf numFmtId="2" fontId="55" fillId="2" borderId="4" xfId="0" applyNumberFormat="1" applyFont="1" applyFill="1" applyBorder="1" applyAlignment="1" applyProtection="1">
      <alignment horizontal="center" vertical="top" wrapText="1" readingOrder="1"/>
    </xf>
    <xf numFmtId="164" fontId="55" fillId="2" borderId="4" xfId="0" applyNumberFormat="1" applyFont="1" applyFill="1" applyBorder="1" applyAlignment="1" applyProtection="1">
      <alignment horizontal="center" vertical="top" wrapText="1" readingOrder="1"/>
    </xf>
    <xf numFmtId="4" fontId="55" fillId="2" borderId="4" xfId="0" applyNumberFormat="1" applyFont="1" applyFill="1" applyBorder="1" applyAlignment="1" applyProtection="1">
      <alignment horizontal="center" vertical="top" wrapText="1" readingOrder="1"/>
    </xf>
    <xf numFmtId="9" fontId="49" fillId="2" borderId="4" xfId="10" applyFont="1" applyFill="1" applyBorder="1" applyAlignment="1" applyProtection="1">
      <alignment horizontal="center" vertical="top" wrapText="1" readingOrder="1"/>
    </xf>
    <xf numFmtId="9" fontId="49" fillId="2" borderId="19" xfId="0" applyNumberFormat="1" applyFont="1" applyFill="1" applyBorder="1" applyAlignment="1" applyProtection="1">
      <alignment horizontal="center" vertical="top" wrapText="1" readingOrder="1"/>
    </xf>
    <xf numFmtId="0" fontId="20" fillId="2" borderId="0" xfId="0" applyFont="1" applyFill="1" applyBorder="1" applyAlignment="1" applyProtection="1">
      <alignment vertical="top" wrapText="1" readingOrder="1"/>
    </xf>
    <xf numFmtId="0" fontId="42" fillId="15" borderId="1" xfId="0" applyFont="1" applyFill="1" applyBorder="1" applyAlignment="1">
      <alignment horizontal="center" vertical="center"/>
    </xf>
    <xf numFmtId="0" fontId="0" fillId="15" borderId="0" xfId="0" applyFill="1" applyBorder="1" applyAlignment="1"/>
    <xf numFmtId="0" fontId="42" fillId="15" borderId="13" xfId="0" applyFont="1" applyFill="1" applyBorder="1"/>
    <xf numFmtId="0" fontId="42" fillId="15" borderId="11" xfId="0" applyFont="1" applyFill="1" applyBorder="1"/>
    <xf numFmtId="0" fontId="0" fillId="15" borderId="4" xfId="0" applyFill="1" applyBorder="1" applyProtection="1"/>
    <xf numFmtId="0" fontId="0" fillId="15" borderId="5" xfId="0" applyFill="1" applyBorder="1" applyProtection="1"/>
    <xf numFmtId="0" fontId="0" fillId="15" borderId="3" xfId="0" applyFill="1" applyBorder="1" applyProtection="1"/>
    <xf numFmtId="0" fontId="0" fillId="15" borderId="1" xfId="0" applyFill="1" applyBorder="1" applyProtection="1"/>
    <xf numFmtId="0" fontId="10" fillId="15" borderId="0" xfId="0" applyFont="1" applyFill="1" applyBorder="1" applyAlignment="1" applyProtection="1"/>
    <xf numFmtId="0" fontId="31" fillId="15" borderId="0" xfId="5" applyFont="1" applyFill="1" applyBorder="1" applyAlignment="1" applyProtection="1"/>
    <xf numFmtId="0" fontId="116" fillId="15" borderId="0" xfId="0" applyFont="1" applyFill="1" applyBorder="1" applyAlignment="1" applyProtection="1">
      <alignment wrapText="1"/>
    </xf>
    <xf numFmtId="0" fontId="117" fillId="15" borderId="0" xfId="0" applyFont="1" applyFill="1" applyBorder="1" applyAlignment="1" applyProtection="1">
      <alignment wrapText="1"/>
    </xf>
    <xf numFmtId="0" fontId="118" fillId="15" borderId="0" xfId="0" applyFont="1" applyFill="1" applyBorder="1" applyAlignment="1" applyProtection="1">
      <alignment horizontal="center" wrapText="1"/>
    </xf>
    <xf numFmtId="0" fontId="116" fillId="15" borderId="9" xfId="0" applyFont="1" applyFill="1" applyBorder="1" applyAlignment="1" applyProtection="1">
      <alignment wrapText="1"/>
    </xf>
    <xf numFmtId="0" fontId="119" fillId="36" borderId="4" xfId="0" applyFont="1" applyFill="1" applyBorder="1" applyAlignment="1" applyProtection="1">
      <alignment horizontal="center" wrapText="1"/>
    </xf>
    <xf numFmtId="0" fontId="119" fillId="36" borderId="14" xfId="0" applyFont="1" applyFill="1" applyBorder="1" applyAlignment="1">
      <alignment wrapText="1"/>
    </xf>
    <xf numFmtId="0" fontId="12" fillId="15" borderId="0" xfId="0" applyFont="1" applyFill="1" applyBorder="1" applyAlignment="1" applyProtection="1">
      <alignment wrapText="1"/>
    </xf>
    <xf numFmtId="0" fontId="119" fillId="36" borderId="14" xfId="0" applyFont="1" applyFill="1" applyBorder="1" applyAlignment="1" applyProtection="1">
      <alignment horizontal="center" wrapText="1"/>
    </xf>
    <xf numFmtId="0" fontId="98" fillId="15" borderId="0" xfId="7" applyFill="1"/>
    <xf numFmtId="0" fontId="98" fillId="15" borderId="4" xfId="7" applyFill="1" applyBorder="1"/>
    <xf numFmtId="0" fontId="98" fillId="15" borderId="5" xfId="7" applyFill="1" applyBorder="1"/>
    <xf numFmtId="0" fontId="98" fillId="0" borderId="5" xfId="7" applyBorder="1"/>
    <xf numFmtId="0" fontId="42" fillId="15" borderId="3" xfId="7" applyFont="1" applyFill="1" applyBorder="1" applyAlignment="1">
      <alignment horizontal="center" vertical="center" wrapText="1"/>
    </xf>
    <xf numFmtId="0" fontId="98" fillId="15" borderId="2" xfId="7" applyFill="1" applyBorder="1"/>
    <xf numFmtId="0" fontId="35" fillId="15" borderId="0" xfId="7" applyFont="1" applyFill="1" applyBorder="1"/>
    <xf numFmtId="0" fontId="35" fillId="15" borderId="0" xfId="7" applyFont="1" applyFill="1" applyBorder="1" applyAlignment="1">
      <alignment horizontal="center" vertical="center" wrapText="1"/>
    </xf>
    <xf numFmtId="0" fontId="98" fillId="15" borderId="0" xfId="7" applyFill="1" applyBorder="1"/>
    <xf numFmtId="0" fontId="120" fillId="15" borderId="0" xfId="7" applyFont="1" applyFill="1" applyBorder="1" applyAlignment="1">
      <alignment wrapText="1"/>
    </xf>
    <xf numFmtId="0" fontId="98" fillId="15" borderId="1" xfId="7" applyFill="1" applyBorder="1"/>
    <xf numFmtId="0" fontId="1" fillId="15" borderId="2" xfId="7" applyFont="1" applyFill="1" applyBorder="1" applyAlignment="1">
      <alignment wrapText="1"/>
    </xf>
    <xf numFmtId="0" fontId="42" fillId="15" borderId="1" xfId="7" applyFont="1" applyFill="1" applyBorder="1" applyAlignment="1">
      <alignment horizontal="center" vertical="center"/>
    </xf>
    <xf numFmtId="0" fontId="110" fillId="15" borderId="102" xfId="7" applyFont="1" applyFill="1" applyBorder="1" applyAlignment="1">
      <alignment horizontal="center"/>
    </xf>
    <xf numFmtId="0" fontId="110" fillId="15" borderId="103" xfId="7" applyFont="1" applyFill="1" applyBorder="1" applyAlignment="1">
      <alignment horizontal="center"/>
    </xf>
    <xf numFmtId="0" fontId="110" fillId="15" borderId="0" xfId="7" applyFont="1" applyFill="1" applyBorder="1" applyAlignment="1">
      <alignment horizontal="center"/>
    </xf>
    <xf numFmtId="0" fontId="110" fillId="15" borderId="1" xfId="7" applyFont="1" applyFill="1" applyBorder="1" applyAlignment="1">
      <alignment horizontal="center"/>
    </xf>
    <xf numFmtId="0" fontId="121" fillId="15" borderId="0" xfId="7" applyFont="1" applyFill="1" applyBorder="1" applyAlignment="1">
      <alignment vertical="top" wrapText="1"/>
    </xf>
    <xf numFmtId="0" fontId="12" fillId="15" borderId="0" xfId="7" applyFont="1" applyFill="1" applyBorder="1" applyAlignment="1">
      <alignment horizontal="left" wrapText="1"/>
    </xf>
    <xf numFmtId="0" fontId="122" fillId="15" borderId="0" xfId="7" applyFont="1" applyFill="1" applyBorder="1" applyAlignment="1">
      <alignment vertical="top" wrapText="1"/>
    </xf>
    <xf numFmtId="0" fontId="42" fillId="15" borderId="1" xfId="7" applyFont="1" applyFill="1" applyBorder="1" applyAlignment="1">
      <alignment horizontal="left" vertical="center"/>
    </xf>
    <xf numFmtId="0" fontId="98" fillId="15" borderId="3" xfId="7" applyFill="1" applyBorder="1"/>
    <xf numFmtId="0" fontId="98" fillId="15" borderId="0" xfId="7" applyFont="1" applyFill="1"/>
    <xf numFmtId="1" fontId="13" fillId="2" borderId="0" xfId="0" applyNumberFormat="1" applyFont="1" applyFill="1" applyBorder="1" applyAlignment="1" applyProtection="1">
      <alignment horizontal="left" vertical="top" readingOrder="1"/>
    </xf>
    <xf numFmtId="0" fontId="1" fillId="15" borderId="0" xfId="0" applyFont="1" applyFill="1" applyBorder="1" applyAlignment="1" applyProtection="1">
      <alignment horizontal="right"/>
    </xf>
    <xf numFmtId="0" fontId="0" fillId="0" borderId="0" xfId="0" applyBorder="1" applyProtection="1"/>
    <xf numFmtId="0" fontId="123" fillId="0" borderId="102" xfId="0" applyFont="1" applyFill="1" applyBorder="1" applyAlignment="1">
      <alignment horizontal="center"/>
    </xf>
    <xf numFmtId="0" fontId="124" fillId="0" borderId="103" xfId="0" applyFont="1" applyFill="1" applyBorder="1" applyAlignment="1">
      <alignment horizontal="center"/>
    </xf>
    <xf numFmtId="0" fontId="125" fillId="0" borderId="0" xfId="0" applyFont="1" applyFill="1" applyBorder="1" applyAlignment="1" applyProtection="1">
      <alignment horizontal="left" vertical="top" wrapText="1" readingOrder="1"/>
    </xf>
    <xf numFmtId="0" fontId="12" fillId="2" borderId="0" xfId="0" applyFont="1" applyFill="1" applyBorder="1" applyAlignment="1" applyProtection="1">
      <alignment horizontal="left" vertical="top" wrapText="1" readingOrder="1"/>
    </xf>
    <xf numFmtId="0" fontId="11" fillId="2" borderId="6" xfId="0" applyNumberFormat="1" applyFont="1" applyFill="1" applyBorder="1" applyAlignment="1" applyProtection="1">
      <alignment horizontal="left" vertical="top" wrapText="1" readingOrder="1"/>
    </xf>
    <xf numFmtId="0" fontId="11" fillId="2" borderId="8" xfId="0" applyNumberFormat="1" applyFont="1" applyFill="1" applyBorder="1" applyAlignment="1" applyProtection="1">
      <alignment horizontal="left" vertical="top" wrapText="1" readingOrder="1"/>
    </xf>
    <xf numFmtId="0" fontId="123" fillId="15" borderId="0" xfId="0" applyFont="1" applyFill="1" applyBorder="1" applyAlignment="1">
      <alignment horizontal="center"/>
    </xf>
    <xf numFmtId="0" fontId="44" fillId="15" borderId="0" xfId="0" applyFont="1" applyFill="1" applyBorder="1" applyAlignment="1" applyProtection="1">
      <alignment vertical="top" readingOrder="1"/>
    </xf>
    <xf numFmtId="0" fontId="40" fillId="15" borderId="89" xfId="0" applyFont="1" applyFill="1" applyBorder="1" applyAlignment="1" applyProtection="1">
      <alignment horizontal="left" vertical="top" wrapText="1" readingOrder="1"/>
    </xf>
    <xf numFmtId="0" fontId="44" fillId="15" borderId="89" xfId="0" applyFont="1" applyFill="1" applyBorder="1" applyAlignment="1" applyProtection="1">
      <alignment horizontal="left" vertical="top" wrapText="1" readingOrder="1"/>
    </xf>
    <xf numFmtId="0" fontId="44" fillId="15" borderId="2" xfId="0" applyFont="1" applyFill="1" applyBorder="1" applyAlignment="1" applyProtection="1">
      <alignment vertical="top" readingOrder="1"/>
    </xf>
    <xf numFmtId="0" fontId="8" fillId="0" borderId="5" xfId="0" applyFont="1" applyFill="1" applyBorder="1" applyAlignment="1" applyProtection="1">
      <alignment horizontal="left" vertical="top" readingOrder="1"/>
    </xf>
    <xf numFmtId="0" fontId="0" fillId="2" borderId="5" xfId="0" applyFill="1" applyBorder="1" applyAlignment="1" applyProtection="1">
      <alignment horizontal="left" vertical="top" readingOrder="1"/>
    </xf>
    <xf numFmtId="0" fontId="8" fillId="2" borderId="5" xfId="0" applyFont="1" applyFill="1" applyBorder="1" applyAlignment="1" applyProtection="1">
      <alignment horizontal="left" vertical="top" readingOrder="1"/>
    </xf>
    <xf numFmtId="0" fontId="8" fillId="2" borderId="4" xfId="0" applyFont="1" applyFill="1" applyBorder="1" applyAlignment="1" applyProtection="1">
      <alignment horizontal="left" vertical="top" readingOrder="1"/>
    </xf>
    <xf numFmtId="0" fontId="1" fillId="2" borderId="0" xfId="0" applyNumberFormat="1" applyFont="1" applyFill="1" applyProtection="1"/>
    <xf numFmtId="0" fontId="126" fillId="0" borderId="0" xfId="0" applyFont="1" applyFill="1" applyBorder="1" applyAlignment="1" applyProtection="1">
      <alignment horizontal="left" vertical="top" readingOrder="1"/>
    </xf>
    <xf numFmtId="0" fontId="29" fillId="0" borderId="0" xfId="5" applyFont="1" applyFill="1" applyBorder="1" applyAlignment="1" applyProtection="1">
      <alignment horizontal="left" vertical="top" wrapText="1" readingOrder="1"/>
    </xf>
    <xf numFmtId="0" fontId="34" fillId="15" borderId="0" xfId="0" applyFont="1" applyFill="1" applyBorder="1" applyAlignment="1" applyProtection="1">
      <alignment horizontal="left" vertical="center" wrapText="1"/>
    </xf>
    <xf numFmtId="0" fontId="34" fillId="2" borderId="0" xfId="0" applyFont="1" applyFill="1" applyBorder="1" applyAlignment="1" applyProtection="1">
      <alignment vertical="top"/>
    </xf>
    <xf numFmtId="0" fontId="35" fillId="2" borderId="0" xfId="0" applyFont="1" applyFill="1" applyBorder="1" applyAlignment="1" applyProtection="1">
      <alignment vertical="top"/>
    </xf>
    <xf numFmtId="0" fontId="7" fillId="2" borderId="11" xfId="0" applyFont="1" applyFill="1" applyBorder="1" applyProtection="1"/>
    <xf numFmtId="0" fontId="127" fillId="0" borderId="0" xfId="0" applyFont="1" applyFill="1" applyBorder="1" applyAlignment="1" applyProtection="1">
      <alignment horizontal="left" vertical="top" wrapText="1" readingOrder="1"/>
      <protection locked="0"/>
    </xf>
    <xf numFmtId="0" fontId="127" fillId="15" borderId="0" xfId="0" applyFont="1" applyFill="1" applyBorder="1" applyAlignment="1" applyProtection="1">
      <alignment horizontal="center" vertical="center" wrapText="1" readingOrder="1"/>
      <protection locked="0"/>
    </xf>
    <xf numFmtId="165" fontId="128" fillId="15" borderId="0" xfId="0" applyNumberFormat="1" applyFont="1" applyFill="1" applyBorder="1" applyAlignment="1" applyProtection="1">
      <alignment horizontal="left" vertical="top" wrapText="1" readingOrder="1"/>
      <protection locked="0"/>
    </xf>
    <xf numFmtId="0" fontId="13" fillId="15" borderId="0" xfId="0" applyFont="1" applyFill="1" applyBorder="1" applyAlignment="1" applyProtection="1">
      <alignment horizontal="left" vertical="top" readingOrder="1"/>
    </xf>
    <xf numFmtId="0" fontId="10" fillId="15" borderId="0" xfId="0" applyFont="1" applyFill="1" applyBorder="1" applyAlignment="1" applyProtection="1">
      <alignment horizontal="right" vertical="top" wrapText="1" readingOrder="1"/>
    </xf>
    <xf numFmtId="0" fontId="128" fillId="15" borderId="0" xfId="0" applyFont="1" applyFill="1" applyBorder="1" applyAlignment="1" applyProtection="1">
      <alignment horizontal="center" vertical="top" wrapText="1" readingOrder="1"/>
      <protection locked="0"/>
    </xf>
    <xf numFmtId="0" fontId="111" fillId="15" borderId="0" xfId="0" applyFont="1" applyFill="1" applyBorder="1" applyAlignment="1" applyProtection="1">
      <alignment horizontal="right" vertical="top" readingOrder="1"/>
    </xf>
    <xf numFmtId="0" fontId="12" fillId="15" borderId="0" xfId="0" applyFont="1" applyFill="1" applyBorder="1" applyAlignment="1" applyProtection="1">
      <alignment horizontal="left" vertical="center" readingOrder="1"/>
    </xf>
    <xf numFmtId="0" fontId="129" fillId="15" borderId="0" xfId="0" applyFont="1" applyFill="1" applyBorder="1" applyAlignment="1" applyProtection="1">
      <alignment horizontal="left" vertical="center" wrapText="1" readingOrder="1"/>
      <protection locked="0"/>
    </xf>
    <xf numFmtId="170" fontId="129" fillId="15" borderId="0" xfId="0" applyNumberFormat="1" applyFont="1" applyFill="1" applyBorder="1" applyAlignment="1" applyProtection="1">
      <alignment horizontal="left" vertical="center" wrapText="1" readingOrder="1"/>
      <protection locked="0"/>
    </xf>
    <xf numFmtId="0" fontId="127" fillId="37" borderId="91" xfId="0" applyFont="1" applyFill="1" applyBorder="1" applyAlignment="1" applyProtection="1">
      <alignment horizontal="center" vertical="center" readingOrder="1"/>
      <protection locked="0"/>
    </xf>
    <xf numFmtId="0" fontId="127" fillId="38" borderId="91" xfId="0" applyNumberFormat="1" applyFont="1" applyFill="1" applyBorder="1" applyAlignment="1" applyProtection="1">
      <alignment horizontal="center" vertical="center" readingOrder="1"/>
    </xf>
    <xf numFmtId="0" fontId="66" fillId="2" borderId="0" xfId="0" applyFont="1" applyFill="1" applyBorder="1" applyAlignment="1" applyProtection="1">
      <alignment horizontal="left" vertical="center" wrapText="1" readingOrder="1"/>
    </xf>
    <xf numFmtId="0" fontId="66" fillId="2" borderId="0" xfId="0" applyFont="1" applyFill="1" applyBorder="1" applyAlignment="1" applyProtection="1">
      <alignment horizontal="left" vertical="top" wrapText="1" readingOrder="1"/>
    </xf>
    <xf numFmtId="0" fontId="10" fillId="2" borderId="0" xfId="0" applyFont="1" applyFill="1" applyBorder="1" applyAlignment="1" applyProtection="1">
      <alignment vertical="center"/>
    </xf>
    <xf numFmtId="0" fontId="127" fillId="34" borderId="104" xfId="0" applyFont="1" applyFill="1" applyBorder="1" applyAlignment="1" applyProtection="1">
      <alignment horizontal="center" vertical="center" wrapText="1" readingOrder="1"/>
      <protection locked="0"/>
    </xf>
    <xf numFmtId="0" fontId="130" fillId="15" borderId="1" xfId="0" applyFont="1" applyFill="1" applyBorder="1" applyAlignment="1" applyProtection="1">
      <alignment vertical="center" wrapText="1"/>
    </xf>
    <xf numFmtId="0" fontId="103" fillId="15" borderId="0" xfId="0" applyFont="1" applyFill="1" applyBorder="1" applyAlignment="1" applyProtection="1">
      <alignment horizontal="left" vertical="top" readingOrder="1"/>
    </xf>
    <xf numFmtId="0" fontId="131" fillId="15" borderId="0" xfId="0" applyFont="1" applyFill="1" applyBorder="1" applyAlignment="1" applyProtection="1">
      <alignment horizontal="left" vertical="top" readingOrder="1"/>
    </xf>
    <xf numFmtId="165" fontId="128" fillId="15" borderId="0" xfId="0" applyNumberFormat="1" applyFont="1" applyFill="1" applyBorder="1" applyAlignment="1" applyProtection="1">
      <alignment vertical="center" wrapText="1" readingOrder="1"/>
      <protection locked="0"/>
    </xf>
    <xf numFmtId="0" fontId="0" fillId="2" borderId="0" xfId="0" applyFill="1" applyBorder="1" applyAlignment="1" applyProtection="1">
      <alignment vertical="center"/>
    </xf>
    <xf numFmtId="0" fontId="10" fillId="2" borderId="105" xfId="0" applyFont="1" applyFill="1" applyBorder="1" applyAlignment="1" applyProtection="1">
      <alignment vertical="center" wrapText="1" readingOrder="1"/>
    </xf>
    <xf numFmtId="0" fontId="10" fillId="2" borderId="0" xfId="0" applyFont="1" applyFill="1" applyBorder="1" applyAlignment="1" applyProtection="1">
      <alignment vertical="center" wrapText="1" readingOrder="1"/>
    </xf>
    <xf numFmtId="0" fontId="108" fillId="0" borderId="0" xfId="0" applyFont="1" applyFill="1" applyBorder="1" applyAlignment="1" applyProtection="1">
      <alignment vertical="center" wrapText="1" readingOrder="1"/>
      <protection locked="0"/>
    </xf>
    <xf numFmtId="0" fontId="10" fillId="2" borderId="0" xfId="0" applyFont="1" applyFill="1" applyBorder="1" applyAlignment="1" applyProtection="1">
      <alignment horizontal="left" vertical="center" readingOrder="1"/>
    </xf>
    <xf numFmtId="0" fontId="10" fillId="0" borderId="0" xfId="0" applyFont="1" applyFill="1" applyBorder="1" applyAlignment="1" applyProtection="1">
      <alignment horizontal="left" vertical="center" readingOrder="1"/>
    </xf>
    <xf numFmtId="0" fontId="108" fillId="0" borderId="0" xfId="0" applyFont="1" applyFill="1" applyBorder="1" applyAlignment="1" applyProtection="1">
      <alignment horizontal="left" vertical="center" wrapText="1" readingOrder="1"/>
      <protection locked="0"/>
    </xf>
    <xf numFmtId="165" fontId="128" fillId="15" borderId="0" xfId="0" applyNumberFormat="1" applyFont="1" applyFill="1" applyBorder="1" applyAlignment="1" applyProtection="1">
      <alignment horizontal="left" vertical="center" wrapText="1" readingOrder="1"/>
      <protection locked="0"/>
    </xf>
    <xf numFmtId="0" fontId="68" fillId="15" borderId="0" xfId="0" applyFont="1" applyFill="1" applyBorder="1" applyAlignment="1" applyProtection="1">
      <alignment horizontal="left" vertical="top" readingOrder="1"/>
    </xf>
    <xf numFmtId="0" fontId="111" fillId="33" borderId="14" xfId="7" applyFont="1" applyFill="1" applyBorder="1" applyAlignment="1">
      <alignment horizontal="left" wrapText="1"/>
    </xf>
    <xf numFmtId="0" fontId="132" fillId="15" borderId="1" xfId="7" applyFont="1" applyFill="1" applyBorder="1"/>
    <xf numFmtId="0" fontId="53" fillId="15" borderId="0" xfId="0" applyFont="1" applyFill="1" applyBorder="1" applyProtection="1"/>
    <xf numFmtId="0" fontId="40" fillId="2" borderId="0" xfId="0" applyFont="1" applyFill="1" applyBorder="1" applyProtection="1"/>
    <xf numFmtId="166" fontId="40" fillId="38" borderId="20" xfId="0" applyNumberFormat="1" applyFont="1" applyFill="1" applyBorder="1" applyAlignment="1" applyProtection="1">
      <alignment horizontal="right" vertical="center"/>
    </xf>
    <xf numFmtId="44" fontId="40" fillId="38" borderId="20" xfId="3" applyNumberFormat="1" applyFont="1" applyFill="1" applyBorder="1" applyAlignment="1" applyProtection="1">
      <alignment horizontal="right" vertical="center"/>
    </xf>
    <xf numFmtId="4" fontId="32" fillId="34" borderId="21" xfId="0" applyNumberFormat="1" applyFont="1" applyFill="1" applyBorder="1" applyAlignment="1" applyProtection="1">
      <alignment horizontal="right" wrapText="1"/>
      <protection locked="0"/>
    </xf>
    <xf numFmtId="3" fontId="32" fillId="34" borderId="21" xfId="0" applyNumberFormat="1" applyFont="1" applyFill="1" applyBorder="1" applyAlignment="1" applyProtection="1">
      <alignment horizontal="right" wrapText="1"/>
      <protection locked="0"/>
    </xf>
    <xf numFmtId="4" fontId="32" fillId="38" borderId="22" xfId="1" applyNumberFormat="1" applyFont="1" applyFill="1" applyBorder="1" applyAlignment="1" applyProtection="1">
      <alignment horizontal="right" wrapText="1"/>
    </xf>
    <xf numFmtId="4" fontId="32" fillId="34" borderId="21" xfId="1" applyNumberFormat="1" applyFont="1" applyFill="1" applyBorder="1" applyAlignment="1" applyProtection="1">
      <alignment horizontal="right" wrapText="1"/>
      <protection locked="0"/>
    </xf>
    <xf numFmtId="4" fontId="32" fillId="34" borderId="10" xfId="0" applyNumberFormat="1" applyFont="1" applyFill="1" applyBorder="1" applyAlignment="1" applyProtection="1">
      <alignment horizontal="right" wrapText="1"/>
      <protection locked="0"/>
    </xf>
    <xf numFmtId="3" fontId="32" fillId="34" borderId="10" xfId="0" applyNumberFormat="1" applyFont="1" applyFill="1" applyBorder="1" applyAlignment="1" applyProtection="1">
      <alignment horizontal="right" wrapText="1"/>
      <protection locked="0"/>
    </xf>
    <xf numFmtId="4" fontId="32" fillId="38" borderId="6" xfId="1" applyNumberFormat="1" applyFont="1" applyFill="1" applyBorder="1" applyAlignment="1" applyProtection="1">
      <alignment horizontal="right" wrapText="1"/>
    </xf>
    <xf numFmtId="4" fontId="32" fillId="34" borderId="10" xfId="1" applyNumberFormat="1" applyFont="1" applyFill="1" applyBorder="1" applyAlignment="1" applyProtection="1">
      <alignment horizontal="right" wrapText="1"/>
      <protection locked="0"/>
    </xf>
    <xf numFmtId="4" fontId="32" fillId="34" borderId="10" xfId="3" applyNumberFormat="1" applyFont="1" applyFill="1" applyBorder="1" applyAlignment="1" applyProtection="1">
      <alignment horizontal="right" wrapText="1"/>
      <protection locked="0"/>
    </xf>
    <xf numFmtId="0" fontId="110" fillId="2" borderId="0" xfId="0" applyNumberFormat="1" applyFont="1" applyFill="1" applyBorder="1" applyAlignment="1" applyProtection="1">
      <alignment wrapText="1"/>
    </xf>
    <xf numFmtId="44" fontId="40" fillId="38" borderId="23" xfId="3" applyNumberFormat="1" applyFont="1" applyFill="1" applyBorder="1" applyAlignment="1" applyProtection="1">
      <alignment horizontal="right" vertical="center"/>
    </xf>
    <xf numFmtId="166" fontId="133" fillId="33" borderId="14" xfId="3" applyNumberFormat="1" applyFont="1" applyFill="1" applyBorder="1" applyAlignment="1" applyProtection="1">
      <alignment horizontal="right" vertical="center"/>
    </xf>
    <xf numFmtId="44" fontId="133" fillId="33" borderId="14" xfId="3" applyNumberFormat="1" applyFont="1" applyFill="1" applyBorder="1" applyAlignment="1" applyProtection="1">
      <alignment horizontal="right" vertical="center"/>
    </xf>
    <xf numFmtId="166" fontId="133" fillId="33" borderId="14" xfId="3" applyNumberFormat="1" applyFont="1" applyFill="1" applyBorder="1" applyProtection="1"/>
    <xf numFmtId="44" fontId="133" fillId="33" borderId="14" xfId="3" applyNumberFormat="1" applyFont="1" applyFill="1" applyBorder="1" applyProtection="1"/>
    <xf numFmtId="4" fontId="32" fillId="34" borderId="106" xfId="1" applyNumberFormat="1" applyFont="1" applyFill="1" applyBorder="1" applyAlignment="1" applyProtection="1">
      <alignment horizontal="right" wrapText="1"/>
      <protection locked="0"/>
    </xf>
    <xf numFmtId="4" fontId="32" fillId="34" borderId="99" xfId="1" applyNumberFormat="1" applyFont="1" applyFill="1" applyBorder="1" applyAlignment="1" applyProtection="1">
      <alignment horizontal="right" wrapText="1"/>
      <protection locked="0"/>
    </xf>
    <xf numFmtId="4" fontId="32" fillId="38" borderId="24" xfId="1" applyNumberFormat="1" applyFont="1" applyFill="1" applyBorder="1" applyAlignment="1" applyProtection="1">
      <alignment horizontal="right" wrapText="1"/>
    </xf>
    <xf numFmtId="0" fontId="133" fillId="33" borderId="104" xfId="0" applyFont="1" applyFill="1" applyBorder="1" applyAlignment="1" applyProtection="1">
      <alignment horizontal="center" vertical="top" wrapText="1"/>
    </xf>
    <xf numFmtId="0" fontId="134" fillId="33" borderId="104" xfId="0" applyFont="1" applyFill="1" applyBorder="1" applyAlignment="1" applyProtection="1">
      <alignment horizontal="justify" vertical="top" wrapText="1"/>
    </xf>
    <xf numFmtId="4" fontId="134" fillId="33" borderId="104" xfId="0" applyNumberFormat="1" applyFont="1" applyFill="1" applyBorder="1" applyAlignment="1" applyProtection="1">
      <alignment horizontal="right" wrapText="1"/>
    </xf>
    <xf numFmtId="3" fontId="134" fillId="33" borderId="104" xfId="0" applyNumberFormat="1" applyFont="1" applyFill="1" applyBorder="1" applyAlignment="1" applyProtection="1">
      <alignment horizontal="right" wrapText="1"/>
    </xf>
    <xf numFmtId="4" fontId="134" fillId="33" borderId="104" xfId="1" applyNumberFormat="1" applyFont="1" applyFill="1" applyBorder="1" applyAlignment="1" applyProtection="1">
      <alignment horizontal="right" wrapText="1"/>
    </xf>
    <xf numFmtId="0" fontId="133" fillId="33" borderId="107" xfId="0" applyFont="1" applyFill="1" applyBorder="1" applyAlignment="1" applyProtection="1">
      <alignment horizontal="center" wrapText="1"/>
    </xf>
    <xf numFmtId="0" fontId="133" fillId="33" borderId="25" xfId="0" applyFont="1" applyFill="1" applyBorder="1" applyAlignment="1" applyProtection="1">
      <alignment wrapText="1"/>
    </xf>
    <xf numFmtId="0" fontId="133" fillId="33" borderId="26" xfId="0" applyFont="1" applyFill="1" applyBorder="1" applyAlignment="1" applyProtection="1">
      <alignment wrapText="1"/>
    </xf>
    <xf numFmtId="0" fontId="133" fillId="33" borderId="108" xfId="0" applyFont="1" applyFill="1" applyBorder="1" applyAlignment="1" applyProtection="1">
      <alignment horizontal="center" wrapText="1"/>
    </xf>
    <xf numFmtId="0" fontId="133" fillId="33" borderId="109" xfId="0" applyFont="1" applyFill="1" applyBorder="1" applyAlignment="1" applyProtection="1">
      <alignment horizontal="center" wrapText="1"/>
    </xf>
    <xf numFmtId="0" fontId="133" fillId="33" borderId="110" xfId="0" applyFont="1" applyFill="1" applyBorder="1" applyAlignment="1" applyProtection="1">
      <alignment horizontal="center" wrapText="1"/>
    </xf>
    <xf numFmtId="0" fontId="42" fillId="2" borderId="0" xfId="0" applyFont="1" applyFill="1" applyBorder="1" applyAlignment="1" applyProtection="1">
      <alignment horizontal="center" vertical="center" wrapText="1"/>
    </xf>
    <xf numFmtId="0" fontId="35" fillId="2" borderId="0" xfId="0" applyFont="1" applyFill="1" applyBorder="1" applyAlignment="1" applyProtection="1"/>
    <xf numFmtId="0" fontId="35" fillId="2" borderId="0" xfId="0" applyFont="1" applyFill="1" applyBorder="1" applyAlignment="1" applyProtection="1">
      <alignment horizontal="center"/>
    </xf>
    <xf numFmtId="0" fontId="34" fillId="2" borderId="0" xfId="0" applyFont="1" applyFill="1" applyBorder="1" applyAlignment="1" applyProtection="1">
      <alignment horizontal="center"/>
    </xf>
    <xf numFmtId="0" fontId="36" fillId="2" borderId="0" xfId="5" applyFont="1" applyFill="1" applyBorder="1" applyAlignment="1" applyProtection="1"/>
    <xf numFmtId="0" fontId="6" fillId="0" borderId="0" xfId="0" applyFont="1" applyFill="1" applyBorder="1" applyAlignment="1" applyProtection="1">
      <alignment wrapText="1"/>
    </xf>
    <xf numFmtId="0" fontId="133" fillId="15" borderId="0" xfId="0" applyFont="1" applyFill="1" applyBorder="1" applyAlignment="1" applyProtection="1">
      <alignment wrapText="1"/>
    </xf>
    <xf numFmtId="0" fontId="32" fillId="15" borderId="0" xfId="0" applyFont="1" applyFill="1" applyBorder="1" applyAlignment="1" applyProtection="1">
      <alignment horizontal="right" wrapText="1"/>
      <protection locked="0"/>
    </xf>
    <xf numFmtId="0" fontId="133" fillId="33" borderId="27" xfId="0" applyFont="1" applyFill="1" applyBorder="1" applyAlignment="1" applyProtection="1">
      <alignment wrapText="1"/>
    </xf>
    <xf numFmtId="0" fontId="133" fillId="33" borderId="28" xfId="0" applyFont="1" applyFill="1" applyBorder="1" applyAlignment="1" applyProtection="1">
      <alignment wrapText="1"/>
    </xf>
    <xf numFmtId="0" fontId="133" fillId="33" borderId="29" xfId="0" applyFont="1" applyFill="1" applyBorder="1" applyAlignment="1" applyProtection="1">
      <alignment wrapText="1"/>
    </xf>
    <xf numFmtId="0" fontId="42" fillId="2" borderId="5" xfId="0" applyFont="1" applyFill="1" applyBorder="1" applyAlignment="1" applyProtection="1"/>
    <xf numFmtId="0" fontId="134" fillId="33" borderId="19" xfId="0" applyFont="1" applyFill="1" applyBorder="1" applyProtection="1"/>
    <xf numFmtId="0" fontId="7" fillId="15" borderId="0" xfId="0" applyFont="1" applyFill="1" applyProtection="1"/>
    <xf numFmtId="0" fontId="112" fillId="15" borderId="0" xfId="0" applyFont="1" applyFill="1" applyBorder="1" applyAlignment="1" applyProtection="1">
      <alignment horizontal="center"/>
    </xf>
    <xf numFmtId="0" fontId="133" fillId="15" borderId="0" xfId="0" applyFont="1" applyFill="1" applyBorder="1" applyAlignment="1" applyProtection="1">
      <alignment horizontal="center" vertical="center" wrapText="1"/>
    </xf>
    <xf numFmtId="0" fontId="133" fillId="15" borderId="0" xfId="0" applyFont="1" applyFill="1" applyBorder="1" applyAlignment="1" applyProtection="1">
      <alignment horizontal="center" wrapText="1"/>
    </xf>
    <xf numFmtId="4" fontId="32" fillId="15" borderId="0" xfId="1" applyNumberFormat="1" applyFont="1" applyFill="1" applyBorder="1" applyAlignment="1" applyProtection="1">
      <alignment horizontal="right" wrapText="1"/>
      <protection locked="0"/>
    </xf>
    <xf numFmtId="4" fontId="32" fillId="15" borderId="0" xfId="1" applyNumberFormat="1" applyFont="1" applyFill="1" applyBorder="1" applyAlignment="1" applyProtection="1">
      <alignment horizontal="right" wrapText="1"/>
    </xf>
    <xf numFmtId="4" fontId="134" fillId="15" borderId="0" xfId="1" applyNumberFormat="1" applyFont="1" applyFill="1" applyBorder="1" applyAlignment="1" applyProtection="1">
      <alignment horizontal="right" wrapText="1"/>
    </xf>
    <xf numFmtId="0" fontId="70" fillId="2" borderId="0" xfId="0" applyFont="1" applyFill="1" applyBorder="1" applyAlignment="1" applyProtection="1">
      <alignment horizontal="right"/>
    </xf>
    <xf numFmtId="44" fontId="133" fillId="15" borderId="0" xfId="3" applyNumberFormat="1" applyFont="1" applyFill="1" applyBorder="1" applyAlignment="1" applyProtection="1">
      <alignment horizontal="right" vertical="center"/>
    </xf>
    <xf numFmtId="166" fontId="133" fillId="15" borderId="0" xfId="3" applyNumberFormat="1" applyFont="1" applyFill="1" applyBorder="1" applyProtection="1"/>
    <xf numFmtId="44" fontId="133" fillId="15" borderId="0" xfId="3" applyNumberFormat="1" applyFont="1" applyFill="1" applyBorder="1" applyProtection="1"/>
    <xf numFmtId="166" fontId="133" fillId="15" borderId="0" xfId="3" applyNumberFormat="1" applyFont="1" applyFill="1" applyBorder="1" applyAlignment="1" applyProtection="1">
      <alignment horizontal="right" vertical="center"/>
    </xf>
    <xf numFmtId="0" fontId="133" fillId="15" borderId="0" xfId="0" applyFont="1" applyFill="1" applyBorder="1" applyAlignment="1" applyProtection="1">
      <alignment horizontal="center" vertical="center"/>
    </xf>
    <xf numFmtId="0" fontId="133" fillId="15" borderId="0" xfId="0" applyFont="1" applyFill="1" applyBorder="1" applyAlignment="1" applyProtection="1">
      <alignment horizontal="center"/>
    </xf>
    <xf numFmtId="0" fontId="134" fillId="15" borderId="0" xfId="0" applyFont="1" applyFill="1" applyBorder="1" applyProtection="1"/>
    <xf numFmtId="44" fontId="40" fillId="15" borderId="0" xfId="3" applyNumberFormat="1" applyFont="1" applyFill="1" applyBorder="1" applyAlignment="1" applyProtection="1">
      <alignment horizontal="right" vertical="center"/>
    </xf>
    <xf numFmtId="0" fontId="135" fillId="2" borderId="0" xfId="0" applyNumberFormat="1" applyFont="1" applyFill="1" applyBorder="1" applyAlignment="1" applyProtection="1">
      <alignment vertical="center" wrapText="1"/>
    </xf>
    <xf numFmtId="0" fontId="42" fillId="2" borderId="13" xfId="0" applyFont="1" applyFill="1" applyBorder="1" applyAlignment="1" applyProtection="1">
      <alignment horizontal="center" vertical="center"/>
    </xf>
    <xf numFmtId="0" fontId="42" fillId="2" borderId="1" xfId="0" applyFont="1" applyFill="1" applyBorder="1" applyAlignment="1" applyProtection="1">
      <alignment horizontal="center" vertical="center"/>
    </xf>
    <xf numFmtId="0" fontId="42" fillId="2" borderId="1" xfId="0" applyFont="1" applyFill="1" applyBorder="1" applyAlignment="1" applyProtection="1">
      <alignment horizontal="center"/>
    </xf>
    <xf numFmtId="0" fontId="110" fillId="15" borderId="2" xfId="0" applyNumberFormat="1" applyFont="1" applyFill="1" applyBorder="1" applyAlignment="1" applyProtection="1">
      <alignment wrapText="1"/>
    </xf>
    <xf numFmtId="0" fontId="42" fillId="2" borderId="3" xfId="0" applyFont="1" applyFill="1" applyBorder="1" applyAlignment="1" applyProtection="1">
      <alignment horizontal="center" vertical="center"/>
    </xf>
    <xf numFmtId="0" fontId="112" fillId="15" borderId="0" xfId="0" applyFont="1" applyFill="1" applyBorder="1" applyAlignment="1" applyProtection="1">
      <alignment horizontal="left"/>
    </xf>
    <xf numFmtId="0" fontId="136" fillId="2" borderId="88" xfId="0" applyFont="1" applyFill="1" applyBorder="1" applyAlignment="1" applyProtection="1">
      <alignment horizontal="center"/>
    </xf>
    <xf numFmtId="0" fontId="112" fillId="2" borderId="86" xfId="0" applyFont="1" applyFill="1" applyBorder="1" applyAlignment="1" applyProtection="1">
      <alignment horizontal="center"/>
    </xf>
    <xf numFmtId="0" fontId="112" fillId="15" borderId="85" xfId="0" applyFont="1" applyFill="1" applyBorder="1" applyAlignment="1" applyProtection="1">
      <alignment horizontal="center"/>
    </xf>
    <xf numFmtId="0" fontId="7" fillId="2" borderId="86" xfId="0" applyFont="1" applyFill="1" applyBorder="1" applyProtection="1"/>
    <xf numFmtId="0" fontId="7" fillId="15" borderId="85" xfId="0" applyFont="1" applyFill="1" applyBorder="1" applyProtection="1"/>
    <xf numFmtId="0" fontId="133" fillId="15" borderId="85" xfId="0" applyFont="1" applyFill="1" applyBorder="1" applyAlignment="1" applyProtection="1">
      <alignment horizontal="center" vertical="center"/>
    </xf>
    <xf numFmtId="0" fontId="133" fillId="15" borderId="85" xfId="0" applyFont="1" applyFill="1" applyBorder="1" applyAlignment="1" applyProtection="1">
      <alignment horizontal="center"/>
    </xf>
    <xf numFmtId="0" fontId="134" fillId="15" borderId="85" xfId="0" applyFont="1" applyFill="1" applyBorder="1" applyProtection="1"/>
    <xf numFmtId="44" fontId="40" fillId="15" borderId="85" xfId="3" applyNumberFormat="1" applyFont="1" applyFill="1" applyBorder="1" applyAlignment="1" applyProtection="1">
      <alignment horizontal="right" vertical="center"/>
    </xf>
    <xf numFmtId="44" fontId="133" fillId="15" borderId="85" xfId="3" applyNumberFormat="1" applyFont="1" applyFill="1" applyBorder="1" applyAlignment="1" applyProtection="1">
      <alignment horizontal="right" vertical="center"/>
    </xf>
    <xf numFmtId="0" fontId="133" fillId="15" borderId="85" xfId="0" applyFont="1" applyFill="1" applyBorder="1" applyAlignment="1" applyProtection="1">
      <alignment horizontal="center" vertical="center" wrapText="1"/>
    </xf>
    <xf numFmtId="0" fontId="133" fillId="15" borderId="85" xfId="0" applyFont="1" applyFill="1" applyBorder="1" applyAlignment="1" applyProtection="1">
      <alignment horizontal="center" wrapText="1"/>
    </xf>
    <xf numFmtId="4" fontId="32" fillId="15" borderId="85" xfId="1" applyNumberFormat="1" applyFont="1" applyFill="1" applyBorder="1" applyAlignment="1" applyProtection="1">
      <alignment horizontal="right" wrapText="1"/>
      <protection locked="0"/>
    </xf>
    <xf numFmtId="4" fontId="32" fillId="15" borderId="85" xfId="1" applyNumberFormat="1" applyFont="1" applyFill="1" applyBorder="1" applyAlignment="1" applyProtection="1">
      <alignment horizontal="right" wrapText="1"/>
    </xf>
    <xf numFmtId="0" fontId="7" fillId="15" borderId="86" xfId="0" applyFont="1" applyFill="1" applyBorder="1" applyProtection="1"/>
    <xf numFmtId="4" fontId="134" fillId="15" borderId="85" xfId="1" applyNumberFormat="1" applyFont="1" applyFill="1" applyBorder="1" applyAlignment="1" applyProtection="1">
      <alignment horizontal="right" wrapText="1"/>
    </xf>
    <xf numFmtId="0" fontId="135" fillId="2" borderId="2" xfId="0" applyNumberFormat="1" applyFont="1" applyFill="1" applyBorder="1" applyAlignment="1" applyProtection="1">
      <alignment vertical="center" wrapText="1"/>
    </xf>
    <xf numFmtId="0" fontId="135" fillId="2" borderId="23" xfId="0" applyNumberFormat="1" applyFont="1" applyFill="1" applyBorder="1" applyAlignment="1" applyProtection="1">
      <alignment vertical="center" wrapText="1"/>
    </xf>
    <xf numFmtId="0" fontId="110" fillId="15" borderId="23" xfId="0" applyNumberFormat="1" applyFont="1" applyFill="1" applyBorder="1" applyAlignment="1" applyProtection="1">
      <alignment wrapText="1"/>
    </xf>
    <xf numFmtId="0" fontId="7" fillId="15" borderId="11" xfId="0" applyFont="1" applyFill="1" applyBorder="1" applyProtection="1"/>
    <xf numFmtId="0" fontId="8" fillId="15" borderId="11" xfId="0" applyFont="1" applyFill="1" applyBorder="1" applyProtection="1"/>
    <xf numFmtId="3" fontId="32" fillId="15" borderId="0" xfId="0" applyNumberFormat="1" applyFont="1" applyFill="1" applyBorder="1" applyProtection="1"/>
    <xf numFmtId="0" fontId="32" fillId="15" borderId="0" xfId="0" applyFont="1" applyFill="1" applyBorder="1" applyProtection="1"/>
    <xf numFmtId="0" fontId="13" fillId="15" borderId="0" xfId="0" applyFont="1" applyFill="1" applyBorder="1" applyProtection="1"/>
    <xf numFmtId="0" fontId="12" fillId="34" borderId="10" xfId="0" applyFont="1" applyFill="1" applyBorder="1" applyAlignment="1" applyProtection="1">
      <alignment vertical="top" wrapText="1"/>
      <protection locked="0"/>
    </xf>
    <xf numFmtId="0" fontId="12" fillId="39" borderId="10" xfId="0" applyFont="1" applyFill="1" applyBorder="1" applyAlignment="1" applyProtection="1">
      <alignment vertical="top" wrapText="1"/>
      <protection locked="0"/>
    </xf>
    <xf numFmtId="0" fontId="12" fillId="34" borderId="21" xfId="0" applyFont="1" applyFill="1" applyBorder="1" applyAlignment="1" applyProtection="1">
      <alignment vertical="top" wrapText="1"/>
      <protection locked="0"/>
    </xf>
    <xf numFmtId="0" fontId="137" fillId="15" borderId="0" xfId="0" applyFont="1" applyFill="1" applyBorder="1"/>
    <xf numFmtId="0" fontId="12" fillId="39" borderId="21" xfId="0" applyFont="1" applyFill="1" applyBorder="1" applyAlignment="1" applyProtection="1">
      <alignment vertical="top" wrapText="1"/>
      <protection locked="0"/>
    </xf>
    <xf numFmtId="0" fontId="12" fillId="34" borderId="30" xfId="0" applyFont="1" applyFill="1" applyBorder="1" applyAlignment="1" applyProtection="1">
      <alignment horizontal="left" vertical="center" wrapText="1"/>
      <protection locked="0"/>
    </xf>
    <xf numFmtId="0" fontId="12" fillId="34" borderId="21" xfId="0" applyFont="1" applyFill="1" applyBorder="1" applyAlignment="1" applyProtection="1">
      <alignment horizontal="left" vertical="center" wrapText="1"/>
      <protection locked="0"/>
    </xf>
    <xf numFmtId="0" fontId="12" fillId="39" borderId="21" xfId="0" applyFont="1" applyFill="1" applyBorder="1" applyAlignment="1" applyProtection="1">
      <alignment horizontal="left" vertical="center" wrapText="1"/>
      <protection locked="0"/>
    </xf>
    <xf numFmtId="0" fontId="12" fillId="39" borderId="31" xfId="0" applyFont="1" applyFill="1" applyBorder="1" applyAlignment="1" applyProtection="1">
      <alignment horizontal="left" vertical="center" wrapText="1"/>
      <protection locked="0"/>
    </xf>
    <xf numFmtId="0" fontId="12" fillId="34" borderId="28" xfId="0" applyFont="1" applyFill="1" applyBorder="1" applyAlignment="1" applyProtection="1">
      <alignment horizontal="left" vertical="center" wrapText="1"/>
      <protection locked="0"/>
    </xf>
    <xf numFmtId="0" fontId="12" fillId="34" borderId="10" xfId="0" applyFont="1" applyFill="1" applyBorder="1" applyAlignment="1" applyProtection="1">
      <alignment horizontal="left" vertical="center" wrapText="1"/>
      <protection locked="0"/>
    </xf>
    <xf numFmtId="0" fontId="12" fillId="39" borderId="10" xfId="0" applyFont="1" applyFill="1" applyBorder="1" applyAlignment="1" applyProtection="1">
      <alignment horizontal="left" vertical="center" wrapText="1"/>
      <protection locked="0"/>
    </xf>
    <xf numFmtId="0" fontId="12" fillId="39" borderId="32" xfId="0" applyFont="1" applyFill="1" applyBorder="1" applyAlignment="1" applyProtection="1">
      <alignment horizontal="left" vertical="center" wrapText="1"/>
      <protection locked="0"/>
    </xf>
    <xf numFmtId="0" fontId="12" fillId="34" borderId="29" xfId="0" applyFont="1" applyFill="1" applyBorder="1" applyAlignment="1" applyProtection="1">
      <alignment horizontal="left" vertical="center" wrapText="1"/>
      <protection locked="0"/>
    </xf>
    <xf numFmtId="0" fontId="12" fillId="34" borderId="33" xfId="0" applyFont="1" applyFill="1" applyBorder="1" applyAlignment="1" applyProtection="1">
      <alignment horizontal="left" vertical="center" wrapText="1"/>
      <protection locked="0"/>
    </xf>
    <xf numFmtId="0" fontId="12" fillId="39" borderId="33" xfId="0" applyFont="1" applyFill="1" applyBorder="1" applyAlignment="1" applyProtection="1">
      <alignment horizontal="left" vertical="center" wrapText="1"/>
      <protection locked="0"/>
    </xf>
    <xf numFmtId="0" fontId="12" fillId="39" borderId="34" xfId="0" applyFont="1" applyFill="1" applyBorder="1" applyAlignment="1" applyProtection="1">
      <alignment horizontal="left" vertical="center" wrapText="1"/>
      <protection locked="0"/>
    </xf>
    <xf numFmtId="0" fontId="12" fillId="15" borderId="1" xfId="0" applyFont="1" applyFill="1" applyBorder="1"/>
    <xf numFmtId="0" fontId="12" fillId="15" borderId="0" xfId="0" applyFont="1" applyFill="1" applyBorder="1"/>
    <xf numFmtId="0" fontId="111" fillId="15" borderId="0" xfId="0" applyFont="1" applyFill="1" applyBorder="1" applyAlignment="1" applyProtection="1">
      <alignment horizontal="center"/>
    </xf>
    <xf numFmtId="0" fontId="10" fillId="15" borderId="0" xfId="0" quotePrefix="1" applyFont="1" applyFill="1" applyBorder="1" applyAlignment="1" applyProtection="1">
      <alignment vertical="top" wrapText="1" readingOrder="1"/>
      <protection locked="0"/>
    </xf>
    <xf numFmtId="0" fontId="10" fillId="15" borderId="0" xfId="0" applyFont="1" applyFill="1" applyBorder="1" applyAlignment="1" applyProtection="1">
      <alignment vertical="top" wrapText="1" readingOrder="1"/>
      <protection locked="0"/>
    </xf>
    <xf numFmtId="0" fontId="10" fillId="15" borderId="2" xfId="0" quotePrefix="1" applyFont="1" applyFill="1" applyBorder="1" applyAlignment="1" applyProtection="1">
      <alignment vertical="top" wrapText="1" readingOrder="1"/>
      <protection locked="0"/>
    </xf>
    <xf numFmtId="0" fontId="10" fillId="15" borderId="2" xfId="0" applyFont="1" applyFill="1" applyBorder="1" applyAlignment="1" applyProtection="1">
      <alignment vertical="top" wrapText="1" readingOrder="1"/>
      <protection locked="0"/>
    </xf>
    <xf numFmtId="0" fontId="0" fillId="40" borderId="13" xfId="0" applyFill="1" applyBorder="1"/>
    <xf numFmtId="0" fontId="0" fillId="40" borderId="12" xfId="0" applyFill="1" applyBorder="1"/>
    <xf numFmtId="0" fontId="5" fillId="15" borderId="1" xfId="0" applyFont="1" applyFill="1" applyBorder="1" applyAlignment="1">
      <alignment horizontal="center" vertical="center"/>
    </xf>
    <xf numFmtId="0" fontId="37" fillId="15" borderId="2" xfId="0" applyFont="1" applyFill="1" applyBorder="1" applyProtection="1"/>
    <xf numFmtId="0" fontId="37" fillId="15" borderId="2" xfId="0" applyFont="1" applyFill="1" applyBorder="1" applyAlignment="1" applyProtection="1">
      <alignment wrapText="1"/>
    </xf>
    <xf numFmtId="0" fontId="4" fillId="15" borderId="0" xfId="0" applyFont="1" applyFill="1" applyBorder="1" applyProtection="1"/>
    <xf numFmtId="0" fontId="5" fillId="15" borderId="0" xfId="0" applyFont="1" applyFill="1" applyBorder="1" applyAlignment="1" applyProtection="1">
      <alignment horizontal="center"/>
    </xf>
    <xf numFmtId="0" fontId="4" fillId="15" borderId="0" xfId="0" applyFont="1" applyFill="1" applyProtection="1"/>
    <xf numFmtId="0" fontId="1" fillId="15" borderId="13" xfId="0" applyFont="1" applyFill="1" applyBorder="1" applyProtection="1"/>
    <xf numFmtId="0" fontId="1" fillId="15" borderId="11" xfId="0" applyFont="1" applyFill="1" applyBorder="1" applyProtection="1"/>
    <xf numFmtId="0" fontId="5" fillId="15" borderId="11" xfId="0" applyFont="1" applyFill="1" applyBorder="1" applyAlignment="1" applyProtection="1">
      <alignment horizontal="center"/>
    </xf>
    <xf numFmtId="0" fontId="1" fillId="15" borderId="12" xfId="0" applyFont="1" applyFill="1" applyBorder="1" applyProtection="1"/>
    <xf numFmtId="0" fontId="1" fillId="15" borderId="0" xfId="0" applyFont="1" applyFill="1" applyProtection="1"/>
    <xf numFmtId="0" fontId="1" fillId="15" borderId="1" xfId="0" applyFont="1" applyFill="1" applyBorder="1" applyProtection="1"/>
    <xf numFmtId="0" fontId="1" fillId="15" borderId="2" xfId="0" applyFont="1" applyFill="1" applyBorder="1" applyProtection="1"/>
    <xf numFmtId="0" fontId="4" fillId="15" borderId="1" xfId="0" applyFont="1" applyFill="1" applyBorder="1" applyProtection="1"/>
    <xf numFmtId="0" fontId="4" fillId="15" borderId="2" xfId="0" applyFont="1" applyFill="1" applyBorder="1" applyProtection="1"/>
    <xf numFmtId="0" fontId="5" fillId="15" borderId="0" xfId="0" applyFont="1" applyFill="1" applyBorder="1" applyAlignment="1" applyProtection="1">
      <alignment horizontal="center" vertical="center"/>
    </xf>
    <xf numFmtId="0" fontId="34" fillId="15" borderId="0" xfId="0" applyFont="1" applyFill="1" applyBorder="1" applyAlignment="1" applyProtection="1">
      <alignment horizontal="center" vertical="center" wrapText="1" readingOrder="1"/>
    </xf>
    <xf numFmtId="0" fontId="72" fillId="15" borderId="0" xfId="0" applyFont="1" applyFill="1" applyBorder="1" applyProtection="1"/>
    <xf numFmtId="0" fontId="72" fillId="15" borderId="2" xfId="0" applyFont="1" applyFill="1" applyBorder="1" applyProtection="1"/>
    <xf numFmtId="0" fontId="72" fillId="15" borderId="5" xfId="0" applyFont="1" applyFill="1" applyBorder="1" applyProtection="1"/>
    <xf numFmtId="0" fontId="72" fillId="15" borderId="4" xfId="0" applyFont="1" applyFill="1" applyBorder="1" applyProtection="1"/>
    <xf numFmtId="0" fontId="6" fillId="15" borderId="0" xfId="0" applyFont="1" applyFill="1" applyBorder="1" applyAlignment="1" applyProtection="1">
      <alignment horizontal="left" vertical="top" wrapText="1" readingOrder="1"/>
    </xf>
    <xf numFmtId="0" fontId="5" fillId="15" borderId="5" xfId="0" applyFont="1" applyFill="1" applyBorder="1" applyAlignment="1" applyProtection="1">
      <alignment horizontal="center" vertical="center"/>
    </xf>
    <xf numFmtId="0" fontId="6" fillId="15" borderId="5" xfId="0" applyFont="1" applyFill="1" applyBorder="1" applyAlignment="1" applyProtection="1">
      <alignment horizontal="left" vertical="top" wrapText="1" readingOrder="1"/>
    </xf>
    <xf numFmtId="0" fontId="4" fillId="15" borderId="5" xfId="0" applyFont="1" applyFill="1" applyBorder="1" applyProtection="1"/>
    <xf numFmtId="0" fontId="4" fillId="15" borderId="4" xfId="0" applyFont="1" applyFill="1" applyBorder="1" applyProtection="1"/>
    <xf numFmtId="0" fontId="5" fillId="15" borderId="0" xfId="0" applyFont="1" applyFill="1" applyBorder="1" applyAlignment="1" applyProtection="1">
      <alignment horizontal="center" vertical="center" wrapText="1"/>
    </xf>
    <xf numFmtId="0" fontId="31" fillId="15" borderId="0" xfId="5" applyFont="1" applyFill="1" applyBorder="1" applyAlignment="1" applyProtection="1">
      <protection locked="0"/>
    </xf>
    <xf numFmtId="0" fontId="2" fillId="15" borderId="0" xfId="5" applyFill="1" applyBorder="1" applyAlignment="1" applyProtection="1">
      <protection locked="0"/>
    </xf>
    <xf numFmtId="0" fontId="0" fillId="0" borderId="0" xfId="0" applyNumberFormat="1"/>
    <xf numFmtId="0" fontId="0" fillId="3" borderId="0" xfId="0" applyFont="1" applyFill="1"/>
    <xf numFmtId="0" fontId="1" fillId="3" borderId="0" xfId="0" applyFont="1" applyFill="1"/>
    <xf numFmtId="0" fontId="1" fillId="41" borderId="0" xfId="0" applyFont="1" applyFill="1"/>
    <xf numFmtId="0" fontId="0" fillId="42" borderId="0" xfId="0" applyFill="1"/>
    <xf numFmtId="0" fontId="0" fillId="41" borderId="0" xfId="0" applyFill="1"/>
    <xf numFmtId="0" fontId="118" fillId="15" borderId="0" xfId="0" applyFont="1" applyFill="1" applyBorder="1" applyAlignment="1" applyProtection="1">
      <alignment horizontal="center" wrapText="1"/>
      <protection locked="0"/>
    </xf>
    <xf numFmtId="0" fontId="103" fillId="15" borderId="0" xfId="0" applyFont="1" applyFill="1" applyBorder="1" applyAlignment="1" applyProtection="1">
      <alignment horizontal="center" wrapText="1"/>
      <protection locked="0"/>
    </xf>
    <xf numFmtId="0" fontId="12" fillId="34" borderId="4" xfId="0" applyFont="1" applyFill="1" applyBorder="1" applyAlignment="1" applyProtection="1">
      <alignment horizontal="center" wrapText="1"/>
      <protection locked="0"/>
    </xf>
    <xf numFmtId="0" fontId="119" fillId="15" borderId="0" xfId="0" applyFont="1" applyFill="1" applyBorder="1" applyAlignment="1" applyProtection="1">
      <alignment horizontal="center" wrapText="1"/>
    </xf>
    <xf numFmtId="0" fontId="12" fillId="2" borderId="17" xfId="0" applyFont="1" applyFill="1" applyBorder="1" applyAlignment="1" applyProtection="1">
      <alignment vertical="top" wrapText="1" readingOrder="1"/>
    </xf>
    <xf numFmtId="0" fontId="1" fillId="15" borderId="0" xfId="0" applyFont="1" applyFill="1" applyBorder="1" applyAlignment="1">
      <alignment vertical="top" wrapText="1"/>
    </xf>
    <xf numFmtId="0" fontId="1" fillId="15" borderId="0" xfId="0" applyFont="1" applyFill="1" applyBorder="1"/>
    <xf numFmtId="0" fontId="0" fillId="15" borderId="0" xfId="0" applyFill="1" applyBorder="1" applyAlignment="1">
      <alignment vertical="top" wrapText="1"/>
    </xf>
    <xf numFmtId="0" fontId="73" fillId="15" borderId="0" xfId="0" applyFont="1" applyFill="1" applyBorder="1"/>
    <xf numFmtId="0" fontId="0" fillId="0" borderId="0" xfId="0" applyNumberFormat="1" applyAlignment="1">
      <alignment horizontal="right"/>
    </xf>
    <xf numFmtId="0" fontId="111" fillId="43" borderId="13" xfId="0" applyFont="1" applyFill="1" applyBorder="1" applyAlignment="1">
      <alignment wrapText="1"/>
    </xf>
    <xf numFmtId="0" fontId="111" fillId="43" borderId="11" xfId="0" applyFont="1" applyFill="1" applyBorder="1" applyAlignment="1">
      <alignment wrapText="1"/>
    </xf>
    <xf numFmtId="0" fontId="111" fillId="43" borderId="3" xfId="0" applyFont="1" applyFill="1" applyBorder="1" applyAlignment="1">
      <alignment wrapText="1"/>
    </xf>
    <xf numFmtId="0" fontId="111" fillId="43" borderId="5" xfId="0" applyFont="1" applyFill="1" applyBorder="1" applyAlignment="1">
      <alignment wrapText="1"/>
    </xf>
    <xf numFmtId="0" fontId="111" fillId="43" borderId="14" xfId="0" applyFont="1" applyFill="1" applyBorder="1" applyAlignment="1">
      <alignment horizontal="center" wrapText="1"/>
    </xf>
    <xf numFmtId="0" fontId="10" fillId="15" borderId="0" xfId="0" applyFont="1" applyFill="1" applyBorder="1" applyAlignment="1" applyProtection="1">
      <alignment horizontal="right" vertical="top" readingOrder="1"/>
    </xf>
    <xf numFmtId="0" fontId="119" fillId="15" borderId="0" xfId="0" applyFont="1" applyFill="1" applyBorder="1" applyAlignment="1" applyProtection="1">
      <alignment horizontal="left" vertical="top" readingOrder="1"/>
    </xf>
    <xf numFmtId="0" fontId="103" fillId="15" borderId="0" xfId="0" applyFont="1" applyFill="1" applyBorder="1" applyAlignment="1" applyProtection="1">
      <alignment horizontal="center" vertical="center" wrapText="1" readingOrder="1"/>
      <protection locked="0"/>
    </xf>
    <xf numFmtId="0" fontId="8" fillId="5" borderId="13" xfId="0" applyFont="1" applyFill="1" applyBorder="1" applyAlignment="1" applyProtection="1">
      <alignment horizontal="left" vertical="top" readingOrder="1"/>
    </xf>
    <xf numFmtId="0" fontId="0" fillId="2" borderId="11" xfId="0" applyFill="1" applyBorder="1" applyProtection="1"/>
    <xf numFmtId="0" fontId="18" fillId="5" borderId="11" xfId="0" applyFont="1" applyFill="1" applyBorder="1" applyAlignment="1" applyProtection="1">
      <alignment horizontal="left" vertical="top" wrapText="1" readingOrder="1"/>
    </xf>
    <xf numFmtId="0" fontId="0" fillId="2" borderId="12" xfId="0" applyFill="1" applyBorder="1" applyAlignment="1" applyProtection="1">
      <alignment horizontal="left" vertical="top" readingOrder="1"/>
    </xf>
    <xf numFmtId="0" fontId="0" fillId="2" borderId="2" xfId="0" applyFill="1" applyBorder="1" applyAlignment="1" applyProtection="1">
      <alignment horizontal="left" vertical="top" readingOrder="1"/>
    </xf>
    <xf numFmtId="0" fontId="119" fillId="0" borderId="5" xfId="0" applyFont="1" applyFill="1" applyBorder="1" applyAlignment="1" applyProtection="1">
      <alignment vertical="top" readingOrder="1"/>
    </xf>
    <xf numFmtId="164" fontId="43" fillId="0" borderId="5" xfId="0" applyNumberFormat="1" applyFont="1" applyFill="1" applyBorder="1" applyAlignment="1" applyProtection="1">
      <alignment horizontal="left" vertical="top" readingOrder="1"/>
    </xf>
    <xf numFmtId="0" fontId="126" fillId="0" borderId="5" xfId="0" applyFont="1" applyFill="1" applyBorder="1" applyAlignment="1" applyProtection="1">
      <alignment horizontal="left" vertical="top" readingOrder="1"/>
    </xf>
    <xf numFmtId="0" fontId="0" fillId="2" borderId="12" xfId="0" applyFill="1" applyBorder="1" applyProtection="1"/>
    <xf numFmtId="0" fontId="2" fillId="2" borderId="1" xfId="5" applyFill="1" applyBorder="1" applyAlignment="1" applyProtection="1"/>
    <xf numFmtId="0" fontId="2" fillId="0" borderId="1" xfId="5" applyFill="1" applyBorder="1" applyAlignment="1" applyProtection="1"/>
    <xf numFmtId="0" fontId="0" fillId="0" borderId="2" xfId="0" applyFill="1" applyBorder="1" applyAlignment="1" applyProtection="1">
      <alignment horizontal="left" vertical="top" readingOrder="1"/>
    </xf>
    <xf numFmtId="0" fontId="8" fillId="2" borderId="1" xfId="0" applyFont="1" applyFill="1" applyBorder="1" applyAlignment="1" applyProtection="1">
      <alignment horizontal="left" vertical="top" readingOrder="1"/>
    </xf>
    <xf numFmtId="0" fontId="8" fillId="2" borderId="0" xfId="0" applyFont="1" applyFill="1" applyBorder="1" applyAlignment="1" applyProtection="1">
      <alignment horizontal="left" vertical="center" readingOrder="1"/>
    </xf>
    <xf numFmtId="0" fontId="8" fillId="0" borderId="1" xfId="0" applyFont="1" applyFill="1" applyBorder="1" applyAlignment="1" applyProtection="1">
      <alignment horizontal="left" vertical="top" readingOrder="1"/>
    </xf>
    <xf numFmtId="0" fontId="10" fillId="0" borderId="0" xfId="0" applyFont="1" applyFill="1" applyBorder="1" applyAlignment="1" applyProtection="1">
      <alignment vertical="center"/>
    </xf>
    <xf numFmtId="0" fontId="15" fillId="2" borderId="2" xfId="0" applyFont="1" applyFill="1" applyBorder="1" applyAlignment="1" applyProtection="1">
      <alignment horizontal="left" vertical="top" readingOrder="1"/>
    </xf>
    <xf numFmtId="0" fontId="15" fillId="0" borderId="2" xfId="0" applyFont="1" applyFill="1" applyBorder="1" applyAlignment="1" applyProtection="1">
      <alignment horizontal="left" vertical="top" readingOrder="1"/>
    </xf>
    <xf numFmtId="0" fontId="119" fillId="15" borderId="2" xfId="0" applyFont="1" applyFill="1" applyBorder="1" applyAlignment="1" applyProtection="1">
      <alignment horizontal="center" vertical="top" wrapText="1" readingOrder="1"/>
    </xf>
    <xf numFmtId="0" fontId="0" fillId="15" borderId="0" xfId="0" applyFill="1" applyBorder="1" applyAlignment="1" applyProtection="1">
      <alignment vertical="center"/>
    </xf>
    <xf numFmtId="0" fontId="17" fillId="2" borderId="2" xfId="0" applyFont="1" applyFill="1" applyBorder="1" applyAlignment="1" applyProtection="1">
      <alignment horizontal="left" vertical="top" readingOrder="1"/>
    </xf>
    <xf numFmtId="0" fontId="10" fillId="2" borderId="5" xfId="0" applyFont="1" applyFill="1" applyBorder="1" applyAlignment="1" applyProtection="1">
      <alignment horizontal="left" vertical="top" readingOrder="1"/>
    </xf>
    <xf numFmtId="0" fontId="12" fillId="2" borderId="5" xfId="0" applyFont="1" applyFill="1" applyBorder="1" applyAlignment="1" applyProtection="1">
      <alignment horizontal="left" vertical="top" readingOrder="1"/>
    </xf>
    <xf numFmtId="0" fontId="11" fillId="2" borderId="5" xfId="0" applyFont="1" applyFill="1" applyBorder="1" applyAlignment="1" applyProtection="1">
      <alignment horizontal="left" vertical="top" readingOrder="1"/>
    </xf>
    <xf numFmtId="0" fontId="127" fillId="2" borderId="5" xfId="0" applyFont="1" applyFill="1" applyBorder="1" applyAlignment="1" applyProtection="1">
      <alignment horizontal="left" vertical="top" readingOrder="1"/>
    </xf>
    <xf numFmtId="0" fontId="19" fillId="2" borderId="5" xfId="0" applyFont="1" applyFill="1" applyBorder="1" applyAlignment="1" applyProtection="1">
      <alignment horizontal="center" vertical="top" wrapText="1" readingOrder="1"/>
    </xf>
    <xf numFmtId="0" fontId="17" fillId="2" borderId="5" xfId="0" applyFont="1" applyFill="1" applyBorder="1" applyAlignment="1" applyProtection="1">
      <alignment horizontal="left" vertical="top" readingOrder="1"/>
    </xf>
    <xf numFmtId="0" fontId="0" fillId="2" borderId="4" xfId="0" applyFill="1" applyBorder="1" applyAlignment="1" applyProtection="1">
      <alignment horizontal="left" vertical="top" readingOrder="1"/>
    </xf>
    <xf numFmtId="0" fontId="54" fillId="2" borderId="0" xfId="0" applyFont="1" applyFill="1" applyBorder="1" applyAlignment="1" applyProtection="1">
      <alignment vertical="top" readingOrder="1"/>
    </xf>
    <xf numFmtId="0" fontId="138" fillId="2" borderId="86" xfId="0" applyFont="1" applyFill="1" applyBorder="1" applyAlignment="1" applyProtection="1"/>
    <xf numFmtId="0" fontId="0" fillId="15" borderId="13" xfId="0" applyFill="1" applyBorder="1" applyProtection="1"/>
    <xf numFmtId="0" fontId="104" fillId="15" borderId="11" xfId="0" applyFont="1" applyFill="1" applyBorder="1" applyProtection="1"/>
    <xf numFmtId="0" fontId="0" fillId="15" borderId="11" xfId="0" applyFill="1" applyBorder="1" applyProtection="1"/>
    <xf numFmtId="0" fontId="0" fillId="15" borderId="12" xfId="0" applyFill="1" applyBorder="1" applyProtection="1"/>
    <xf numFmtId="0" fontId="139" fillId="15" borderId="5" xfId="0" applyFont="1" applyFill="1" applyBorder="1" applyAlignment="1" applyProtection="1">
      <alignment horizontal="left" wrapText="1"/>
    </xf>
    <xf numFmtId="0" fontId="105" fillId="15" borderId="4" xfId="0" applyFont="1" applyFill="1" applyBorder="1" applyAlignment="1" applyProtection="1">
      <alignment horizontal="left" wrapText="1"/>
    </xf>
    <xf numFmtId="0" fontId="8" fillId="2" borderId="0" xfId="0" applyFont="1" applyFill="1" applyBorder="1" applyAlignment="1" applyProtection="1">
      <alignment horizontal="left" vertical="top" wrapText="1" readingOrder="1"/>
      <protection locked="0"/>
    </xf>
    <xf numFmtId="0" fontId="0" fillId="15" borderId="0" xfId="0" applyFill="1" applyBorder="1" applyProtection="1">
      <protection locked="0"/>
    </xf>
    <xf numFmtId="0" fontId="8" fillId="2" borderId="3" xfId="0" applyFont="1" applyFill="1" applyBorder="1" applyAlignment="1" applyProtection="1">
      <alignment horizontal="right" vertical="top" wrapText="1" readingOrder="1"/>
      <protection locked="0"/>
    </xf>
    <xf numFmtId="0" fontId="8" fillId="2" borderId="5" xfId="0" applyFont="1" applyFill="1" applyBorder="1" applyAlignment="1" applyProtection="1">
      <alignment horizontal="right" vertical="top" wrapText="1" readingOrder="1"/>
      <protection locked="0"/>
    </xf>
    <xf numFmtId="0" fontId="0" fillId="15" borderId="5" xfId="0" applyFill="1" applyBorder="1" applyAlignment="1" applyProtection="1">
      <alignment horizontal="center" vertical="top" wrapText="1" readingOrder="1"/>
      <protection locked="0"/>
    </xf>
    <xf numFmtId="0" fontId="0" fillId="3" borderId="0" xfId="0" applyNumberFormat="1" applyFill="1"/>
    <xf numFmtId="0" fontId="1" fillId="3" borderId="0" xfId="0" applyNumberFormat="1" applyFont="1" applyFill="1"/>
    <xf numFmtId="0" fontId="1" fillId="41" borderId="0" xfId="0" applyNumberFormat="1" applyFont="1" applyFill="1"/>
    <xf numFmtId="0" fontId="0" fillId="3" borderId="0" xfId="0" applyNumberFormat="1" applyFont="1" applyFill="1"/>
    <xf numFmtId="0" fontId="0" fillId="0" borderId="0" xfId="0" applyNumberFormat="1" applyFill="1" applyAlignment="1">
      <alignment horizontal="right"/>
    </xf>
    <xf numFmtId="0" fontId="0" fillId="0" borderId="0" xfId="0" applyNumberFormat="1" applyFill="1"/>
    <xf numFmtId="0" fontId="0" fillId="3" borderId="0" xfId="0" applyNumberFormat="1" applyFill="1" applyAlignment="1">
      <alignment horizontal="left"/>
    </xf>
    <xf numFmtId="0" fontId="1" fillId="3" borderId="0" xfId="0" applyNumberFormat="1" applyFont="1" applyFill="1" applyAlignment="1">
      <alignment horizontal="left"/>
    </xf>
    <xf numFmtId="0" fontId="7" fillId="0" borderId="0" xfId="0" quotePrefix="1" applyNumberFormat="1" applyFont="1" applyAlignment="1">
      <alignment horizontal="right"/>
    </xf>
    <xf numFmtId="0" fontId="12" fillId="15" borderId="2" xfId="0" applyFont="1" applyFill="1" applyBorder="1" applyAlignment="1">
      <alignment horizontal="center" vertical="center" wrapText="1"/>
    </xf>
    <xf numFmtId="0" fontId="42" fillId="15" borderId="0" xfId="0" applyFont="1" applyFill="1" applyBorder="1" applyAlignment="1" applyProtection="1">
      <alignment horizontal="center" vertical="center"/>
    </xf>
    <xf numFmtId="0" fontId="0" fillId="15" borderId="13" xfId="0" applyFill="1" applyBorder="1"/>
    <xf numFmtId="0" fontId="42" fillId="0" borderId="0" xfId="0" applyFont="1" applyBorder="1" applyAlignment="1">
      <alignment vertical="center"/>
    </xf>
    <xf numFmtId="0" fontId="119" fillId="15" borderId="0" xfId="0" applyFont="1" applyFill="1" applyBorder="1" applyAlignment="1" applyProtection="1">
      <alignment wrapText="1"/>
    </xf>
    <xf numFmtId="0" fontId="119" fillId="15" borderId="0" xfId="0" applyFont="1" applyFill="1" applyBorder="1" applyAlignment="1">
      <alignment wrapText="1"/>
    </xf>
    <xf numFmtId="0" fontId="113" fillId="15" borderId="0" xfId="0" applyFont="1" applyFill="1" applyProtection="1"/>
    <xf numFmtId="0" fontId="139" fillId="15" borderId="0" xfId="0" applyFont="1" applyFill="1" applyBorder="1" applyAlignment="1" applyProtection="1">
      <alignment horizontal="left" wrapText="1"/>
    </xf>
    <xf numFmtId="0" fontId="140" fillId="15" borderId="0" xfId="0" applyFont="1" applyFill="1" applyBorder="1" applyAlignment="1" applyProtection="1">
      <alignment vertical="center" wrapText="1"/>
    </xf>
    <xf numFmtId="0" fontId="12" fillId="15" borderId="0" xfId="0" applyFont="1" applyFill="1" applyBorder="1" applyAlignment="1" applyProtection="1">
      <alignment wrapText="1"/>
      <protection locked="0"/>
    </xf>
    <xf numFmtId="0" fontId="12" fillId="15" borderId="0" xfId="0" applyNumberFormat="1" applyFont="1" applyFill="1" applyBorder="1" applyAlignment="1" applyProtection="1">
      <alignment vertical="top" wrapText="1" readingOrder="1"/>
    </xf>
    <xf numFmtId="0" fontId="32" fillId="15" borderId="0" xfId="0" applyFont="1" applyFill="1" applyBorder="1" applyAlignment="1" applyProtection="1">
      <alignment vertical="top" wrapText="1" readingOrder="1"/>
    </xf>
    <xf numFmtId="0" fontId="119" fillId="15" borderId="0" xfId="0" applyFont="1" applyFill="1" applyBorder="1" applyAlignment="1" applyProtection="1">
      <alignment vertical="center" wrapText="1" readingOrder="1"/>
    </xf>
    <xf numFmtId="0" fontId="141" fillId="15" borderId="0" xfId="0" applyFont="1" applyFill="1" applyBorder="1" applyAlignment="1" applyProtection="1">
      <alignment wrapText="1"/>
      <protection locked="0"/>
    </xf>
    <xf numFmtId="0" fontId="12" fillId="15" borderId="0" xfId="0" applyNumberFormat="1" applyFont="1" applyFill="1" applyBorder="1" applyAlignment="1" applyProtection="1">
      <alignment horizontal="left" vertical="top" wrapText="1" readingOrder="1"/>
    </xf>
    <xf numFmtId="0" fontId="8" fillId="15" borderId="0" xfId="0" quotePrefix="1" applyFont="1" applyFill="1" applyBorder="1" applyAlignment="1" applyProtection="1">
      <alignment horizontal="center" vertical="top" wrapText="1" readingOrder="1"/>
      <protection locked="0"/>
    </xf>
    <xf numFmtId="0" fontId="8" fillId="15" borderId="0" xfId="0" applyFont="1" applyFill="1" applyBorder="1" applyAlignment="1" applyProtection="1">
      <alignment vertical="top" wrapText="1" readingOrder="1"/>
      <protection locked="0"/>
    </xf>
    <xf numFmtId="0" fontId="8" fillId="15" borderId="0" xfId="0" quotePrefix="1" applyFont="1" applyFill="1" applyBorder="1" applyAlignment="1" applyProtection="1">
      <alignment vertical="top" wrapText="1" readingOrder="1"/>
      <protection locked="0"/>
    </xf>
    <xf numFmtId="0" fontId="37" fillId="15" borderId="0" xfId="0" applyFont="1" applyFill="1" applyBorder="1" applyProtection="1"/>
    <xf numFmtId="0" fontId="37" fillId="15" borderId="0" xfId="0" applyFont="1" applyFill="1" applyBorder="1" applyAlignment="1" applyProtection="1">
      <alignment wrapText="1"/>
    </xf>
    <xf numFmtId="0" fontId="105" fillId="15" borderId="0" xfId="0" applyFont="1" applyFill="1" applyBorder="1" applyAlignment="1" applyProtection="1">
      <alignment horizontal="left" wrapText="1"/>
    </xf>
    <xf numFmtId="0" fontId="111" fillId="15" borderId="0" xfId="0" applyFont="1" applyFill="1" applyBorder="1" applyAlignment="1" applyProtection="1"/>
    <xf numFmtId="0" fontId="142" fillId="15" borderId="0" xfId="0" quotePrefix="1" applyFont="1" applyFill="1" applyBorder="1" applyAlignment="1" applyProtection="1">
      <alignment vertical="top" wrapText="1" readingOrder="1"/>
      <protection locked="0"/>
    </xf>
    <xf numFmtId="0" fontId="42" fillId="15" borderId="0" xfId="0" applyFont="1" applyFill="1" applyBorder="1" applyAlignment="1" applyProtection="1">
      <alignment horizontal="right" vertical="center"/>
    </xf>
    <xf numFmtId="0" fontId="37" fillId="15" borderId="4" xfId="0" applyFont="1" applyFill="1" applyBorder="1" applyProtection="1"/>
    <xf numFmtId="0" fontId="6" fillId="15" borderId="0" xfId="0" applyFont="1" applyFill="1" applyBorder="1"/>
    <xf numFmtId="0" fontId="10" fillId="15" borderId="0" xfId="0" applyFont="1" applyFill="1" applyBorder="1"/>
    <xf numFmtId="0" fontId="12" fillId="15" borderId="0" xfId="0" applyFont="1" applyFill="1" applyBorder="1" applyAlignment="1">
      <alignment vertical="top" wrapText="1"/>
    </xf>
    <xf numFmtId="0" fontId="12" fillId="15" borderId="0" xfId="0" applyFont="1" applyFill="1" applyBorder="1" applyAlignment="1">
      <alignment textRotation="90" wrapText="1"/>
    </xf>
    <xf numFmtId="0" fontId="12" fillId="15" borderId="0" xfId="0" applyFont="1" applyFill="1" applyBorder="1" applyAlignment="1">
      <alignment horizontal="left"/>
    </xf>
    <xf numFmtId="0" fontId="12" fillId="15" borderId="0" xfId="0" applyFont="1" applyFill="1" applyBorder="1" applyAlignment="1">
      <alignment horizontal="left" indent="2"/>
    </xf>
    <xf numFmtId="0" fontId="10" fillId="15" borderId="35" xfId="0" applyFont="1" applyFill="1" applyBorder="1"/>
    <xf numFmtId="0" fontId="12" fillId="15" borderId="35" xfId="0" applyFont="1" applyFill="1" applyBorder="1"/>
    <xf numFmtId="0" fontId="12" fillId="15" borderId="36" xfId="0" applyFont="1" applyFill="1" applyBorder="1" applyAlignment="1">
      <alignment vertical="center" wrapText="1"/>
    </xf>
    <xf numFmtId="0" fontId="12" fillId="15" borderId="36" xfId="0" applyFont="1" applyFill="1" applyBorder="1" applyAlignment="1">
      <alignment horizontal="left" vertical="center"/>
    </xf>
    <xf numFmtId="0" fontId="1" fillId="15" borderId="0" xfId="0" applyFont="1" applyFill="1" applyAlignment="1">
      <alignment vertical="top" wrapText="1"/>
    </xf>
    <xf numFmtId="0" fontId="0" fillId="15" borderId="0" xfId="0" applyFill="1" applyAlignment="1">
      <alignment vertical="top" wrapText="1"/>
    </xf>
    <xf numFmtId="0" fontId="143" fillId="15" borderId="0" xfId="0" applyFont="1" applyFill="1" applyBorder="1" applyAlignment="1" applyProtection="1">
      <alignment horizontal="center"/>
    </xf>
    <xf numFmtId="0" fontId="60" fillId="15" borderId="0" xfId="0" applyFont="1" applyFill="1" applyBorder="1" applyAlignment="1" applyProtection="1"/>
    <xf numFmtId="0" fontId="143" fillId="15" borderId="0" xfId="0" applyFont="1" applyFill="1" applyBorder="1" applyAlignment="1" applyProtection="1"/>
    <xf numFmtId="0" fontId="143" fillId="15" borderId="13" xfId="0" applyFont="1" applyFill="1" applyBorder="1" applyAlignment="1" applyProtection="1">
      <alignment horizontal="center"/>
    </xf>
    <xf numFmtId="0" fontId="143" fillId="15" borderId="11" xfId="0" applyFont="1" applyFill="1" applyBorder="1" applyAlignment="1" applyProtection="1">
      <alignment horizontal="center"/>
    </xf>
    <xf numFmtId="0" fontId="143" fillId="15" borderId="12" xfId="0" applyFont="1" applyFill="1" applyBorder="1" applyAlignment="1" applyProtection="1">
      <alignment horizontal="center"/>
    </xf>
    <xf numFmtId="0" fontId="143" fillId="15" borderId="1" xfId="0" applyFont="1" applyFill="1" applyBorder="1" applyAlignment="1" applyProtection="1">
      <alignment horizontal="center"/>
    </xf>
    <xf numFmtId="0" fontId="143" fillId="15" borderId="2" xfId="0" applyFont="1" applyFill="1" applyBorder="1" applyAlignment="1" applyProtection="1">
      <alignment horizontal="center"/>
    </xf>
    <xf numFmtId="0" fontId="12" fillId="15" borderId="2" xfId="0" applyFont="1" applyFill="1" applyBorder="1" applyAlignment="1">
      <alignment vertical="top" wrapText="1"/>
    </xf>
    <xf numFmtId="0" fontId="10" fillId="15" borderId="2" xfId="0" applyFont="1" applyFill="1" applyBorder="1" applyAlignment="1">
      <alignment horizontal="center" vertical="center"/>
    </xf>
    <xf numFmtId="0" fontId="12" fillId="15" borderId="2" xfId="0" applyFont="1" applyFill="1" applyBorder="1" applyAlignment="1" applyProtection="1">
      <alignment horizontal="left" vertical="top" wrapText="1" readingOrder="1"/>
      <protection locked="0"/>
    </xf>
    <xf numFmtId="0" fontId="12" fillId="15" borderId="2" xfId="0" applyFont="1" applyFill="1" applyBorder="1" applyAlignment="1">
      <alignment horizontal="left" vertical="center" wrapText="1"/>
    </xf>
    <xf numFmtId="170" fontId="12" fillId="15" borderId="2" xfId="0" applyNumberFormat="1" applyFont="1" applyFill="1" applyBorder="1" applyAlignment="1">
      <alignment horizontal="center" vertical="center" wrapText="1"/>
    </xf>
    <xf numFmtId="0" fontId="12" fillId="15" borderId="2" xfId="0" applyFont="1" applyFill="1" applyBorder="1" applyAlignment="1">
      <alignment textRotation="90" wrapText="1"/>
    </xf>
    <xf numFmtId="0" fontId="12" fillId="15" borderId="2" xfId="0" applyFont="1" applyFill="1" applyBorder="1" applyAlignment="1">
      <alignment horizontal="left" wrapText="1"/>
    </xf>
    <xf numFmtId="0" fontId="12" fillId="15" borderId="2" xfId="0" applyFont="1" applyFill="1" applyBorder="1" applyAlignment="1">
      <alignment horizontal="center" textRotation="90" wrapText="1"/>
    </xf>
    <xf numFmtId="0" fontId="12" fillId="15" borderId="2" xfId="0" applyFont="1" applyFill="1" applyBorder="1" applyAlignment="1">
      <alignment horizontal="left" vertical="top" wrapText="1"/>
    </xf>
    <xf numFmtId="0" fontId="12" fillId="15" borderId="2" xfId="0" applyFont="1" applyFill="1" applyBorder="1"/>
    <xf numFmtId="0" fontId="12" fillId="15" borderId="2" xfId="0" applyFont="1" applyFill="1" applyBorder="1" applyAlignment="1">
      <alignment horizontal="center"/>
    </xf>
    <xf numFmtId="0" fontId="10" fillId="15" borderId="2" xfId="0" applyFont="1" applyFill="1" applyBorder="1" applyAlignment="1">
      <alignment horizontal="left" vertical="top" wrapText="1"/>
    </xf>
    <xf numFmtId="0" fontId="8" fillId="15" borderId="1" xfId="0" applyFont="1" applyFill="1" applyBorder="1"/>
    <xf numFmtId="0" fontId="12" fillId="15" borderId="2" xfId="0" applyFont="1" applyFill="1" applyBorder="1" applyAlignment="1">
      <alignment wrapText="1"/>
    </xf>
    <xf numFmtId="0" fontId="141" fillId="15" borderId="2" xfId="0" applyFont="1" applyFill="1" applyBorder="1" applyAlignment="1">
      <alignment wrapText="1"/>
    </xf>
    <xf numFmtId="0" fontId="118" fillId="15" borderId="2" xfId="0" applyFont="1" applyFill="1" applyBorder="1"/>
    <xf numFmtId="0" fontId="4" fillId="15" borderId="1" xfId="0" applyFont="1" applyFill="1" applyBorder="1"/>
    <xf numFmtId="0" fontId="12" fillId="15" borderId="2" xfId="0" applyFont="1" applyFill="1" applyBorder="1" applyAlignment="1">
      <alignment horizontal="left" vertical="center"/>
    </xf>
    <xf numFmtId="0" fontId="81" fillId="15" borderId="1" xfId="0" applyFont="1" applyFill="1" applyBorder="1"/>
    <xf numFmtId="0" fontId="81" fillId="15" borderId="2" xfId="0" applyFont="1" applyFill="1" applyBorder="1"/>
    <xf numFmtId="0" fontId="81" fillId="15" borderId="0" xfId="0" applyFont="1" applyFill="1" applyBorder="1"/>
    <xf numFmtId="0" fontId="81" fillId="15" borderId="3" xfId="0" applyFont="1" applyFill="1" applyBorder="1"/>
    <xf numFmtId="0" fontId="81" fillId="15" borderId="5" xfId="0" applyFont="1" applyFill="1" applyBorder="1"/>
    <xf numFmtId="0" fontId="81" fillId="15" borderId="4" xfId="0" applyFont="1" applyFill="1" applyBorder="1"/>
    <xf numFmtId="0" fontId="10" fillId="15" borderId="0" xfId="9" applyFont="1" applyFill="1" applyBorder="1"/>
    <xf numFmtId="0" fontId="12" fillId="15" borderId="0" xfId="9" applyFont="1" applyFill="1" applyBorder="1"/>
    <xf numFmtId="0" fontId="10" fillId="15" borderId="37" xfId="9" applyFont="1" applyFill="1" applyBorder="1" applyAlignment="1">
      <alignment horizontal="center" vertical="center" wrapText="1"/>
    </xf>
    <xf numFmtId="0" fontId="12" fillId="15" borderId="0" xfId="9" applyFont="1" applyFill="1" applyBorder="1" applyAlignment="1">
      <alignment vertical="top" wrapText="1"/>
    </xf>
    <xf numFmtId="0" fontId="42" fillId="15" borderId="0" xfId="9" applyFont="1" applyFill="1" applyBorder="1" applyAlignment="1">
      <alignment vertical="center" wrapText="1"/>
    </xf>
    <xf numFmtId="0" fontId="79" fillId="15" borderId="0" xfId="9" applyFont="1" applyFill="1" applyBorder="1"/>
    <xf numFmtId="0" fontId="1" fillId="15" borderId="0" xfId="9" applyFont="1" applyFill="1" applyBorder="1"/>
    <xf numFmtId="0" fontId="1" fillId="15" borderId="1" xfId="9" applyFont="1" applyFill="1" applyBorder="1"/>
    <xf numFmtId="0" fontId="1" fillId="15" borderId="3" xfId="9" applyFont="1" applyFill="1" applyBorder="1"/>
    <xf numFmtId="0" fontId="1" fillId="15" borderId="5" xfId="9" applyFont="1" applyFill="1" applyBorder="1"/>
    <xf numFmtId="0" fontId="12" fillId="15" borderId="0" xfId="0" applyFont="1" applyFill="1" applyBorder="1" applyAlignment="1">
      <alignment vertical="center"/>
    </xf>
    <xf numFmtId="0" fontId="10" fillId="5" borderId="0" xfId="0" applyFont="1" applyFill="1" applyBorder="1" applyAlignment="1" applyProtection="1">
      <alignment horizontal="left" vertical="top" readingOrder="1"/>
    </xf>
    <xf numFmtId="0" fontId="10" fillId="5" borderId="0" xfId="0" applyFont="1" applyFill="1" applyBorder="1" applyAlignment="1" applyProtection="1">
      <alignment horizontal="left" vertical="top" wrapText="1" readingOrder="1"/>
    </xf>
    <xf numFmtId="0" fontId="12" fillId="5" borderId="0" xfId="0" applyFont="1" applyFill="1" applyBorder="1" applyAlignment="1" applyProtection="1">
      <alignment horizontal="left" vertical="top" wrapText="1" readingOrder="1"/>
    </xf>
    <xf numFmtId="0" fontId="12" fillId="0" borderId="0" xfId="0" applyFont="1" applyFill="1" applyBorder="1" applyAlignment="1" applyProtection="1">
      <protection locked="0"/>
    </xf>
    <xf numFmtId="0" fontId="83" fillId="5" borderId="0" xfId="0" applyFont="1" applyFill="1" applyBorder="1" applyAlignment="1" applyProtection="1">
      <alignment horizontal="left" vertical="top" readingOrder="1"/>
    </xf>
    <xf numFmtId="0" fontId="12" fillId="2" borderId="1" xfId="0" applyFont="1" applyFill="1" applyBorder="1" applyAlignment="1" applyProtection="1"/>
    <xf numFmtId="0" fontId="12" fillId="2" borderId="1" xfId="0" applyFont="1" applyFill="1" applyBorder="1" applyAlignment="1" applyProtection="1">
      <alignment horizontal="left"/>
    </xf>
    <xf numFmtId="0" fontId="12" fillId="15" borderId="0" xfId="0" applyFont="1" applyFill="1" applyBorder="1" applyAlignment="1" applyProtection="1">
      <alignment horizontal="left" vertical="top" wrapText="1" readingOrder="1"/>
    </xf>
    <xf numFmtId="0" fontId="12" fillId="0" borderId="0" xfId="0" applyFont="1" applyBorder="1" applyAlignment="1" applyProtection="1">
      <alignment readingOrder="1"/>
    </xf>
    <xf numFmtId="0" fontId="12" fillId="5" borderId="0" xfId="0" applyFont="1" applyFill="1" applyBorder="1" applyAlignment="1" applyProtection="1">
      <alignment horizontal="left" vertical="top" readingOrder="1"/>
    </xf>
    <xf numFmtId="0" fontId="12" fillId="2" borderId="0" xfId="0" applyFont="1" applyFill="1" applyBorder="1" applyAlignment="1" applyProtection="1"/>
    <xf numFmtId="0" fontId="10" fillId="15" borderId="0" xfId="0" applyFont="1" applyFill="1" applyBorder="1" applyAlignment="1" applyProtection="1">
      <alignment horizontal="center" wrapText="1"/>
      <protection locked="0"/>
    </xf>
    <xf numFmtId="0" fontId="77" fillId="2" borderId="0" xfId="0" applyFont="1" applyFill="1" applyBorder="1" applyProtection="1"/>
    <xf numFmtId="0" fontId="12" fillId="2" borderId="0" xfId="0" applyFont="1" applyFill="1" applyBorder="1" applyAlignment="1" applyProtection="1">
      <alignment vertical="top" wrapText="1" readingOrder="1"/>
    </xf>
    <xf numFmtId="0" fontId="12" fillId="0" borderId="0" xfId="0" applyFont="1" applyBorder="1" applyAlignment="1" applyProtection="1">
      <alignment vertical="top" wrapText="1" readingOrder="1"/>
    </xf>
    <xf numFmtId="0" fontId="12" fillId="2" borderId="11" xfId="0" applyFont="1" applyFill="1" applyBorder="1" applyAlignment="1" applyProtection="1">
      <alignment horizontal="left" vertical="top" readingOrder="1"/>
    </xf>
    <xf numFmtId="0" fontId="78" fillId="5" borderId="0" xfId="0" applyFont="1" applyFill="1" applyBorder="1" applyAlignment="1" applyProtection="1">
      <alignment horizontal="left" vertical="top" readingOrder="1"/>
    </xf>
    <xf numFmtId="0" fontId="84" fillId="2" borderId="11" xfId="5" applyFont="1" applyFill="1" applyBorder="1" applyAlignment="1" applyProtection="1"/>
    <xf numFmtId="0" fontId="84" fillId="2" borderId="0" xfId="5" applyFont="1" applyFill="1" applyBorder="1" applyAlignment="1" applyProtection="1"/>
    <xf numFmtId="0" fontId="12" fillId="38" borderId="10" xfId="0" applyNumberFormat="1" applyFont="1" applyFill="1" applyBorder="1" applyAlignment="1" applyProtection="1">
      <alignment horizontal="center" vertical="center" readingOrder="1"/>
    </xf>
    <xf numFmtId="0" fontId="13" fillId="0" borderId="0" xfId="0" applyFont="1" applyFill="1" applyBorder="1" applyAlignment="1" applyProtection="1">
      <alignment horizontal="center" vertical="top" wrapText="1" readingOrder="1"/>
    </xf>
    <xf numFmtId="0" fontId="32" fillId="34" borderId="8" xfId="0" applyFont="1" applyFill="1" applyBorder="1" applyAlignment="1" applyProtection="1">
      <alignment horizontal="left" vertical="top" wrapText="1"/>
      <protection locked="0"/>
    </xf>
    <xf numFmtId="0" fontId="32" fillId="34" borderId="38" xfId="0" applyFont="1" applyFill="1" applyBorder="1" applyAlignment="1" applyProtection="1">
      <alignment horizontal="left" vertical="top" wrapText="1"/>
      <protection locked="0"/>
    </xf>
    <xf numFmtId="0" fontId="0" fillId="0" borderId="15" xfId="0" applyFill="1" applyBorder="1" applyAlignment="1">
      <alignment horizontal="left" wrapText="1"/>
    </xf>
    <xf numFmtId="0" fontId="0" fillId="0" borderId="0" xfId="0" applyAlignment="1">
      <alignment wrapText="1"/>
    </xf>
    <xf numFmtId="0" fontId="0" fillId="0" borderId="39" xfId="0" applyBorder="1" applyAlignment="1">
      <alignment wrapText="1"/>
    </xf>
    <xf numFmtId="0" fontId="0" fillId="0" borderId="39" xfId="0" applyFill="1" applyBorder="1" applyAlignment="1">
      <alignment wrapText="1"/>
    </xf>
    <xf numFmtId="0" fontId="0" fillId="0" borderId="0" xfId="0" applyBorder="1" applyAlignment="1">
      <alignment wrapText="1"/>
    </xf>
    <xf numFmtId="0" fontId="0" fillId="0" borderId="0" xfId="0" applyFont="1" applyFill="1" applyBorder="1" applyAlignment="1">
      <alignment horizontal="left" wrapText="1"/>
    </xf>
    <xf numFmtId="0" fontId="0" fillId="0" borderId="0" xfId="0" applyFont="1" applyFill="1" applyBorder="1" applyAlignment="1">
      <alignment wrapText="1"/>
    </xf>
    <xf numFmtId="0" fontId="0" fillId="0" borderId="15" xfId="0" applyBorder="1" applyAlignment="1">
      <alignment horizontal="left" wrapText="1"/>
    </xf>
    <xf numFmtId="0" fontId="0" fillId="0" borderId="15" xfId="6" applyFont="1" applyFill="1" applyBorder="1" applyAlignment="1">
      <alignment horizontal="left" wrapText="1"/>
    </xf>
    <xf numFmtId="0" fontId="0" fillId="0" borderId="0" xfId="6" applyFont="1" applyFill="1" applyBorder="1" applyAlignment="1">
      <alignment horizontal="left" wrapText="1"/>
    </xf>
    <xf numFmtId="0" fontId="0" fillId="0" borderId="15" xfId="0" applyBorder="1" applyAlignment="1">
      <alignment wrapText="1"/>
    </xf>
    <xf numFmtId="0" fontId="85" fillId="0" borderId="0" xfId="7" applyFont="1" applyBorder="1" applyAlignment="1">
      <alignment horizontal="left" vertical="center" wrapText="1"/>
    </xf>
    <xf numFmtId="0" fontId="85" fillId="0" borderId="39" xfId="7" applyFont="1" applyBorder="1" applyAlignment="1">
      <alignment horizontal="left" vertical="center" wrapText="1"/>
    </xf>
    <xf numFmtId="0" fontId="0" fillId="0" borderId="15" xfId="0" applyBorder="1" applyAlignment="1">
      <alignment horizontal="left" vertical="top" wrapText="1"/>
    </xf>
    <xf numFmtId="0" fontId="0" fillId="0" borderId="15" xfId="0" applyFill="1" applyBorder="1" applyAlignment="1">
      <alignment wrapText="1"/>
    </xf>
    <xf numFmtId="0" fontId="1" fillId="15" borderId="0" xfId="0" applyFont="1" applyFill="1" applyBorder="1" applyAlignment="1">
      <alignment horizontal="left" wrapText="1"/>
    </xf>
    <xf numFmtId="0" fontId="1" fillId="7" borderId="10" xfId="0" applyFont="1" applyFill="1" applyBorder="1" applyAlignment="1">
      <alignment wrapText="1"/>
    </xf>
    <xf numFmtId="0" fontId="1" fillId="7" borderId="6" xfId="0" applyFont="1" applyFill="1" applyBorder="1" applyAlignment="1">
      <alignment wrapText="1"/>
    </xf>
    <xf numFmtId="0" fontId="1" fillId="20" borderId="10" xfId="0" applyFont="1" applyFill="1" applyBorder="1" applyAlignment="1" applyProtection="1">
      <alignment wrapText="1"/>
    </xf>
    <xf numFmtId="0" fontId="1" fillId="20" borderId="6" xfId="0" applyFont="1" applyFill="1" applyBorder="1" applyAlignment="1" applyProtection="1">
      <alignment wrapText="1"/>
    </xf>
    <xf numFmtId="0" fontId="144" fillId="26" borderId="10" xfId="0" applyFont="1" applyFill="1" applyBorder="1" applyAlignment="1">
      <alignment wrapText="1"/>
    </xf>
    <xf numFmtId="0" fontId="1" fillId="44" borderId="0" xfId="0" applyFont="1" applyFill="1" applyAlignment="1">
      <alignment wrapText="1"/>
    </xf>
    <xf numFmtId="0" fontId="1" fillId="45" borderId="10" xfId="0" applyFont="1" applyFill="1" applyBorder="1" applyAlignment="1" applyProtection="1">
      <alignment wrapText="1"/>
    </xf>
    <xf numFmtId="0" fontId="1" fillId="18" borderId="10" xfId="0" applyFont="1" applyFill="1" applyBorder="1" applyAlignment="1" applyProtection="1">
      <alignment wrapText="1"/>
    </xf>
    <xf numFmtId="0" fontId="1" fillId="21" borderId="10" xfId="0" applyFont="1" applyFill="1" applyBorder="1" applyAlignment="1" applyProtection="1">
      <alignment wrapText="1"/>
    </xf>
    <xf numFmtId="0" fontId="1" fillId="46" borderId="10" xfId="0" applyFont="1" applyFill="1" applyBorder="1" applyAlignment="1">
      <alignment wrapText="1"/>
    </xf>
    <xf numFmtId="0" fontId="0" fillId="47" borderId="10" xfId="0" applyFill="1" applyBorder="1" applyAlignment="1" applyProtection="1">
      <alignment horizontal="left" wrapText="1"/>
    </xf>
    <xf numFmtId="0" fontId="1" fillId="23" borderId="0" xfId="6" applyFont="1" applyFill="1" applyBorder="1" applyAlignment="1" applyProtection="1">
      <alignment wrapText="1"/>
    </xf>
    <xf numFmtId="0" fontId="1" fillId="23" borderId="0" xfId="0" applyFont="1" applyFill="1" applyAlignment="1" applyProtection="1">
      <alignment wrapText="1"/>
    </xf>
    <xf numFmtId="0" fontId="1" fillId="19" borderId="39" xfId="0" applyFont="1" applyFill="1" applyBorder="1" applyAlignment="1" applyProtection="1">
      <alignment wrapText="1"/>
    </xf>
    <xf numFmtId="0" fontId="0" fillId="19" borderId="39" xfId="0" applyFill="1" applyBorder="1" applyAlignment="1" applyProtection="1">
      <alignment wrapText="1"/>
    </xf>
    <xf numFmtId="0" fontId="0" fillId="23" borderId="0" xfId="0" applyFill="1" applyAlignment="1" applyProtection="1">
      <alignment wrapText="1"/>
    </xf>
    <xf numFmtId="0" fontId="1" fillId="23" borderId="0" xfId="0" applyFont="1" applyFill="1" applyBorder="1" applyAlignment="1" applyProtection="1">
      <alignment wrapText="1"/>
    </xf>
    <xf numFmtId="0" fontId="145" fillId="26" borderId="10" xfId="0" applyFont="1" applyFill="1" applyBorder="1" applyAlignment="1">
      <alignment wrapText="1"/>
    </xf>
    <xf numFmtId="0" fontId="1" fillId="46" borderId="10" xfId="0" applyFont="1" applyFill="1" applyBorder="1" applyAlignment="1" applyProtection="1">
      <alignment wrapText="1"/>
    </xf>
    <xf numFmtId="0" fontId="1" fillId="15" borderId="0" xfId="0" applyFont="1" applyFill="1" applyAlignment="1" applyProtection="1">
      <alignment wrapText="1"/>
    </xf>
    <xf numFmtId="0" fontId="1" fillId="0" borderId="0" xfId="0" applyFont="1" applyFill="1" applyBorder="1" applyAlignment="1">
      <alignment horizontal="left"/>
    </xf>
    <xf numFmtId="0" fontId="0" fillId="0" borderId="0" xfId="0" applyFill="1" applyBorder="1" applyAlignment="1">
      <alignment horizontal="left"/>
    </xf>
    <xf numFmtId="0" fontId="0" fillId="0" borderId="0" xfId="0" applyFill="1" applyBorder="1" applyAlignment="1" applyProtection="1">
      <alignment horizontal="left" wrapText="1"/>
    </xf>
    <xf numFmtId="0" fontId="12" fillId="15" borderId="0" xfId="0" applyFont="1" applyFill="1" applyAlignment="1" applyProtection="1">
      <alignment horizontal="center"/>
    </xf>
    <xf numFmtId="0" fontId="12" fillId="15" borderId="0" xfId="0" applyFont="1" applyFill="1" applyBorder="1" applyAlignment="1" applyProtection="1">
      <alignment horizontal="center"/>
    </xf>
    <xf numFmtId="0" fontId="12" fillId="38" borderId="10" xfId="0" applyFont="1" applyFill="1" applyBorder="1" applyAlignment="1" applyProtection="1">
      <alignment horizontal="center" wrapText="1"/>
    </xf>
    <xf numFmtId="0" fontId="12" fillId="34" borderId="10" xfId="0" applyFont="1" applyFill="1" applyBorder="1" applyAlignment="1" applyProtection="1">
      <alignment horizontal="center"/>
      <protection locked="0"/>
    </xf>
    <xf numFmtId="0" fontId="12" fillId="38" borderId="6" xfId="0" applyFont="1" applyFill="1" applyBorder="1" applyAlignment="1" applyProtection="1">
      <alignment horizontal="center" wrapText="1"/>
    </xf>
    <xf numFmtId="0" fontId="12" fillId="38" borderId="10" xfId="0" applyFont="1" applyFill="1" applyBorder="1" applyAlignment="1" applyProtection="1">
      <alignment wrapText="1"/>
    </xf>
    <xf numFmtId="0" fontId="12" fillId="15" borderId="0" xfId="0" applyFont="1" applyFill="1" applyBorder="1" applyAlignment="1" applyProtection="1">
      <alignment horizontal="left"/>
    </xf>
    <xf numFmtId="0" fontId="58" fillId="47" borderId="10" xfId="0" applyFont="1" applyFill="1" applyBorder="1" applyAlignment="1" applyProtection="1">
      <alignment horizontal="center" wrapText="1"/>
    </xf>
    <xf numFmtId="0" fontId="58" fillId="47" borderId="10" xfId="0" applyFont="1" applyFill="1" applyBorder="1" applyAlignment="1" applyProtection="1">
      <alignment wrapText="1"/>
    </xf>
    <xf numFmtId="0" fontId="58" fillId="47" borderId="6" xfId="0" applyFont="1" applyFill="1" applyBorder="1" applyAlignment="1" applyProtection="1">
      <alignment wrapText="1"/>
    </xf>
    <xf numFmtId="0" fontId="10" fillId="47" borderId="10" xfId="0" applyFont="1" applyFill="1" applyBorder="1" applyAlignment="1" applyProtection="1">
      <alignment wrapText="1"/>
    </xf>
    <xf numFmtId="0" fontId="12" fillId="15" borderId="0" xfId="0" applyFont="1" applyFill="1" applyBorder="1" applyAlignment="1" applyProtection="1">
      <protection locked="0"/>
    </xf>
    <xf numFmtId="0" fontId="40" fillId="15" borderId="0" xfId="7" applyFont="1" applyFill="1" applyBorder="1" applyAlignment="1">
      <alignment horizontal="left" wrapText="1"/>
    </xf>
    <xf numFmtId="0" fontId="111" fillId="40" borderId="40" xfId="7" applyFont="1" applyFill="1" applyBorder="1" applyAlignment="1">
      <alignment horizontal="center" vertical="top" wrapText="1"/>
    </xf>
    <xf numFmtId="0" fontId="111" fillId="40" borderId="41" xfId="7" applyFont="1" applyFill="1" applyBorder="1" applyAlignment="1">
      <alignment horizontal="center" vertical="top" wrapText="1"/>
    </xf>
    <xf numFmtId="0" fontId="100" fillId="40" borderId="42" xfId="7" applyFont="1" applyFill="1" applyBorder="1" applyAlignment="1">
      <alignment horizontal="center" vertical="top" wrapText="1"/>
    </xf>
    <xf numFmtId="0" fontId="111" fillId="40" borderId="18" xfId="7" applyFont="1" applyFill="1" applyBorder="1" applyAlignment="1">
      <alignment horizontal="left" wrapText="1"/>
    </xf>
    <xf numFmtId="0" fontId="111" fillId="40" borderId="14" xfId="7" applyFont="1" applyFill="1" applyBorder="1" applyAlignment="1">
      <alignment horizontal="left" wrapText="1"/>
    </xf>
    <xf numFmtId="0" fontId="146" fillId="38" borderId="18" xfId="7" applyFont="1" applyFill="1" applyBorder="1" applyAlignment="1">
      <alignment vertical="top" wrapText="1"/>
    </xf>
    <xf numFmtId="0" fontId="98" fillId="15" borderId="24" xfId="7" applyFill="1" applyBorder="1"/>
    <xf numFmtId="0" fontId="98" fillId="15" borderId="43" xfId="7" applyFill="1" applyBorder="1"/>
    <xf numFmtId="0" fontId="98" fillId="15" borderId="44" xfId="7" applyFill="1" applyBorder="1"/>
    <xf numFmtId="0" fontId="103" fillId="15" borderId="2" xfId="0" applyFont="1" applyFill="1" applyBorder="1" applyProtection="1"/>
    <xf numFmtId="0" fontId="84" fillId="15" borderId="0" xfId="5" applyFont="1" applyFill="1" applyBorder="1" applyAlignment="1" applyProtection="1">
      <alignment horizontal="left" indent="6"/>
    </xf>
    <xf numFmtId="0" fontId="2" fillId="34" borderId="21" xfId="5" applyFill="1" applyBorder="1" applyAlignment="1" applyProtection="1">
      <alignment horizontal="left" vertical="center" wrapText="1"/>
      <protection locked="0"/>
    </xf>
    <xf numFmtId="0" fontId="2" fillId="34" borderId="10" xfId="5" applyFill="1" applyBorder="1" applyAlignment="1" applyProtection="1">
      <alignment horizontal="left" vertical="center" wrapText="1"/>
      <protection locked="0"/>
    </xf>
    <xf numFmtId="0" fontId="12" fillId="34" borderId="24" xfId="0" applyFont="1" applyFill="1" applyBorder="1" applyAlignment="1" applyProtection="1">
      <alignment horizontal="center" vertical="center"/>
      <protection locked="0"/>
    </xf>
    <xf numFmtId="0" fontId="12" fillId="34" borderId="6" xfId="0" applyFont="1" applyFill="1" applyBorder="1" applyAlignment="1" applyProtection="1">
      <alignment horizontal="center" vertical="center"/>
      <protection locked="0"/>
    </xf>
    <xf numFmtId="0" fontId="12" fillId="34" borderId="10" xfId="0" applyFont="1" applyFill="1" applyBorder="1" applyAlignment="1" applyProtection="1">
      <alignment horizontal="center" vertical="center"/>
      <protection locked="0"/>
    </xf>
    <xf numFmtId="0" fontId="1" fillId="34" borderId="14" xfId="0" applyFont="1" applyFill="1" applyBorder="1" applyAlignment="1" applyProtection="1">
      <alignment horizontal="center" wrapText="1"/>
      <protection locked="0"/>
    </xf>
    <xf numFmtId="0" fontId="1" fillId="11" borderId="14" xfId="0" applyFont="1" applyFill="1" applyBorder="1" applyAlignment="1" applyProtection="1">
      <alignment horizontal="center" wrapText="1"/>
      <protection locked="0"/>
    </xf>
    <xf numFmtId="0" fontId="12" fillId="34" borderId="14" xfId="0" applyFont="1" applyFill="1" applyBorder="1" applyAlignment="1" applyProtection="1">
      <alignment horizontal="center" wrapText="1"/>
      <protection locked="0"/>
    </xf>
    <xf numFmtId="0" fontId="12" fillId="11" borderId="14" xfId="0" applyFont="1" applyFill="1" applyBorder="1" applyAlignment="1" applyProtection="1">
      <alignment horizontal="center" wrapText="1"/>
      <protection locked="0"/>
    </xf>
    <xf numFmtId="0" fontId="12" fillId="34" borderId="111" xfId="0" applyFont="1" applyFill="1" applyBorder="1" applyAlignment="1" applyProtection="1">
      <alignment horizontal="center" vertical="top" wrapText="1" readingOrder="1"/>
      <protection locked="0"/>
    </xf>
    <xf numFmtId="0" fontId="12" fillId="34" borderId="112" xfId="0" applyFont="1" applyFill="1" applyBorder="1" applyAlignment="1" applyProtection="1">
      <alignment horizontal="center" vertical="top" wrapText="1" readingOrder="1"/>
      <protection locked="0"/>
    </xf>
    <xf numFmtId="0" fontId="111" fillId="43" borderId="14" xfId="0" applyFont="1" applyFill="1" applyBorder="1" applyAlignment="1">
      <alignment horizontal="center" wrapText="1"/>
    </xf>
    <xf numFmtId="0" fontId="0" fillId="48" borderId="0" xfId="0" applyFill="1"/>
    <xf numFmtId="0" fontId="98" fillId="15" borderId="0" xfId="6" applyFont="1" applyFill="1" applyProtection="1"/>
    <xf numFmtId="0" fontId="98" fillId="15" borderId="1" xfId="6" applyFont="1" applyFill="1" applyBorder="1" applyProtection="1"/>
    <xf numFmtId="0" fontId="98" fillId="15" borderId="0" xfId="6" applyFont="1" applyFill="1" applyBorder="1" applyProtection="1"/>
    <xf numFmtId="0" fontId="98" fillId="15" borderId="2" xfId="6" applyFont="1" applyFill="1" applyBorder="1" applyProtection="1"/>
    <xf numFmtId="0" fontId="20" fillId="15" borderId="2" xfId="0" applyFont="1" applyFill="1" applyBorder="1" applyAlignment="1" applyProtection="1">
      <alignment horizontal="right" vertical="center"/>
    </xf>
    <xf numFmtId="0" fontId="20" fillId="15" borderId="0" xfId="0" applyFont="1" applyFill="1" applyBorder="1" applyAlignment="1" applyProtection="1">
      <alignment vertical="center"/>
    </xf>
    <xf numFmtId="0" fontId="120" fillId="15" borderId="0" xfId="6" applyFont="1" applyFill="1" applyBorder="1" applyAlignment="1" applyProtection="1">
      <alignment vertical="center" wrapText="1"/>
    </xf>
    <xf numFmtId="0" fontId="20" fillId="15" borderId="0" xfId="0" applyFont="1" applyFill="1" applyBorder="1" applyAlignment="1" applyProtection="1">
      <alignment horizontal="right"/>
    </xf>
    <xf numFmtId="0" fontId="20" fillId="15" borderId="0" xfId="0" applyFont="1" applyFill="1" applyBorder="1" applyAlignment="1" applyProtection="1">
      <alignment horizontal="right" vertical="center"/>
    </xf>
    <xf numFmtId="0" fontId="147" fillId="15" borderId="0" xfId="6" applyFont="1" applyFill="1" applyBorder="1" applyAlignment="1" applyProtection="1">
      <alignment horizontal="right" vertical="center"/>
    </xf>
    <xf numFmtId="0" fontId="120" fillId="15" borderId="0" xfId="6" applyFont="1" applyFill="1" applyBorder="1" applyAlignment="1" applyProtection="1">
      <alignment horizontal="left" vertical="center" wrapText="1"/>
    </xf>
    <xf numFmtId="0" fontId="113" fillId="15" borderId="0" xfId="0" applyFont="1" applyFill="1" applyBorder="1" applyProtection="1"/>
    <xf numFmtId="0" fontId="148" fillId="15" borderId="0" xfId="6" applyNumberFormat="1" applyFont="1" applyFill="1" applyBorder="1" applyAlignment="1" applyProtection="1">
      <alignment horizontal="right" vertical="center"/>
    </xf>
    <xf numFmtId="0" fontId="98" fillId="15" borderId="3" xfId="6" applyFont="1" applyFill="1" applyBorder="1" applyProtection="1"/>
    <xf numFmtId="0" fontId="98" fillId="15" borderId="5" xfId="6" applyFont="1" applyFill="1" applyBorder="1" applyProtection="1"/>
    <xf numFmtId="0" fontId="12" fillId="15" borderId="0" xfId="0" applyFont="1" applyFill="1" applyBorder="1" applyProtection="1">
      <protection locked="0"/>
    </xf>
    <xf numFmtId="0" fontId="12" fillId="34" borderId="10" xfId="0" applyFont="1" applyFill="1" applyBorder="1" applyAlignment="1" applyProtection="1">
      <alignment horizontal="center" vertical="center" wrapText="1"/>
      <protection locked="0"/>
    </xf>
    <xf numFmtId="0" fontId="12" fillId="34" borderId="10" xfId="0" applyFont="1" applyFill="1" applyBorder="1" applyAlignment="1" applyProtection="1">
      <alignment vertical="center" wrapText="1"/>
      <protection locked="0"/>
    </xf>
    <xf numFmtId="0" fontId="12" fillId="34" borderId="10" xfId="0" applyFont="1" applyFill="1" applyBorder="1" applyProtection="1">
      <protection locked="0"/>
    </xf>
    <xf numFmtId="0" fontId="12" fillId="34" borderId="10" xfId="0" applyFont="1" applyFill="1" applyBorder="1" applyAlignment="1" applyProtection="1">
      <alignment horizontal="center" wrapText="1"/>
      <protection locked="0"/>
    </xf>
    <xf numFmtId="0" fontId="149" fillId="15" borderId="0" xfId="0" applyFont="1" applyFill="1" applyProtection="1"/>
    <xf numFmtId="0" fontId="149" fillId="15" borderId="0" xfId="0" applyNumberFormat="1" applyFont="1" applyFill="1" applyProtection="1"/>
    <xf numFmtId="0" fontId="99" fillId="15" borderId="5" xfId="6" applyFont="1" applyFill="1" applyBorder="1" applyProtection="1"/>
    <xf numFmtId="0" fontId="99" fillId="15" borderId="4" xfId="6" applyFont="1" applyFill="1" applyBorder="1" applyProtection="1"/>
    <xf numFmtId="0" fontId="34" fillId="15" borderId="0" xfId="0" applyFont="1" applyFill="1" applyBorder="1" applyAlignment="1">
      <alignment horizontal="left" vertical="top" wrapText="1"/>
    </xf>
    <xf numFmtId="0" fontId="37" fillId="15" borderId="0" xfId="0" applyFont="1" applyFill="1"/>
    <xf numFmtId="0" fontId="1" fillId="15" borderId="1" xfId="0" applyFont="1" applyFill="1" applyBorder="1" applyAlignment="1">
      <alignment vertical="top"/>
    </xf>
    <xf numFmtId="0" fontId="1" fillId="15" borderId="0" xfId="0" applyFont="1" applyFill="1" applyBorder="1" applyAlignment="1">
      <alignment vertical="top"/>
    </xf>
    <xf numFmtId="0" fontId="1" fillId="15" borderId="2" xfId="0" applyFont="1" applyFill="1" applyBorder="1" applyAlignment="1">
      <alignment vertical="top"/>
    </xf>
    <xf numFmtId="0" fontId="4" fillId="15" borderId="0" xfId="0" applyFont="1" applyFill="1" applyBorder="1"/>
    <xf numFmtId="0" fontId="87" fillId="15" borderId="0" xfId="0" applyFont="1" applyFill="1" applyBorder="1" applyAlignment="1">
      <alignment vertical="top" wrapText="1"/>
    </xf>
    <xf numFmtId="0" fontId="4" fillId="15" borderId="1" xfId="0" applyFont="1" applyFill="1" applyBorder="1" applyAlignment="1">
      <alignment vertical="top" wrapText="1"/>
    </xf>
    <xf numFmtId="0" fontId="4" fillId="15" borderId="0" xfId="0" applyFont="1" applyFill="1" applyBorder="1" applyAlignment="1">
      <alignment vertical="top" wrapText="1"/>
    </xf>
    <xf numFmtId="0" fontId="4" fillId="15" borderId="1" xfId="0" applyFont="1" applyFill="1" applyBorder="1" applyAlignment="1">
      <alignment horizontal="left" vertical="top" wrapText="1"/>
    </xf>
    <xf numFmtId="0" fontId="88" fillId="15" borderId="0" xfId="0" applyFont="1" applyFill="1" applyBorder="1" applyAlignment="1">
      <alignment horizontal="left" vertical="top" wrapText="1"/>
    </xf>
    <xf numFmtId="0" fontId="87" fillId="42" borderId="14" xfId="0" applyFont="1" applyFill="1" applyBorder="1" applyAlignment="1">
      <alignment vertical="top" wrapText="1"/>
    </xf>
    <xf numFmtId="0" fontId="1" fillId="15" borderId="1" xfId="0" applyFont="1" applyFill="1" applyBorder="1" applyAlignment="1">
      <alignment vertical="top" wrapText="1"/>
    </xf>
    <xf numFmtId="0" fontId="87" fillId="15" borderId="0" xfId="0" applyFont="1" applyFill="1" applyBorder="1" applyAlignment="1">
      <alignment vertical="top"/>
    </xf>
    <xf numFmtId="0" fontId="98" fillId="15" borderId="1" xfId="6" applyFont="1" applyFill="1" applyBorder="1" applyAlignment="1" applyProtection="1">
      <alignment vertical="top" wrapText="1"/>
    </xf>
    <xf numFmtId="0" fontId="98" fillId="15" borderId="2" xfId="6" applyFont="1" applyFill="1" applyBorder="1" applyAlignment="1" applyProtection="1">
      <alignment vertical="top" wrapText="1"/>
    </xf>
    <xf numFmtId="0" fontId="98" fillId="15" borderId="0" xfId="6" applyFont="1" applyFill="1" applyBorder="1" applyAlignment="1" applyProtection="1">
      <alignment vertical="top" wrapText="1"/>
    </xf>
    <xf numFmtId="0" fontId="1" fillId="15" borderId="1" xfId="0" applyFont="1" applyFill="1" applyBorder="1"/>
    <xf numFmtId="0" fontId="4" fillId="15" borderId="1" xfId="0" applyFont="1" applyFill="1" applyBorder="1" applyAlignment="1">
      <alignment vertical="top"/>
    </xf>
    <xf numFmtId="0" fontId="4" fillId="15" borderId="2" xfId="0" applyFont="1" applyFill="1" applyBorder="1" applyAlignment="1">
      <alignment vertical="top"/>
    </xf>
    <xf numFmtId="0" fontId="87" fillId="15" borderId="1" xfId="0" applyFont="1" applyFill="1" applyBorder="1" applyAlignment="1">
      <alignment vertical="top" wrapText="1"/>
    </xf>
    <xf numFmtId="0" fontId="88" fillId="15" borderId="1" xfId="0" applyFont="1" applyFill="1" applyBorder="1" applyAlignment="1">
      <alignment vertical="top" wrapText="1"/>
    </xf>
    <xf numFmtId="0" fontId="12" fillId="15" borderId="1" xfId="0" applyFont="1" applyFill="1" applyBorder="1" applyProtection="1"/>
    <xf numFmtId="0" fontId="150" fillId="15" borderId="1" xfId="6" applyFont="1" applyFill="1" applyBorder="1" applyAlignment="1" applyProtection="1">
      <alignment vertical="top" wrapText="1"/>
    </xf>
    <xf numFmtId="0" fontId="151" fillId="15" borderId="1" xfId="0" applyFont="1" applyFill="1" applyBorder="1" applyAlignment="1">
      <alignment vertical="top" wrapText="1"/>
    </xf>
    <xf numFmtId="0" fontId="151" fillId="15" borderId="0" xfId="0" applyFont="1" applyFill="1" applyBorder="1" applyAlignment="1">
      <alignment vertical="top" wrapText="1"/>
    </xf>
    <xf numFmtId="0" fontId="151" fillId="15" borderId="2" xfId="0" applyFont="1" applyFill="1" applyBorder="1" applyAlignment="1">
      <alignment vertical="top" wrapText="1"/>
    </xf>
    <xf numFmtId="0" fontId="87" fillId="15" borderId="1" xfId="0" applyFont="1" applyFill="1" applyBorder="1" applyAlignment="1">
      <alignment vertical="top"/>
    </xf>
    <xf numFmtId="0" fontId="87" fillId="15" borderId="2" xfId="0" applyFont="1" applyFill="1" applyBorder="1" applyAlignment="1">
      <alignment vertical="top"/>
    </xf>
    <xf numFmtId="0" fontId="1" fillId="15" borderId="3" xfId="0" applyFont="1" applyFill="1" applyBorder="1"/>
    <xf numFmtId="0" fontId="4" fillId="15" borderId="5" xfId="0" applyFont="1" applyFill="1" applyBorder="1"/>
    <xf numFmtId="0" fontId="1" fillId="46" borderId="0" xfId="0" applyFont="1" applyFill="1" applyBorder="1" applyAlignment="1" applyProtection="1">
      <alignment wrapText="1"/>
    </xf>
    <xf numFmtId="0" fontId="1" fillId="15" borderId="1" xfId="0" applyFont="1" applyFill="1" applyBorder="1" applyAlignment="1">
      <alignment horizontal="left" vertical="top"/>
    </xf>
    <xf numFmtId="0" fontId="1" fillId="15" borderId="0" xfId="0" applyFont="1" applyFill="1" applyBorder="1" applyAlignment="1">
      <alignment horizontal="left" vertical="top" wrapText="1"/>
    </xf>
    <xf numFmtId="0" fontId="1" fillId="15" borderId="2" xfId="0" applyFont="1" applyFill="1" applyBorder="1" applyAlignment="1">
      <alignment horizontal="left" vertical="top" wrapText="1"/>
    </xf>
    <xf numFmtId="0" fontId="87" fillId="42" borderId="16" xfId="0" applyFont="1" applyFill="1" applyBorder="1" applyAlignment="1">
      <alignment horizontal="left" vertical="top" wrapText="1"/>
    </xf>
    <xf numFmtId="0" fontId="87" fillId="15" borderId="0" xfId="0" applyFont="1" applyFill="1" applyBorder="1" applyAlignment="1">
      <alignment horizontal="left" vertical="top" wrapText="1"/>
    </xf>
    <xf numFmtId="0" fontId="152" fillId="15" borderId="0" xfId="6" applyFont="1" applyFill="1" applyBorder="1" applyAlignment="1" applyProtection="1">
      <alignment horizontal="left" vertical="top" wrapText="1"/>
    </xf>
    <xf numFmtId="0" fontId="4" fillId="15" borderId="0" xfId="0" applyFont="1" applyFill="1" applyBorder="1" applyAlignment="1">
      <alignment horizontal="left" vertical="top" wrapText="1"/>
    </xf>
    <xf numFmtId="0" fontId="150" fillId="15" borderId="0" xfId="6" applyFont="1" applyFill="1" applyBorder="1" applyAlignment="1" applyProtection="1">
      <alignment horizontal="left" vertical="top" wrapText="1"/>
    </xf>
    <xf numFmtId="0" fontId="87" fillId="15" borderId="2" xfId="0" applyFont="1" applyFill="1" applyBorder="1" applyAlignment="1">
      <alignment horizontal="left" vertical="top" wrapText="1"/>
    </xf>
    <xf numFmtId="0" fontId="87" fillId="15" borderId="0" xfId="0" applyFont="1" applyFill="1" applyBorder="1" applyAlignment="1">
      <alignment horizontal="left" vertical="top"/>
    </xf>
    <xf numFmtId="0" fontId="4" fillId="15" borderId="1" xfId="0" applyFont="1" applyFill="1" applyBorder="1" applyAlignment="1">
      <alignment horizontal="left" vertical="top"/>
    </xf>
    <xf numFmtId="0" fontId="4" fillId="15" borderId="0" xfId="0" applyFont="1" applyFill="1" applyBorder="1" applyAlignment="1">
      <alignment horizontal="left" vertical="top"/>
    </xf>
    <xf numFmtId="0" fontId="4" fillId="15" borderId="2" xfId="0" applyFont="1" applyFill="1" applyBorder="1" applyAlignment="1">
      <alignment horizontal="left" vertical="top"/>
    </xf>
    <xf numFmtId="0" fontId="0" fillId="0" borderId="0" xfId="0" applyAlignment="1" applyProtection="1">
      <alignment horizontal="left" wrapText="1"/>
    </xf>
    <xf numFmtId="0" fontId="0" fillId="46" borderId="0" xfId="0" applyFill="1" applyAlignment="1" applyProtection="1">
      <alignment horizontal="left" wrapText="1"/>
    </xf>
    <xf numFmtId="0" fontId="1" fillId="0" borderId="0" xfId="0" applyFont="1" applyAlignment="1" applyProtection="1">
      <alignment wrapText="1"/>
    </xf>
    <xf numFmtId="0" fontId="0" fillId="19" borderId="0" xfId="0" applyFill="1" applyBorder="1" applyAlignment="1" applyProtection="1">
      <alignment wrapText="1"/>
    </xf>
    <xf numFmtId="0" fontId="102" fillId="16" borderId="10" xfId="0" applyFont="1" applyFill="1" applyBorder="1" applyAlignment="1" applyProtection="1">
      <alignment horizontal="left" wrapText="1"/>
    </xf>
    <xf numFmtId="0" fontId="12" fillId="15" borderId="0" xfId="0" applyNumberFormat="1" applyFont="1" applyFill="1" applyBorder="1" applyAlignment="1" applyProtection="1">
      <alignment horizontal="left" vertical="top" wrapText="1" readingOrder="1"/>
    </xf>
    <xf numFmtId="0" fontId="111" fillId="15" borderId="0" xfId="0" applyFont="1" applyFill="1" applyBorder="1" applyAlignment="1" applyProtection="1">
      <alignment horizontal="center"/>
    </xf>
    <xf numFmtId="0" fontId="152" fillId="15" borderId="0" xfId="6" applyFont="1" applyFill="1" applyBorder="1" applyAlignment="1" applyProtection="1">
      <alignment vertical="top" wrapText="1"/>
    </xf>
    <xf numFmtId="0" fontId="4" fillId="15" borderId="0" xfId="0" applyFont="1" applyFill="1" applyBorder="1" applyAlignment="1">
      <alignment vertical="top"/>
    </xf>
    <xf numFmtId="0" fontId="4" fillId="15" borderId="0" xfId="0" applyFont="1" applyFill="1" applyBorder="1" applyAlignment="1">
      <alignment horizontal="center" vertical="top" wrapText="1"/>
    </xf>
    <xf numFmtId="0" fontId="153" fillId="15" borderId="0" xfId="6" applyFont="1" applyFill="1" applyBorder="1" applyAlignment="1" applyProtection="1">
      <alignment horizontal="center" vertical="top" wrapText="1"/>
    </xf>
    <xf numFmtId="0" fontId="98" fillId="15" borderId="0" xfId="6" applyFont="1" applyFill="1" applyBorder="1" applyAlignment="1" applyProtection="1">
      <alignment horizontal="left" vertical="top" wrapText="1"/>
    </xf>
    <xf numFmtId="0" fontId="87" fillId="15" borderId="0" xfId="0" applyFont="1" applyFill="1" applyBorder="1" applyAlignment="1">
      <alignment horizontal="left" wrapText="1"/>
    </xf>
    <xf numFmtId="0" fontId="87" fillId="15" borderId="2" xfId="0" applyFont="1" applyFill="1" applyBorder="1" applyAlignment="1">
      <alignment vertical="top" wrapText="1"/>
    </xf>
    <xf numFmtId="0" fontId="87" fillId="15" borderId="2" xfId="0" applyFont="1" applyFill="1" applyBorder="1" applyAlignment="1">
      <alignment horizontal="left" vertical="top"/>
    </xf>
    <xf numFmtId="0" fontId="150" fillId="15" borderId="0" xfId="6" applyFont="1" applyFill="1" applyBorder="1" applyAlignment="1" applyProtection="1">
      <alignment horizontal="left" vertical="top"/>
    </xf>
    <xf numFmtId="0" fontId="1" fillId="15" borderId="2" xfId="0" applyFont="1" applyFill="1" applyBorder="1" applyAlignment="1">
      <alignment vertical="top" wrapText="1"/>
    </xf>
    <xf numFmtId="0" fontId="152" fillId="15" borderId="2" xfId="6" applyFont="1" applyFill="1" applyBorder="1" applyAlignment="1" applyProtection="1">
      <alignment vertical="top" wrapText="1"/>
    </xf>
    <xf numFmtId="0" fontId="4" fillId="15" borderId="2" xfId="0" applyFont="1" applyFill="1" applyBorder="1" applyAlignment="1">
      <alignment vertical="top" wrapText="1"/>
    </xf>
    <xf numFmtId="0" fontId="4" fillId="15" borderId="2" xfId="0" applyFont="1" applyFill="1" applyBorder="1"/>
    <xf numFmtId="0" fontId="88" fillId="15" borderId="2" xfId="0" applyFont="1" applyFill="1" applyBorder="1" applyAlignment="1">
      <alignment horizontal="left" vertical="top" wrapText="1"/>
    </xf>
    <xf numFmtId="0" fontId="150" fillId="15" borderId="2" xfId="6" applyFont="1" applyFill="1" applyBorder="1" applyAlignment="1" applyProtection="1">
      <alignment horizontal="left" vertical="top"/>
    </xf>
    <xf numFmtId="0" fontId="1" fillId="15" borderId="2" xfId="0" applyFont="1" applyFill="1" applyBorder="1"/>
    <xf numFmtId="0" fontId="1" fillId="15" borderId="4" xfId="0" applyFont="1" applyFill="1" applyBorder="1"/>
    <xf numFmtId="0" fontId="98" fillId="15" borderId="0" xfId="6" applyFont="1" applyFill="1" applyBorder="1" applyAlignment="1" applyProtection="1"/>
    <xf numFmtId="0" fontId="0" fillId="49" borderId="0" xfId="0" applyFill="1" applyAlignment="1" applyProtection="1">
      <alignment wrapText="1"/>
    </xf>
    <xf numFmtId="0" fontId="154" fillId="50" borderId="6" xfId="0" applyFont="1" applyFill="1" applyBorder="1" applyAlignment="1">
      <alignment horizontal="left" wrapText="1"/>
    </xf>
    <xf numFmtId="0" fontId="154" fillId="50" borderId="7" xfId="0" applyFont="1" applyFill="1" applyBorder="1" applyAlignment="1">
      <alignment horizontal="left" wrapText="1"/>
    </xf>
    <xf numFmtId="0" fontId="154" fillId="50" borderId="8" xfId="0" applyFont="1" applyFill="1" applyBorder="1" applyAlignment="1">
      <alignment horizontal="left" wrapText="1"/>
    </xf>
    <xf numFmtId="0" fontId="0" fillId="19" borderId="0" xfId="0" applyFill="1" applyAlignment="1" applyProtection="1">
      <alignment wrapText="1"/>
    </xf>
    <xf numFmtId="0" fontId="0" fillId="31" borderId="0" xfId="0" applyFill="1" applyAlignment="1" applyProtection="1">
      <alignment wrapText="1"/>
    </xf>
    <xf numFmtId="0" fontId="0" fillId="26" borderId="0" xfId="0" applyFill="1" applyProtection="1"/>
    <xf numFmtId="0" fontId="0" fillId="26" borderId="0" xfId="0" applyFill="1"/>
    <xf numFmtId="0" fontId="20" fillId="0" borderId="9" xfId="0" applyFont="1" applyFill="1" applyBorder="1" applyAlignment="1" applyProtection="1">
      <alignment horizontal="left" wrapText="1"/>
    </xf>
    <xf numFmtId="0" fontId="116" fillId="15" borderId="0" xfId="0" applyFont="1" applyFill="1" applyBorder="1" applyAlignment="1" applyProtection="1">
      <alignment horizontal="left" wrapText="1"/>
    </xf>
    <xf numFmtId="0" fontId="1" fillId="26" borderId="0" xfId="0" applyFont="1" applyFill="1" applyAlignment="1" applyProtection="1">
      <alignment horizontal="center" wrapText="1"/>
    </xf>
    <xf numFmtId="0" fontId="1" fillId="45" borderId="0" xfId="0" applyFont="1" applyFill="1" applyAlignment="1" applyProtection="1">
      <alignment wrapText="1"/>
    </xf>
    <xf numFmtId="0" fontId="119" fillId="36" borderId="19" xfId="0" applyFont="1" applyFill="1" applyBorder="1" applyAlignment="1" applyProtection="1">
      <alignment horizontal="center" wrapText="1"/>
    </xf>
    <xf numFmtId="0" fontId="12" fillId="34" borderId="19" xfId="0" applyFont="1" applyFill="1" applyBorder="1" applyAlignment="1" applyProtection="1">
      <alignment horizontal="center" wrapText="1"/>
      <protection locked="0"/>
    </xf>
    <xf numFmtId="0" fontId="12" fillId="15" borderId="0" xfId="0" applyFont="1" applyFill="1" applyBorder="1" applyAlignment="1" applyProtection="1">
      <alignment horizontal="center" wrapText="1"/>
      <protection locked="0"/>
    </xf>
    <xf numFmtId="0" fontId="119" fillId="15" borderId="0" xfId="0" applyFont="1" applyFill="1" applyBorder="1" applyAlignment="1" applyProtection="1">
      <alignment horizontal="center" wrapText="1"/>
      <protection locked="0"/>
    </xf>
    <xf numFmtId="0" fontId="119" fillId="36" borderId="14" xfId="0" applyFont="1" applyFill="1" applyBorder="1" applyAlignment="1">
      <alignment horizontal="left" vertical="center" wrapText="1"/>
    </xf>
    <xf numFmtId="0" fontId="119" fillId="36" borderId="113" xfId="0" applyFont="1" applyFill="1" applyBorder="1" applyAlignment="1" applyProtection="1">
      <alignment wrapText="1"/>
    </xf>
    <xf numFmtId="0" fontId="155" fillId="36" borderId="14" xfId="0" applyFont="1" applyFill="1" applyBorder="1" applyAlignment="1">
      <alignment horizontal="right" vertical="center" wrapText="1"/>
    </xf>
    <xf numFmtId="49" fontId="119" fillId="36" borderId="14" xfId="0" applyNumberFormat="1" applyFont="1" applyFill="1" applyBorder="1" applyAlignment="1">
      <alignment horizontal="left" vertical="center" wrapText="1"/>
    </xf>
    <xf numFmtId="0" fontId="11" fillId="2" borderId="10" xfId="0" applyNumberFormat="1" applyFont="1" applyFill="1" applyBorder="1" applyAlignment="1" applyProtection="1">
      <alignment horizontal="left" vertical="top" wrapText="1" readingOrder="1"/>
    </xf>
    <xf numFmtId="0" fontId="56" fillId="2" borderId="0" xfId="0" applyFont="1" applyFill="1" applyBorder="1" applyAlignment="1" applyProtection="1">
      <alignment horizontal="left" vertical="top" wrapText="1" readingOrder="1"/>
    </xf>
    <xf numFmtId="0" fontId="60" fillId="15" borderId="2" xfId="0" applyFont="1" applyFill="1" applyBorder="1" applyAlignment="1" applyProtection="1"/>
    <xf numFmtId="0" fontId="143" fillId="15" borderId="2" xfId="0" applyFont="1" applyFill="1" applyBorder="1" applyAlignment="1" applyProtection="1"/>
    <xf numFmtId="0" fontId="1" fillId="15" borderId="0" xfId="0" applyFont="1" applyFill="1" applyBorder="1" applyAlignment="1">
      <alignment horizontal="center" vertical="top" wrapText="1"/>
    </xf>
    <xf numFmtId="0" fontId="119" fillId="15" borderId="5" xfId="0" applyFont="1" applyFill="1" applyBorder="1" applyAlignment="1">
      <alignment wrapText="1"/>
    </xf>
    <xf numFmtId="0" fontId="103" fillId="15" borderId="5" xfId="0" applyFont="1" applyFill="1" applyBorder="1" applyAlignment="1" applyProtection="1">
      <alignment horizontal="center" wrapText="1"/>
      <protection locked="0"/>
    </xf>
    <xf numFmtId="0" fontId="148" fillId="2" borderId="0" xfId="0" applyFont="1" applyFill="1" applyBorder="1" applyAlignment="1" applyProtection="1">
      <alignment vertical="top" wrapText="1" readingOrder="1"/>
    </xf>
    <xf numFmtId="0" fontId="108" fillId="0" borderId="0" xfId="0" applyFont="1" applyFill="1" applyBorder="1" applyAlignment="1" applyProtection="1">
      <alignment horizontal="left" vertical="top" wrapText="1" readingOrder="1"/>
    </xf>
    <xf numFmtId="0" fontId="61" fillId="15" borderId="1" xfId="5" applyFont="1" applyFill="1" applyBorder="1" applyAlignment="1" applyProtection="1">
      <alignment horizontal="left" vertical="center" readingOrder="1"/>
    </xf>
    <xf numFmtId="0" fontId="61" fillId="15" borderId="0" xfId="5" applyFont="1" applyFill="1" applyBorder="1" applyAlignment="1" applyProtection="1">
      <alignment horizontal="left" vertical="center" readingOrder="1"/>
    </xf>
    <xf numFmtId="0" fontId="12" fillId="15" borderId="2" xfId="0" applyFont="1" applyFill="1" applyBorder="1" applyAlignment="1">
      <alignment horizontal="center" vertical="center" wrapText="1"/>
    </xf>
    <xf numFmtId="0" fontId="12" fillId="15" borderId="0" xfId="0" applyFont="1" applyFill="1" applyBorder="1" applyAlignment="1" applyProtection="1">
      <alignment vertical="top" wrapText="1"/>
    </xf>
    <xf numFmtId="0" fontId="12" fillId="15" borderId="5" xfId="0" applyFont="1" applyFill="1" applyBorder="1" applyAlignment="1" applyProtection="1">
      <alignment wrapText="1"/>
    </xf>
    <xf numFmtId="0" fontId="12" fillId="51" borderId="16" xfId="0" applyFont="1" applyFill="1" applyBorder="1" applyAlignment="1">
      <alignment vertical="top" wrapText="1"/>
    </xf>
    <xf numFmtId="0" fontId="12" fillId="51" borderId="3" xfId="0" applyFont="1" applyFill="1" applyBorder="1" applyAlignment="1">
      <alignment vertical="top" wrapText="1"/>
    </xf>
    <xf numFmtId="0" fontId="16" fillId="15" borderId="0" xfId="5" applyFont="1" applyFill="1" applyBorder="1" applyAlignment="1" applyProtection="1">
      <alignment horizontal="left" vertical="top" wrapText="1"/>
    </xf>
    <xf numFmtId="0" fontId="98" fillId="15" borderId="13" xfId="7" applyFill="1" applyBorder="1"/>
    <xf numFmtId="0" fontId="98" fillId="15" borderId="11" xfId="7" applyFill="1" applyBorder="1"/>
    <xf numFmtId="0" fontId="98" fillId="15" borderId="11" xfId="7" applyFont="1" applyFill="1" applyBorder="1"/>
    <xf numFmtId="0" fontId="98" fillId="15" borderId="12" xfId="7" applyFill="1" applyBorder="1"/>
    <xf numFmtId="0" fontId="120" fillId="15" borderId="15" xfId="7" applyFont="1" applyFill="1" applyBorder="1"/>
    <xf numFmtId="0" fontId="32" fillId="0" borderId="15" xfId="0" applyFont="1" applyBorder="1" applyAlignment="1">
      <alignment horizontal="left" indent="4"/>
    </xf>
    <xf numFmtId="0" fontId="120" fillId="15" borderId="15" xfId="7" applyFont="1" applyFill="1" applyBorder="1" applyAlignment="1">
      <alignment wrapText="1"/>
    </xf>
    <xf numFmtId="0" fontId="120" fillId="15" borderId="15" xfId="7" applyFont="1" applyFill="1" applyBorder="1" applyAlignment="1">
      <alignment vertical="top" wrapText="1"/>
    </xf>
    <xf numFmtId="0" fontId="120" fillId="15" borderId="0" xfId="7" applyFont="1" applyFill="1" applyBorder="1" applyAlignment="1">
      <alignment vertical="top" wrapText="1"/>
    </xf>
    <xf numFmtId="0" fontId="120" fillId="15" borderId="22" xfId="7" applyFont="1" applyFill="1" applyBorder="1" applyAlignment="1">
      <alignment vertical="top" wrapText="1"/>
    </xf>
    <xf numFmtId="0" fontId="98" fillId="15" borderId="15" xfId="7" applyFill="1" applyBorder="1" applyAlignment="1">
      <alignment vertical="top" wrapText="1"/>
    </xf>
    <xf numFmtId="0" fontId="98" fillId="15" borderId="0" xfId="7" applyNumberFormat="1" applyFill="1"/>
    <xf numFmtId="0" fontId="120" fillId="15" borderId="2" xfId="7" applyFont="1" applyFill="1" applyBorder="1" applyAlignment="1">
      <alignment vertical="top" wrapText="1"/>
    </xf>
    <xf numFmtId="0" fontId="62" fillId="15" borderId="11" xfId="7" applyFont="1" applyFill="1" applyBorder="1" applyAlignment="1">
      <alignment vertical="top" wrapText="1"/>
    </xf>
    <xf numFmtId="0" fontId="62" fillId="15" borderId="12" xfId="7" applyFont="1" applyFill="1" applyBorder="1" applyAlignment="1">
      <alignment vertical="top" wrapText="1"/>
    </xf>
    <xf numFmtId="0" fontId="7" fillId="2" borderId="1" xfId="0" applyFont="1" applyFill="1" applyBorder="1" applyProtection="1"/>
    <xf numFmtId="0" fontId="7" fillId="2" borderId="2" xfId="0" applyFont="1" applyFill="1" applyBorder="1" applyProtection="1"/>
    <xf numFmtId="0" fontId="42" fillId="2" borderId="0" xfId="0" applyFont="1" applyFill="1" applyBorder="1" applyAlignment="1" applyProtection="1">
      <alignment vertical="top" wrapText="1"/>
    </xf>
    <xf numFmtId="0" fontId="40" fillId="0" borderId="13" xfId="0" applyFont="1" applyFill="1" applyBorder="1" applyAlignment="1" applyProtection="1">
      <alignment vertical="top" wrapText="1"/>
    </xf>
    <xf numFmtId="0" fontId="40" fillId="0" borderId="11" xfId="0" applyFont="1" applyFill="1" applyBorder="1" applyAlignment="1" applyProtection="1">
      <alignment vertical="top" wrapText="1"/>
    </xf>
    <xf numFmtId="0" fontId="40" fillId="0" borderId="12" xfId="0" applyFont="1" applyFill="1" applyBorder="1" applyAlignment="1" applyProtection="1">
      <alignment vertical="top" wrapText="1"/>
    </xf>
    <xf numFmtId="0" fontId="34" fillId="2" borderId="1" xfId="0" applyFont="1" applyFill="1" applyBorder="1" applyAlignment="1" applyProtection="1">
      <alignment wrapText="1"/>
    </xf>
    <xf numFmtId="0" fontId="40" fillId="2" borderId="0" xfId="0" applyFont="1" applyFill="1" applyBorder="1" applyAlignment="1" applyProtection="1">
      <alignment vertical="top" wrapText="1"/>
    </xf>
    <xf numFmtId="0" fontId="40" fillId="2" borderId="1" xfId="0" applyFont="1" applyFill="1" applyBorder="1" applyAlignment="1" applyProtection="1">
      <alignment vertical="top" wrapText="1"/>
    </xf>
    <xf numFmtId="0" fontId="40" fillId="2" borderId="1" xfId="0" applyFont="1" applyFill="1" applyBorder="1" applyAlignment="1" applyProtection="1">
      <alignment vertical="top"/>
    </xf>
    <xf numFmtId="0" fontId="35" fillId="2" borderId="0" xfId="0" applyNumberFormat="1" applyFont="1" applyFill="1" applyBorder="1" applyAlignment="1" applyProtection="1">
      <alignment vertical="top"/>
    </xf>
    <xf numFmtId="0" fontId="32" fillId="2" borderId="1" xfId="0" applyFont="1" applyFill="1" applyBorder="1" applyAlignment="1" applyProtection="1">
      <alignment vertical="top" wrapText="1"/>
    </xf>
    <xf numFmtId="0" fontId="32" fillId="2" borderId="0" xfId="0" applyFont="1" applyFill="1" applyBorder="1" applyAlignment="1" applyProtection="1">
      <alignment vertical="top" wrapText="1"/>
    </xf>
    <xf numFmtId="0" fontId="32" fillId="2" borderId="2" xfId="0" applyFont="1" applyFill="1" applyBorder="1" applyAlignment="1" applyProtection="1">
      <alignment vertical="top" wrapText="1"/>
    </xf>
    <xf numFmtId="0" fontId="7" fillId="2" borderId="13" xfId="0" applyFont="1" applyFill="1" applyBorder="1" applyProtection="1"/>
    <xf numFmtId="0" fontId="7" fillId="2" borderId="12" xfId="0" applyFont="1" applyFill="1" applyBorder="1" applyProtection="1"/>
    <xf numFmtId="0" fontId="42" fillId="15" borderId="1" xfId="0" applyFont="1" applyFill="1" applyBorder="1" applyAlignment="1" applyProtection="1">
      <alignment vertical="top"/>
    </xf>
    <xf numFmtId="0" fontId="32" fillId="0" borderId="1" xfId="0" applyFont="1" applyBorder="1" applyAlignment="1">
      <alignment vertical="top" wrapText="1"/>
    </xf>
    <xf numFmtId="0" fontId="32" fillId="0" borderId="0" xfId="0" applyFont="1" applyBorder="1" applyAlignment="1">
      <alignment vertical="top" wrapText="1"/>
    </xf>
    <xf numFmtId="0" fontId="138" fillId="2" borderId="0" xfId="0" applyFont="1" applyFill="1" applyBorder="1" applyAlignment="1" applyProtection="1">
      <alignment vertical="top" wrapText="1"/>
    </xf>
    <xf numFmtId="0" fontId="32" fillId="0" borderId="2" xfId="0" applyFont="1" applyBorder="1" applyAlignment="1">
      <alignment vertical="top" wrapText="1"/>
    </xf>
    <xf numFmtId="0" fontId="7" fillId="2" borderId="3" xfId="0" applyFont="1" applyFill="1" applyBorder="1" applyProtection="1"/>
    <xf numFmtId="0" fontId="6" fillId="15" borderId="0" xfId="0" applyFont="1" applyFill="1" applyBorder="1" applyAlignment="1">
      <alignment vertical="center"/>
    </xf>
    <xf numFmtId="0" fontId="6" fillId="15" borderId="0" xfId="0" applyFont="1" applyFill="1" applyBorder="1" applyAlignment="1">
      <alignment vertical="top"/>
    </xf>
    <xf numFmtId="0" fontId="127" fillId="38" borderId="92" xfId="0" applyNumberFormat="1" applyFont="1" applyFill="1" applyBorder="1" applyAlignment="1" applyProtection="1">
      <alignment horizontal="center" vertical="center" readingOrder="1"/>
    </xf>
    <xf numFmtId="0" fontId="41" fillId="34" borderId="21" xfId="0" applyFont="1" applyFill="1" applyBorder="1" applyAlignment="1" applyProtection="1">
      <alignment horizontal="center" vertical="center" wrapText="1"/>
      <protection locked="0"/>
    </xf>
    <xf numFmtId="0" fontId="41" fillId="34" borderId="106" xfId="0" applyFont="1" applyFill="1" applyBorder="1" applyAlignment="1" applyProtection="1">
      <alignment horizontal="center" vertical="center" wrapText="1"/>
      <protection locked="0"/>
    </xf>
    <xf numFmtId="0" fontId="12" fillId="34" borderId="27" xfId="7" applyFont="1" applyFill="1" applyBorder="1" applyAlignment="1" applyProtection="1">
      <alignment horizontal="center" vertical="center" wrapText="1"/>
      <protection locked="0"/>
    </xf>
    <xf numFmtId="0" fontId="12" fillId="34" borderId="45" xfId="7" applyFont="1" applyFill="1" applyBorder="1" applyAlignment="1" applyProtection="1">
      <alignment horizontal="center" vertical="center" wrapText="1"/>
      <protection locked="0"/>
    </xf>
    <xf numFmtId="0" fontId="120" fillId="34" borderId="46" xfId="7" applyFont="1" applyFill="1" applyBorder="1" applyAlignment="1" applyProtection="1">
      <alignment horizontal="center" vertical="center"/>
      <protection locked="0"/>
    </xf>
    <xf numFmtId="0" fontId="12" fillId="34" borderId="28" xfId="7" applyFont="1" applyFill="1" applyBorder="1" applyAlignment="1" applyProtection="1">
      <alignment horizontal="center" vertical="center" wrapText="1"/>
      <protection locked="0"/>
    </xf>
    <xf numFmtId="0" fontId="12" fillId="34" borderId="33" xfId="7" applyFont="1" applyFill="1" applyBorder="1" applyAlignment="1" applyProtection="1">
      <alignment horizontal="center" vertical="center" wrapText="1"/>
      <protection locked="0"/>
    </xf>
    <xf numFmtId="0" fontId="120" fillId="34" borderId="34" xfId="7" applyFont="1" applyFill="1" applyBorder="1" applyAlignment="1" applyProtection="1">
      <alignment horizontal="center" vertical="center"/>
      <protection locked="0"/>
    </xf>
    <xf numFmtId="0" fontId="12" fillId="34" borderId="19" xfId="7" applyFont="1" applyFill="1" applyBorder="1" applyAlignment="1" applyProtection="1">
      <alignment horizontal="center" vertical="center" wrapText="1"/>
      <protection locked="0"/>
    </xf>
    <xf numFmtId="0" fontId="12" fillId="34" borderId="47" xfId="7" applyFont="1" applyFill="1" applyBorder="1" applyAlignment="1" applyProtection="1">
      <alignment horizontal="center" vertical="center" wrapText="1"/>
      <protection locked="0"/>
    </xf>
    <xf numFmtId="0" fontId="12" fillId="34" borderId="48" xfId="7" applyFont="1" applyFill="1" applyBorder="1" applyAlignment="1" applyProtection="1">
      <alignment horizontal="center" vertical="center" wrapText="1"/>
      <protection locked="0"/>
    </xf>
    <xf numFmtId="0" fontId="12" fillId="34" borderId="21" xfId="7" applyFont="1" applyFill="1" applyBorder="1" applyAlignment="1" applyProtection="1">
      <alignment horizontal="center" vertical="center" wrapText="1"/>
      <protection locked="0"/>
    </xf>
    <xf numFmtId="0" fontId="12" fillId="34" borderId="49" xfId="7" applyFont="1" applyFill="1" applyBorder="1" applyAlignment="1" applyProtection="1">
      <alignment horizontal="center" vertical="center" wrapText="1"/>
      <protection locked="0"/>
    </xf>
    <xf numFmtId="0" fontId="120" fillId="34" borderId="50" xfId="7" applyFont="1" applyFill="1" applyBorder="1" applyAlignment="1" applyProtection="1">
      <alignment horizontal="center" vertical="center"/>
      <protection locked="0"/>
    </xf>
    <xf numFmtId="0" fontId="12" fillId="34" borderId="51" xfId="7" applyFont="1" applyFill="1" applyBorder="1" applyAlignment="1" applyProtection="1">
      <alignment horizontal="center" vertical="center" wrapText="1"/>
      <protection locked="0"/>
    </xf>
    <xf numFmtId="0" fontId="12" fillId="34" borderId="52" xfId="7" applyFont="1" applyFill="1" applyBorder="1" applyAlignment="1" applyProtection="1">
      <alignment horizontal="center" vertical="center" wrapText="1"/>
      <protection locked="0"/>
    </xf>
    <xf numFmtId="0" fontId="32" fillId="34" borderId="44" xfId="0" applyFont="1" applyFill="1" applyBorder="1" applyAlignment="1" applyProtection="1">
      <alignment horizontal="left" vertical="top" wrapText="1"/>
      <protection locked="0"/>
    </xf>
    <xf numFmtId="4" fontId="32" fillId="34" borderId="53" xfId="0" applyNumberFormat="1" applyFont="1" applyFill="1" applyBorder="1" applyAlignment="1" applyProtection="1">
      <alignment horizontal="right" wrapText="1"/>
      <protection locked="0"/>
    </xf>
    <xf numFmtId="3" fontId="32" fillId="34" borderId="53" xfId="0" applyNumberFormat="1" applyFont="1" applyFill="1" applyBorder="1" applyAlignment="1" applyProtection="1">
      <alignment horizontal="right" wrapText="1"/>
      <protection locked="0"/>
    </xf>
    <xf numFmtId="4" fontId="32" fillId="34" borderId="53" xfId="1" applyNumberFormat="1" applyFont="1" applyFill="1" applyBorder="1" applyAlignment="1" applyProtection="1">
      <alignment horizontal="right" wrapText="1"/>
      <protection locked="0"/>
    </xf>
    <xf numFmtId="4" fontId="32" fillId="34" borderId="114" xfId="1" applyNumberFormat="1" applyFont="1" applyFill="1" applyBorder="1" applyAlignment="1" applyProtection="1">
      <alignment horizontal="right" wrapText="1"/>
      <protection locked="0"/>
    </xf>
    <xf numFmtId="0" fontId="4" fillId="34" borderId="10" xfId="0" applyFont="1" applyFill="1" applyBorder="1" applyProtection="1">
      <protection locked="0"/>
    </xf>
    <xf numFmtId="0" fontId="13" fillId="34" borderId="14" xfId="0" applyFont="1" applyFill="1" applyBorder="1" applyAlignment="1" applyProtection="1">
      <alignment horizontal="center" vertical="center" wrapText="1"/>
      <protection locked="0"/>
    </xf>
    <xf numFmtId="0" fontId="13" fillId="34" borderId="14" xfId="0" applyFont="1" applyFill="1" applyBorder="1" applyAlignment="1" applyProtection="1">
      <alignment horizontal="center" wrapText="1"/>
      <protection locked="0"/>
    </xf>
    <xf numFmtId="0" fontId="13" fillId="34" borderId="4" xfId="0" applyFont="1" applyFill="1" applyBorder="1" applyAlignment="1" applyProtection="1">
      <alignment wrapText="1"/>
      <protection locked="0"/>
    </xf>
    <xf numFmtId="0" fontId="13" fillId="34" borderId="4" xfId="0" applyFont="1" applyFill="1" applyBorder="1" applyAlignment="1" applyProtection="1">
      <alignment horizontal="center" vertical="center" wrapText="1"/>
      <protection locked="0"/>
    </xf>
    <xf numFmtId="0" fontId="12" fillId="34" borderId="14" xfId="0" applyFont="1" applyFill="1" applyBorder="1" applyAlignment="1" applyProtection="1">
      <alignment horizontal="left" vertical="top" readingOrder="1"/>
      <protection locked="0"/>
    </xf>
    <xf numFmtId="0" fontId="12" fillId="24" borderId="14" xfId="0" applyFont="1" applyFill="1" applyBorder="1" applyAlignment="1" applyProtection="1">
      <alignment vertical="top" wrapText="1"/>
    </xf>
    <xf numFmtId="0" fontId="12" fillId="51" borderId="4" xfId="0" applyFont="1" applyFill="1" applyBorder="1" applyAlignment="1" applyProtection="1">
      <alignment vertical="top" wrapText="1"/>
    </xf>
    <xf numFmtId="0" fontId="12" fillId="15" borderId="4" xfId="0" applyFont="1" applyFill="1" applyBorder="1" applyAlignment="1" applyProtection="1">
      <alignment vertical="top" wrapText="1"/>
    </xf>
    <xf numFmtId="0" fontId="12" fillId="15" borderId="5" xfId="0" applyFont="1" applyFill="1" applyBorder="1" applyAlignment="1" applyProtection="1">
      <alignment vertical="top" wrapText="1"/>
    </xf>
    <xf numFmtId="0" fontId="12" fillId="15" borderId="4" xfId="0" applyFont="1" applyFill="1" applyBorder="1" applyAlignment="1" applyProtection="1">
      <alignment wrapText="1"/>
    </xf>
    <xf numFmtId="0" fontId="12" fillId="21" borderId="19" xfId="0" applyFont="1" applyFill="1" applyBorder="1" applyAlignment="1" applyProtection="1">
      <alignment vertical="top" wrapText="1"/>
    </xf>
    <xf numFmtId="0" fontId="12" fillId="15" borderId="10" xfId="0" applyFont="1" applyFill="1" applyBorder="1" applyAlignment="1" applyProtection="1">
      <alignment wrapText="1"/>
    </xf>
    <xf numFmtId="0" fontId="12" fillId="45" borderId="19" xfId="0" applyFont="1" applyFill="1" applyBorder="1" applyAlignment="1" applyProtection="1">
      <alignment vertical="top" wrapText="1"/>
    </xf>
    <xf numFmtId="0" fontId="12" fillId="23" borderId="19" xfId="0" applyFont="1" applyFill="1" applyBorder="1" applyAlignment="1" applyProtection="1">
      <alignment vertical="top" wrapText="1"/>
    </xf>
    <xf numFmtId="0" fontId="12" fillId="15" borderId="2" xfId="0" applyFont="1" applyFill="1" applyBorder="1" applyAlignment="1" applyProtection="1">
      <alignment wrapText="1"/>
    </xf>
    <xf numFmtId="0" fontId="12" fillId="51" borderId="5" xfId="0" applyFont="1" applyFill="1" applyBorder="1" applyAlignment="1" applyProtection="1">
      <alignment vertical="top" wrapText="1"/>
    </xf>
    <xf numFmtId="0" fontId="12" fillId="34" borderId="9" xfId="0" applyFont="1" applyFill="1" applyBorder="1" applyAlignment="1" applyProtection="1">
      <alignment horizontal="left" vertical="center"/>
      <protection locked="0"/>
    </xf>
    <xf numFmtId="0" fontId="12" fillId="34" borderId="21" xfId="0" applyFont="1" applyFill="1" applyBorder="1" applyAlignment="1" applyProtection="1">
      <alignment horizontal="center" vertical="center" wrapText="1"/>
      <protection locked="0"/>
    </xf>
    <xf numFmtId="0" fontId="12" fillId="34" borderId="31" xfId="0" applyFont="1" applyFill="1" applyBorder="1" applyAlignment="1" applyProtection="1">
      <alignment horizontal="center" vertical="center" wrapText="1"/>
      <protection locked="0"/>
    </xf>
    <xf numFmtId="0" fontId="12" fillId="34" borderId="32" xfId="0" applyFont="1" applyFill="1" applyBorder="1" applyAlignment="1" applyProtection="1">
      <alignment horizontal="center" vertical="center" wrapText="1"/>
      <protection locked="0"/>
    </xf>
    <xf numFmtId="0" fontId="12" fillId="34" borderId="33" xfId="0" applyFont="1" applyFill="1" applyBorder="1" applyAlignment="1" applyProtection="1">
      <alignment horizontal="center" vertical="center" wrapText="1"/>
      <protection locked="0"/>
    </xf>
    <xf numFmtId="0" fontId="12" fillId="34" borderId="34" xfId="0" applyFont="1" applyFill="1" applyBorder="1" applyAlignment="1" applyProtection="1">
      <alignment horizontal="center" vertical="center" wrapText="1"/>
      <protection locked="0"/>
    </xf>
    <xf numFmtId="0" fontId="120" fillId="52" borderId="27" xfId="0" applyFont="1" applyFill="1" applyBorder="1" applyAlignment="1" applyProtection="1">
      <alignment horizontal="left" vertical="center" wrapText="1"/>
    </xf>
    <xf numFmtId="0" fontId="120" fillId="52" borderId="28" xfId="0" applyFont="1" applyFill="1" applyBorder="1" applyAlignment="1" applyProtection="1">
      <alignment horizontal="left" vertical="center" wrapText="1"/>
    </xf>
    <xf numFmtId="0" fontId="12" fillId="34" borderId="21" xfId="9" applyFont="1" applyFill="1" applyBorder="1" applyAlignment="1" applyProtection="1">
      <alignment horizontal="center" vertical="center" wrapText="1"/>
      <protection locked="0"/>
    </xf>
    <xf numFmtId="0" fontId="12" fillId="34" borderId="10" xfId="9" applyFont="1" applyFill="1" applyBorder="1" applyAlignment="1" applyProtection="1">
      <alignment horizontal="center" vertical="center" wrapText="1"/>
      <protection locked="0"/>
    </xf>
    <xf numFmtId="0" fontId="10" fillId="34" borderId="10" xfId="9" applyFont="1" applyFill="1" applyBorder="1" applyAlignment="1" applyProtection="1">
      <alignment horizontal="center" vertical="center" wrapText="1"/>
      <protection locked="0"/>
    </xf>
    <xf numFmtId="0" fontId="82" fillId="34" borderId="10" xfId="9" applyFont="1" applyFill="1" applyBorder="1" applyAlignment="1" applyProtection="1">
      <alignment horizontal="center" vertical="center" wrapText="1"/>
      <protection locked="0"/>
    </xf>
    <xf numFmtId="0" fontId="12" fillId="15" borderId="0" xfId="9" applyFont="1" applyFill="1" applyBorder="1" applyAlignment="1" applyProtection="1">
      <alignment horizontal="left" vertical="top" wrapText="1"/>
    </xf>
    <xf numFmtId="0" fontId="12" fillId="15" borderId="0" xfId="9" applyFont="1" applyFill="1" applyBorder="1" applyProtection="1"/>
    <xf numFmtId="0" fontId="10" fillId="15" borderId="0" xfId="9" applyFont="1" applyFill="1" applyBorder="1" applyAlignment="1" applyProtection="1">
      <alignment horizontal="left" vertical="top" wrapText="1"/>
    </xf>
    <xf numFmtId="0" fontId="12" fillId="15" borderId="0" xfId="9" applyFont="1" applyFill="1" applyBorder="1" applyAlignment="1" applyProtection="1">
      <alignment horizontal="left" indent="4"/>
    </xf>
    <xf numFmtId="0" fontId="10" fillId="15" borderId="0" xfId="9" applyFont="1" applyFill="1" applyBorder="1" applyAlignment="1" applyProtection="1">
      <alignment horizontal="left"/>
    </xf>
    <xf numFmtId="0" fontId="12" fillId="15" borderId="0" xfId="9" applyFont="1" applyFill="1" applyBorder="1" applyAlignment="1" applyProtection="1">
      <alignment horizontal="left"/>
    </xf>
    <xf numFmtId="0" fontId="10" fillId="15" borderId="0" xfId="9" applyFont="1" applyFill="1" applyBorder="1" applyAlignment="1" applyProtection="1">
      <alignment horizontal="left" indent="4"/>
    </xf>
    <xf numFmtId="0" fontId="12" fillId="15" borderId="0" xfId="9" applyFont="1" applyFill="1" applyBorder="1" applyAlignment="1" applyProtection="1">
      <alignment horizontal="left" indent="6"/>
    </xf>
    <xf numFmtId="0" fontId="16" fillId="15" borderId="0" xfId="9" applyFont="1" applyFill="1" applyBorder="1" applyAlignment="1" applyProtection="1">
      <alignment horizontal="left" vertical="top" wrapText="1" indent="2"/>
    </xf>
    <xf numFmtId="0" fontId="12" fillId="15" borderId="0" xfId="9" applyFont="1" applyFill="1" applyBorder="1" applyAlignment="1" applyProtection="1">
      <alignment horizontal="left" indent="2"/>
    </xf>
    <xf numFmtId="0" fontId="10" fillId="15" borderId="0" xfId="9" applyFont="1" applyFill="1" applyBorder="1" applyAlignment="1" applyProtection="1">
      <alignment horizontal="left" indent="2"/>
    </xf>
    <xf numFmtId="0" fontId="0" fillId="15" borderId="0" xfId="0" applyFill="1" applyBorder="1" applyAlignment="1" applyProtection="1"/>
    <xf numFmtId="0" fontId="42" fillId="15" borderId="0" xfId="0" applyFont="1" applyFill="1" applyBorder="1" applyAlignment="1" applyProtection="1">
      <alignment horizontal="center"/>
    </xf>
    <xf numFmtId="0" fontId="60" fillId="15" borderId="0" xfId="0" applyFont="1" applyFill="1" applyBorder="1" applyAlignment="1" applyProtection="1">
      <alignment horizontal="right"/>
    </xf>
    <xf numFmtId="0" fontId="156" fillId="33" borderId="18" xfId="0" applyFont="1" applyFill="1" applyBorder="1" applyAlignment="1" applyProtection="1">
      <alignment horizontal="center" vertical="top" wrapText="1"/>
    </xf>
    <xf numFmtId="0" fontId="157" fillId="15" borderId="0" xfId="0" applyFont="1" applyFill="1" applyBorder="1" applyAlignment="1" applyProtection="1">
      <alignment horizontal="center" vertical="top" wrapText="1"/>
    </xf>
    <xf numFmtId="0" fontId="34" fillId="15" borderId="0" xfId="0" applyFont="1" applyFill="1" applyBorder="1" applyAlignment="1" applyProtection="1">
      <alignment vertical="top" wrapText="1"/>
    </xf>
    <xf numFmtId="0" fontId="42" fillId="15" borderId="0" xfId="0" applyFont="1" applyFill="1" applyBorder="1" applyAlignment="1" applyProtection="1">
      <alignment vertical="center"/>
    </xf>
    <xf numFmtId="0" fontId="34" fillId="15" borderId="0" xfId="0" applyFont="1" applyFill="1" applyBorder="1" applyAlignment="1" applyProtection="1">
      <alignment vertical="center" wrapText="1"/>
    </xf>
    <xf numFmtId="0" fontId="37" fillId="15" borderId="0" xfId="0" applyFont="1" applyFill="1" applyBorder="1" applyAlignment="1" applyProtection="1">
      <alignment vertical="top" wrapText="1"/>
    </xf>
    <xf numFmtId="0" fontId="34" fillId="15" borderId="14" xfId="0" applyFont="1" applyFill="1" applyBorder="1" applyAlignment="1" applyProtection="1">
      <alignment vertical="top" wrapText="1"/>
    </xf>
    <xf numFmtId="0" fontId="34" fillId="15" borderId="18" xfId="0" applyFont="1" applyFill="1" applyBorder="1" applyAlignment="1" applyProtection="1">
      <alignment horizontal="left" vertical="top" wrapText="1"/>
    </xf>
    <xf numFmtId="0" fontId="34" fillId="15" borderId="14" xfId="0" applyFont="1" applyFill="1" applyBorder="1" applyAlignment="1" applyProtection="1">
      <alignment horizontal="left" vertical="top" wrapText="1"/>
    </xf>
    <xf numFmtId="0" fontId="34" fillId="15" borderId="14" xfId="0" applyFont="1" applyFill="1" applyBorder="1" applyAlignment="1" applyProtection="1">
      <alignment horizontal="left" vertical="top"/>
    </xf>
    <xf numFmtId="0" fontId="34" fillId="15" borderId="0" xfId="0" applyFont="1" applyFill="1" applyBorder="1" applyAlignment="1" applyProtection="1">
      <alignment horizontal="left" vertical="top"/>
    </xf>
    <xf numFmtId="0" fontId="35" fillId="15" borderId="0" xfId="0" applyFont="1" applyFill="1" applyBorder="1" applyAlignment="1" applyProtection="1">
      <alignment horizontal="left"/>
    </xf>
    <xf numFmtId="0" fontId="35" fillId="15" borderId="0" xfId="0" applyFont="1" applyFill="1" applyBorder="1" applyAlignment="1" applyProtection="1">
      <alignment horizontal="center" vertical="center" wrapText="1"/>
    </xf>
    <xf numFmtId="0" fontId="35" fillId="15" borderId="0" xfId="0" applyFont="1" applyFill="1" applyBorder="1" applyAlignment="1" applyProtection="1">
      <alignment horizontal="left" vertical="top" wrapText="1"/>
    </xf>
    <xf numFmtId="0" fontId="0" fillId="15" borderId="0" xfId="0" applyFill="1" applyBorder="1" applyAlignment="1" applyProtection="1">
      <alignment vertical="top" wrapText="1"/>
    </xf>
    <xf numFmtId="0" fontId="35" fillId="15" borderId="0" xfId="0" applyFont="1" applyFill="1" applyBorder="1" applyAlignment="1" applyProtection="1">
      <alignment vertical="top" wrapText="1"/>
    </xf>
    <xf numFmtId="0" fontId="34" fillId="15" borderId="0" xfId="0" applyFont="1" applyFill="1" applyBorder="1" applyAlignment="1" applyProtection="1">
      <alignment horizontal="left" wrapText="1"/>
    </xf>
    <xf numFmtId="0" fontId="35" fillId="0" borderId="0" xfId="0" applyFont="1" applyBorder="1" applyProtection="1"/>
    <xf numFmtId="0" fontId="34" fillId="15" borderId="0" xfId="0" applyFont="1" applyFill="1" applyBorder="1" applyAlignment="1" applyProtection="1">
      <alignment horizontal="left"/>
    </xf>
    <xf numFmtId="0" fontId="34" fillId="15" borderId="0" xfId="0" applyFont="1" applyFill="1" applyBorder="1" applyAlignment="1" applyProtection="1">
      <alignment horizontal="left" vertical="top" wrapText="1"/>
    </xf>
    <xf numFmtId="0" fontId="76" fillId="15" borderId="0" xfId="0" applyFont="1" applyFill="1" applyBorder="1" applyAlignment="1" applyProtection="1">
      <alignment vertical="top" wrapText="1"/>
    </xf>
    <xf numFmtId="0" fontId="35" fillId="15" borderId="0" xfId="0" applyFont="1" applyFill="1" applyBorder="1" applyAlignment="1" applyProtection="1">
      <alignment horizontal="left" wrapText="1"/>
    </xf>
    <xf numFmtId="0" fontId="0" fillId="15" borderId="0" xfId="0" applyFill="1" applyBorder="1" applyAlignment="1" applyProtection="1">
      <alignment horizontal="left" vertical="top" wrapText="1"/>
    </xf>
    <xf numFmtId="0" fontId="0" fillId="15" borderId="16" xfId="0" applyFill="1" applyBorder="1" applyAlignment="1" applyProtection="1">
      <alignment vertical="top"/>
    </xf>
    <xf numFmtId="0" fontId="0" fillId="15" borderId="18" xfId="0" applyFill="1" applyBorder="1" applyAlignment="1" applyProtection="1">
      <alignment vertical="top"/>
    </xf>
    <xf numFmtId="0" fontId="0" fillId="15" borderId="0" xfId="0" applyFill="1" applyBorder="1" applyAlignment="1" applyProtection="1">
      <alignment vertical="top"/>
    </xf>
    <xf numFmtId="0" fontId="0" fillId="15" borderId="0" xfId="0" applyFill="1" applyBorder="1" applyAlignment="1" applyProtection="1">
      <alignment horizontal="center"/>
    </xf>
    <xf numFmtId="0" fontId="158" fillId="15" borderId="0" xfId="0" applyFont="1" applyFill="1" applyBorder="1" applyProtection="1"/>
    <xf numFmtId="168" fontId="59" fillId="2" borderId="0" xfId="0" applyNumberFormat="1" applyFont="1" applyFill="1" applyBorder="1" applyAlignment="1" applyProtection="1">
      <alignment horizontal="left" vertical="top" wrapText="1" readingOrder="1"/>
    </xf>
    <xf numFmtId="0" fontId="0" fillId="0" borderId="115" xfId="0" applyBorder="1" applyProtection="1"/>
    <xf numFmtId="0" fontId="0" fillId="0" borderId="103" xfId="0" applyBorder="1" applyProtection="1"/>
    <xf numFmtId="0" fontId="0" fillId="0" borderId="116" xfId="0" applyBorder="1" applyProtection="1"/>
    <xf numFmtId="0" fontId="0" fillId="0" borderId="86" xfId="0" applyBorder="1" applyProtection="1"/>
    <xf numFmtId="0" fontId="0" fillId="0" borderId="85" xfId="0" applyBorder="1" applyProtection="1"/>
    <xf numFmtId="0" fontId="1" fillId="0" borderId="0" xfId="0" applyFont="1" applyBorder="1" applyProtection="1"/>
    <xf numFmtId="0" fontId="6" fillId="15" borderId="1" xfId="0" applyFont="1" applyFill="1" applyBorder="1" applyAlignment="1" applyProtection="1">
      <alignment vertical="center"/>
    </xf>
    <xf numFmtId="0" fontId="10" fillId="15" borderId="13" xfId="0" applyFont="1" applyFill="1" applyBorder="1" applyAlignment="1" applyProtection="1">
      <alignment vertical="center"/>
    </xf>
    <xf numFmtId="0" fontId="10" fillId="15" borderId="11" xfId="0" applyFont="1" applyFill="1" applyBorder="1" applyAlignment="1" applyProtection="1">
      <alignment vertical="center"/>
    </xf>
    <xf numFmtId="0" fontId="6" fillId="15" borderId="2" xfId="0" applyFont="1" applyFill="1" applyBorder="1" applyAlignment="1" applyProtection="1">
      <alignment vertical="center"/>
    </xf>
    <xf numFmtId="0" fontId="12" fillId="15" borderId="1" xfId="0" applyNumberFormat="1" applyFont="1" applyFill="1" applyBorder="1" applyAlignment="1" applyProtection="1">
      <alignment wrapText="1"/>
    </xf>
    <xf numFmtId="0" fontId="12" fillId="15" borderId="3" xfId="0" applyFont="1" applyFill="1" applyBorder="1" applyProtection="1"/>
    <xf numFmtId="0" fontId="12" fillId="15" borderId="4" xfId="0" applyFont="1" applyFill="1" applyBorder="1" applyProtection="1"/>
    <xf numFmtId="0" fontId="34" fillId="15" borderId="0" xfId="0" applyFont="1" applyFill="1" applyBorder="1" applyProtection="1"/>
    <xf numFmtId="0" fontId="34" fillId="15" borderId="5" xfId="0" applyFont="1" applyFill="1" applyBorder="1" applyProtection="1"/>
    <xf numFmtId="0" fontId="0" fillId="0" borderId="86" xfId="0" applyBorder="1" applyProtection="1">
      <protection locked="0"/>
    </xf>
    <xf numFmtId="0" fontId="0" fillId="0" borderId="0" xfId="0" applyBorder="1" applyProtection="1">
      <protection locked="0"/>
    </xf>
    <xf numFmtId="0" fontId="1" fillId="0" borderId="0" xfId="0" applyFont="1" applyBorder="1" applyProtection="1">
      <protection locked="0"/>
    </xf>
    <xf numFmtId="0" fontId="0" fillId="0" borderId="85" xfId="0" applyBorder="1" applyProtection="1">
      <protection locked="0"/>
    </xf>
    <xf numFmtId="0" fontId="0" fillId="0" borderId="87" xfId="0" applyBorder="1" applyProtection="1">
      <protection locked="0"/>
    </xf>
    <xf numFmtId="0" fontId="0" fillId="0" borderId="89" xfId="0" applyBorder="1" applyProtection="1">
      <protection locked="0"/>
    </xf>
    <xf numFmtId="0" fontId="0" fillId="0" borderId="88" xfId="0" applyBorder="1" applyProtection="1">
      <protection locked="0"/>
    </xf>
    <xf numFmtId="0" fontId="0" fillId="15" borderId="0" xfId="0" applyFill="1" applyBorder="1" applyAlignment="1" applyProtection="1">
      <alignment wrapText="1"/>
    </xf>
    <xf numFmtId="0" fontId="74" fillId="15" borderId="0" xfId="0" applyFont="1" applyFill="1" applyBorder="1" applyProtection="1"/>
    <xf numFmtId="0" fontId="133" fillId="33" borderId="104" xfId="0" applyFont="1" applyFill="1" applyBorder="1" applyAlignment="1" applyProtection="1">
      <alignment horizontal="center" vertical="top" wrapText="1"/>
      <protection locked="0"/>
    </xf>
    <xf numFmtId="0" fontId="7" fillId="2" borderId="0" xfId="0" applyFont="1" applyFill="1" applyProtection="1">
      <protection locked="0"/>
    </xf>
    <xf numFmtId="0" fontId="7" fillId="2" borderId="86" xfId="0" applyFont="1" applyFill="1" applyBorder="1" applyProtection="1">
      <protection locked="0"/>
    </xf>
    <xf numFmtId="0" fontId="7" fillId="2" borderId="0" xfId="0" applyFont="1" applyFill="1" applyBorder="1" applyProtection="1">
      <protection locked="0"/>
    </xf>
    <xf numFmtId="0" fontId="133" fillId="33" borderId="117" xfId="0" applyFont="1" applyFill="1" applyBorder="1" applyAlignment="1" applyProtection="1">
      <alignment horizontal="center" vertical="top" wrapText="1"/>
      <protection locked="0"/>
    </xf>
    <xf numFmtId="0" fontId="8" fillId="15" borderId="0" xfId="0" applyFont="1" applyFill="1" applyBorder="1" applyProtection="1">
      <protection locked="0"/>
    </xf>
    <xf numFmtId="0" fontId="7" fillId="15" borderId="0" xfId="0" applyFont="1" applyFill="1" applyBorder="1" applyProtection="1">
      <protection locked="0"/>
    </xf>
    <xf numFmtId="0" fontId="7" fillId="15" borderId="86" xfId="0" applyFont="1" applyFill="1" applyBorder="1" applyProtection="1">
      <protection locked="0"/>
    </xf>
    <xf numFmtId="0" fontId="35" fillId="15" borderId="0" xfId="0" applyFont="1" applyFill="1" applyBorder="1" applyProtection="1">
      <protection locked="0"/>
    </xf>
    <xf numFmtId="49" fontId="12" fillId="37" borderId="10" xfId="0" applyNumberFormat="1" applyFont="1" applyFill="1" applyBorder="1" applyAlignment="1" applyProtection="1">
      <alignment horizontal="center" vertical="center" readingOrder="1"/>
      <protection locked="0"/>
    </xf>
    <xf numFmtId="0" fontId="133" fillId="33" borderId="5" xfId="0" applyFont="1" applyFill="1" applyBorder="1" applyAlignment="1" applyProtection="1">
      <alignment horizontal="center"/>
    </xf>
    <xf numFmtId="0" fontId="133" fillId="33" borderId="4" xfId="0" applyFont="1" applyFill="1" applyBorder="1" applyAlignment="1" applyProtection="1">
      <alignment horizontal="center"/>
    </xf>
    <xf numFmtId="0" fontId="34" fillId="15" borderId="0" xfId="0" applyFont="1" applyFill="1" applyBorder="1" applyAlignment="1" applyProtection="1">
      <alignment horizontal="left" vertical="top" wrapText="1"/>
    </xf>
    <xf numFmtId="0" fontId="34" fillId="15" borderId="0" xfId="0" applyFont="1" applyFill="1" applyBorder="1" applyAlignment="1" applyProtection="1">
      <alignment horizontal="left"/>
    </xf>
    <xf numFmtId="0" fontId="12" fillId="38" borderId="10" xfId="0" applyFont="1" applyFill="1" applyBorder="1" applyAlignment="1" applyProtection="1">
      <alignment horizontal="center" readingOrder="1"/>
    </xf>
    <xf numFmtId="0" fontId="7" fillId="0" borderId="0" xfId="0" applyFont="1" applyFill="1" applyBorder="1" applyAlignment="1" applyProtection="1">
      <alignment horizontal="right"/>
    </xf>
    <xf numFmtId="0" fontId="12" fillId="15" borderId="9" xfId="0" applyFont="1" applyFill="1" applyBorder="1" applyAlignment="1" applyProtection="1">
      <alignment vertical="top" readingOrder="1"/>
    </xf>
    <xf numFmtId="0" fontId="0" fillId="15" borderId="5" xfId="0" applyFill="1" applyBorder="1" applyAlignment="1" applyProtection="1">
      <alignment horizontal="center" vertical="top" wrapText="1"/>
    </xf>
    <xf numFmtId="0" fontId="34" fillId="15" borderId="16" xfId="0" applyFont="1" applyFill="1" applyBorder="1" applyAlignment="1" applyProtection="1">
      <alignment horizontal="left" vertical="top" wrapText="1"/>
    </xf>
    <xf numFmtId="0" fontId="6" fillId="15" borderId="0" xfId="0" applyFont="1" applyFill="1" applyProtection="1"/>
    <xf numFmtId="0" fontId="12" fillId="15" borderId="0" xfId="0" applyFont="1" applyFill="1" applyBorder="1" applyAlignment="1" applyProtection="1">
      <alignment horizontal="left" wrapText="1"/>
    </xf>
    <xf numFmtId="0" fontId="159" fillId="33" borderId="14" xfId="0" applyFont="1" applyFill="1" applyBorder="1" applyAlignment="1">
      <alignment horizontal="center" vertical="center" textRotation="180" wrapText="1"/>
    </xf>
    <xf numFmtId="0" fontId="160" fillId="15" borderId="10" xfId="0" applyFont="1" applyFill="1" applyBorder="1" applyAlignment="1">
      <alignment horizontal="center" vertical="center" wrapText="1"/>
    </xf>
    <xf numFmtId="0" fontId="160" fillId="15" borderId="53" xfId="0" applyFont="1" applyFill="1" applyBorder="1" applyAlignment="1">
      <alignment horizontal="center" vertical="center" wrapText="1"/>
    </xf>
    <xf numFmtId="0" fontId="161" fillId="15" borderId="53" xfId="0" applyFont="1" applyFill="1" applyBorder="1" applyAlignment="1" applyProtection="1">
      <alignment horizontal="center" vertical="center" wrapText="1"/>
    </xf>
    <xf numFmtId="0" fontId="160" fillId="15" borderId="53" xfId="0" applyFont="1" applyFill="1" applyBorder="1" applyAlignment="1" applyProtection="1">
      <alignment horizontal="center" vertical="center"/>
    </xf>
    <xf numFmtId="0" fontId="160" fillId="15" borderId="53" xfId="0" applyFont="1" applyFill="1" applyBorder="1" applyAlignment="1" applyProtection="1">
      <alignment horizontal="center" vertical="center" wrapText="1"/>
    </xf>
    <xf numFmtId="0" fontId="95" fillId="24" borderId="45" xfId="6" applyFont="1" applyFill="1" applyBorder="1" applyAlignment="1" applyProtection="1">
      <alignment vertical="center" wrapText="1"/>
    </xf>
    <xf numFmtId="0" fontId="56" fillId="24" borderId="10" xfId="0" applyFont="1" applyFill="1" applyBorder="1" applyAlignment="1">
      <alignment vertical="center"/>
    </xf>
    <xf numFmtId="0" fontId="56" fillId="24" borderId="33" xfId="0" applyFont="1" applyFill="1" applyBorder="1" applyAlignment="1">
      <alignment vertical="center"/>
    </xf>
    <xf numFmtId="0" fontId="162" fillId="17" borderId="45" xfId="0" applyFont="1" applyFill="1" applyBorder="1" applyAlignment="1">
      <alignment vertical="center"/>
    </xf>
    <xf numFmtId="0" fontId="162" fillId="17" borderId="10" xfId="0" applyFont="1" applyFill="1" applyBorder="1" applyAlignment="1">
      <alignment vertical="center" wrapText="1"/>
    </xf>
    <xf numFmtId="0" fontId="162" fillId="17" borderId="33" xfId="0" applyFont="1" applyFill="1" applyBorder="1" applyAlignment="1">
      <alignment vertical="center" wrapText="1"/>
    </xf>
    <xf numFmtId="0" fontId="56" fillId="19" borderId="45" xfId="0" applyFont="1" applyFill="1" applyBorder="1" applyAlignment="1" applyProtection="1">
      <alignment vertical="center" wrapText="1"/>
    </xf>
    <xf numFmtId="0" fontId="56" fillId="19" borderId="10" xfId="0" applyFont="1" applyFill="1" applyBorder="1" applyAlignment="1" applyProtection="1">
      <alignment vertical="center" wrapText="1"/>
    </xf>
    <xf numFmtId="0" fontId="162" fillId="19" borderId="10" xfId="0" applyFont="1" applyFill="1" applyBorder="1" applyAlignment="1">
      <alignment vertical="center" wrapText="1"/>
    </xf>
    <xf numFmtId="0" fontId="162" fillId="19" borderId="33" xfId="0" applyFont="1" applyFill="1" applyBorder="1" applyAlignment="1">
      <alignment vertical="center" wrapText="1"/>
    </xf>
    <xf numFmtId="0" fontId="162" fillId="21" borderId="45" xfId="0" applyFont="1" applyFill="1" applyBorder="1" applyAlignment="1">
      <alignment vertical="center" wrapText="1"/>
    </xf>
    <xf numFmtId="0" fontId="162" fillId="21" borderId="10" xfId="0" applyFont="1" applyFill="1" applyBorder="1" applyAlignment="1">
      <alignment vertical="center" wrapText="1"/>
    </xf>
    <xf numFmtId="0" fontId="162" fillId="21" borderId="33" xfId="0" applyFont="1" applyFill="1" applyBorder="1" applyAlignment="1">
      <alignment vertical="center" wrapText="1"/>
    </xf>
    <xf numFmtId="0" fontId="95" fillId="32" borderId="45" xfId="6" applyFont="1" applyFill="1" applyBorder="1" applyAlignment="1" applyProtection="1">
      <alignment vertical="center" wrapText="1"/>
    </xf>
    <xf numFmtId="0" fontId="95" fillId="32" borderId="10" xfId="6" applyFont="1" applyFill="1" applyBorder="1" applyAlignment="1" applyProtection="1">
      <alignment vertical="center" wrapText="1"/>
    </xf>
    <xf numFmtId="0" fontId="95" fillId="32" borderId="33" xfId="6" applyFont="1" applyFill="1" applyBorder="1" applyAlignment="1" applyProtection="1">
      <alignment vertical="center" wrapText="1"/>
    </xf>
    <xf numFmtId="0" fontId="120" fillId="15" borderId="0" xfId="0" applyFont="1" applyFill="1" applyBorder="1" applyAlignment="1">
      <alignment vertical="center"/>
    </xf>
    <xf numFmtId="0" fontId="62" fillId="15" borderId="0" xfId="6" applyFont="1" applyFill="1" applyBorder="1" applyAlignment="1" applyProtection="1">
      <alignment vertical="center"/>
    </xf>
    <xf numFmtId="0" fontId="62" fillId="15" borderId="0" xfId="6" applyFont="1" applyFill="1" applyBorder="1" applyAlignment="1" applyProtection="1">
      <alignment horizontal="center" vertical="center"/>
    </xf>
    <xf numFmtId="0" fontId="62" fillId="15" borderId="0" xfId="6" applyFont="1" applyFill="1" applyBorder="1" applyAlignment="1" applyProtection="1">
      <alignment horizontal="center" vertical="center"/>
      <protection locked="0"/>
    </xf>
    <xf numFmtId="0" fontId="12" fillId="15" borderId="0" xfId="0" applyFont="1" applyFill="1" applyBorder="1" applyAlignment="1" applyProtection="1">
      <alignment horizontal="center" vertical="center"/>
      <protection locked="0"/>
    </xf>
    <xf numFmtId="0" fontId="12" fillId="15" borderId="0" xfId="0" applyFont="1" applyFill="1" applyBorder="1" applyAlignment="1">
      <alignment textRotation="90"/>
    </xf>
    <xf numFmtId="0" fontId="12" fillId="15" borderId="0" xfId="0" applyFont="1" applyFill="1" applyBorder="1" applyAlignment="1" applyProtection="1">
      <alignment vertical="center"/>
    </xf>
    <xf numFmtId="0" fontId="120" fillId="15" borderId="0" xfId="0" applyFont="1" applyFill="1" applyBorder="1" applyAlignment="1" applyProtection="1">
      <alignment vertical="center"/>
    </xf>
    <xf numFmtId="0" fontId="12" fillId="15" borderId="0" xfId="0" applyFont="1" applyFill="1" applyBorder="1" applyAlignment="1"/>
    <xf numFmtId="0" fontId="42" fillId="15" borderId="0" xfId="0" applyFont="1" applyFill="1" applyBorder="1" applyAlignment="1">
      <alignment horizontal="right"/>
    </xf>
    <xf numFmtId="0" fontId="4" fillId="15" borderId="3" xfId="0" applyFont="1" applyFill="1" applyBorder="1"/>
    <xf numFmtId="0" fontId="12" fillId="15" borderId="5" xfId="0" applyFont="1" applyFill="1" applyBorder="1" applyAlignment="1">
      <alignment textRotation="90"/>
    </xf>
    <xf numFmtId="0" fontId="120" fillId="15" borderId="5" xfId="0" applyFont="1" applyFill="1" applyBorder="1" applyAlignment="1">
      <alignment vertical="center"/>
    </xf>
    <xf numFmtId="0" fontId="62" fillId="15" borderId="5" xfId="6" applyFont="1" applyFill="1" applyBorder="1" applyAlignment="1" applyProtection="1">
      <alignment vertical="center"/>
    </xf>
    <xf numFmtId="0" fontId="62" fillId="15" borderId="5" xfId="6" applyFont="1" applyFill="1" applyBorder="1" applyAlignment="1" applyProtection="1">
      <alignment horizontal="center" vertical="center"/>
    </xf>
    <xf numFmtId="0" fontId="12" fillId="15" borderId="5" xfId="0" applyFont="1" applyFill="1" applyBorder="1" applyAlignment="1" applyProtection="1">
      <alignment horizontal="center" vertical="center"/>
      <protection locked="0"/>
    </xf>
    <xf numFmtId="0" fontId="8" fillId="15" borderId="0" xfId="0" applyFont="1" applyFill="1" applyBorder="1"/>
    <xf numFmtId="0" fontId="8" fillId="15" borderId="2" xfId="0" applyFont="1" applyFill="1" applyBorder="1"/>
    <xf numFmtId="0" fontId="32" fillId="15" borderId="0" xfId="0" applyFont="1" applyFill="1" applyBorder="1" applyAlignment="1" applyProtection="1">
      <alignment vertical="center" wrapText="1"/>
    </xf>
    <xf numFmtId="0" fontId="12" fillId="34" borderId="45" xfId="0" applyFont="1" applyFill="1" applyBorder="1" applyAlignment="1" applyProtection="1">
      <alignment vertical="center" wrapText="1"/>
    </xf>
    <xf numFmtId="0" fontId="12" fillId="34" borderId="10" xfId="0" applyFont="1" applyFill="1" applyBorder="1" applyAlignment="1" applyProtection="1">
      <alignment vertical="center" wrapText="1"/>
    </xf>
    <xf numFmtId="170" fontId="12" fillId="34" borderId="10" xfId="0" applyNumberFormat="1" applyFont="1" applyFill="1" applyBorder="1" applyAlignment="1" applyProtection="1">
      <alignment horizontal="center" vertical="center" wrapText="1"/>
    </xf>
    <xf numFmtId="170" fontId="12" fillId="34" borderId="32" xfId="0" applyNumberFormat="1" applyFont="1" applyFill="1" applyBorder="1" applyAlignment="1" applyProtection="1">
      <alignment horizontal="center" vertical="center" wrapText="1"/>
    </xf>
    <xf numFmtId="0" fontId="12" fillId="34" borderId="9" xfId="0" applyFont="1" applyFill="1" applyBorder="1" applyAlignment="1">
      <alignment horizontal="left" vertical="center"/>
    </xf>
    <xf numFmtId="0" fontId="95" fillId="41" borderId="45" xfId="6" applyFont="1" applyFill="1" applyBorder="1" applyAlignment="1" applyProtection="1">
      <alignment horizontal="center" vertical="center" wrapText="1"/>
      <protection locked="0"/>
    </xf>
    <xf numFmtId="0" fontId="56" fillId="41" borderId="10" xfId="0" applyFont="1" applyFill="1" applyBorder="1" applyAlignment="1" applyProtection="1">
      <alignment horizontal="center" vertical="center"/>
      <protection locked="0"/>
    </xf>
    <xf numFmtId="0" fontId="56" fillId="41" borderId="33" xfId="0" applyFont="1" applyFill="1" applyBorder="1" applyAlignment="1" applyProtection="1">
      <alignment horizontal="center" vertical="center"/>
      <protection locked="0"/>
    </xf>
    <xf numFmtId="0" fontId="95" fillId="41" borderId="10" xfId="6" applyFont="1" applyFill="1" applyBorder="1" applyAlignment="1" applyProtection="1">
      <alignment horizontal="center" vertical="center"/>
      <protection locked="0"/>
    </xf>
    <xf numFmtId="0" fontId="56" fillId="41" borderId="45" xfId="0" applyFont="1" applyFill="1" applyBorder="1" applyAlignment="1" applyProtection="1">
      <alignment horizontal="center" vertical="center"/>
      <protection locked="0"/>
    </xf>
    <xf numFmtId="0" fontId="5" fillId="15" borderId="0" xfId="0" applyFont="1" applyFill="1" applyBorder="1" applyAlignment="1" applyProtection="1">
      <alignment horizontal="center" vertical="center" wrapText="1"/>
    </xf>
    <xf numFmtId="0" fontId="61" fillId="15" borderId="1" xfId="5" applyFont="1" applyFill="1" applyBorder="1" applyAlignment="1" applyProtection="1">
      <alignment horizontal="left" vertical="center" readingOrder="1"/>
    </xf>
    <xf numFmtId="0" fontId="61" fillId="15" borderId="0" xfId="5" applyFont="1" applyFill="1" applyBorder="1" applyAlignment="1" applyProtection="1">
      <alignment horizontal="left" vertical="center" readingOrder="1"/>
    </xf>
    <xf numFmtId="0" fontId="44" fillId="15" borderId="0" xfId="0" applyFont="1" applyFill="1" applyBorder="1" applyAlignment="1" applyProtection="1">
      <alignment horizontal="center"/>
    </xf>
    <xf numFmtId="0" fontId="40" fillId="15" borderId="0" xfId="0" applyFont="1" applyFill="1" applyBorder="1" applyAlignment="1" applyProtection="1">
      <alignment horizontal="center" vertical="center" wrapText="1" readingOrder="1"/>
    </xf>
    <xf numFmtId="0" fontId="163" fillId="40" borderId="16" xfId="0" applyFont="1" applyFill="1" applyBorder="1" applyAlignment="1" applyProtection="1">
      <alignment horizontal="center" vertical="center"/>
    </xf>
    <xf numFmtId="0" fontId="163" fillId="40" borderId="17" xfId="0" applyFont="1" applyFill="1" applyBorder="1" applyAlignment="1" applyProtection="1">
      <alignment horizontal="center" vertical="center"/>
    </xf>
    <xf numFmtId="0" fontId="163" fillId="40" borderId="18" xfId="0" applyFont="1" applyFill="1" applyBorder="1" applyAlignment="1" applyProtection="1">
      <alignment horizontal="center" vertical="center"/>
    </xf>
    <xf numFmtId="0" fontId="61" fillId="15" borderId="1" xfId="5" applyFont="1" applyFill="1" applyBorder="1" applyAlignment="1" applyProtection="1">
      <alignment horizontal="center" vertical="center" readingOrder="1"/>
    </xf>
    <xf numFmtId="0" fontId="61" fillId="15" borderId="0" xfId="5" applyFont="1" applyFill="1" applyBorder="1" applyAlignment="1" applyProtection="1">
      <alignment horizontal="center" vertical="center" readingOrder="1"/>
    </xf>
    <xf numFmtId="0" fontId="61" fillId="15" borderId="2" xfId="5" applyFont="1" applyFill="1" applyBorder="1" applyAlignment="1" applyProtection="1">
      <alignment horizontal="center" vertical="center" readingOrder="1"/>
    </xf>
    <xf numFmtId="0" fontId="61" fillId="15" borderId="3" xfId="5" applyFont="1" applyFill="1" applyBorder="1" applyAlignment="1" applyProtection="1">
      <alignment horizontal="left" vertical="center" readingOrder="1"/>
    </xf>
    <xf numFmtId="0" fontId="61" fillId="15" borderId="5" xfId="5" applyFont="1" applyFill="1" applyBorder="1" applyAlignment="1" applyProtection="1">
      <alignment horizontal="left" vertical="center" readingOrder="1"/>
    </xf>
    <xf numFmtId="0" fontId="5" fillId="15" borderId="1" xfId="0" applyFont="1" applyFill="1" applyBorder="1" applyAlignment="1" applyProtection="1">
      <alignment horizontal="center" vertical="center"/>
    </xf>
    <xf numFmtId="0" fontId="5" fillId="15" borderId="3" xfId="0" applyFont="1" applyFill="1" applyBorder="1" applyAlignment="1" applyProtection="1">
      <alignment horizontal="center" vertical="center"/>
    </xf>
    <xf numFmtId="0" fontId="12" fillId="34" borderId="6" xfId="0" applyNumberFormat="1" applyFont="1" applyFill="1" applyBorder="1" applyAlignment="1" applyProtection="1">
      <alignment horizontal="center" vertical="center" wrapText="1"/>
    </xf>
    <xf numFmtId="0" fontId="12" fillId="34" borderId="8" xfId="0" applyNumberFormat="1" applyFont="1" applyFill="1" applyBorder="1" applyAlignment="1" applyProtection="1">
      <alignment horizontal="center" vertical="center" wrapText="1"/>
    </xf>
    <xf numFmtId="0" fontId="10" fillId="15" borderId="13" xfId="0" applyFont="1" applyFill="1" applyBorder="1" applyAlignment="1" applyProtection="1">
      <alignment horizontal="center" vertical="center" wrapText="1"/>
    </xf>
    <xf numFmtId="0" fontId="12" fillId="15" borderId="11" xfId="0" applyFont="1" applyFill="1" applyBorder="1" applyAlignment="1" applyProtection="1">
      <alignment horizontal="center" vertical="center"/>
    </xf>
    <xf numFmtId="0" fontId="12" fillId="15" borderId="12" xfId="0" applyFont="1" applyFill="1" applyBorder="1" applyAlignment="1" applyProtection="1">
      <alignment horizontal="center" vertical="center"/>
    </xf>
    <xf numFmtId="0" fontId="12" fillId="15" borderId="1" xfId="0" applyFont="1" applyFill="1" applyBorder="1" applyAlignment="1" applyProtection="1">
      <alignment horizontal="center" vertical="center"/>
    </xf>
    <xf numFmtId="0" fontId="12" fillId="15" borderId="0" xfId="0" applyFont="1" applyFill="1" applyBorder="1" applyAlignment="1" applyProtection="1">
      <alignment horizontal="center" vertical="center"/>
    </xf>
    <xf numFmtId="0" fontId="12" fillId="15" borderId="2" xfId="0" applyFont="1" applyFill="1" applyBorder="1" applyAlignment="1" applyProtection="1">
      <alignment horizontal="center" vertical="center"/>
    </xf>
    <xf numFmtId="0" fontId="12" fillId="15" borderId="3" xfId="0" applyFont="1" applyFill="1" applyBorder="1" applyAlignment="1" applyProtection="1">
      <alignment horizontal="center" vertical="center"/>
    </xf>
    <xf numFmtId="0" fontId="12" fillId="15" borderId="5" xfId="0" applyFont="1" applyFill="1" applyBorder="1" applyAlignment="1" applyProtection="1">
      <alignment horizontal="center" vertical="center"/>
    </xf>
    <xf numFmtId="0" fontId="12" fillId="15" borderId="4" xfId="0" applyFont="1" applyFill="1" applyBorder="1" applyAlignment="1" applyProtection="1">
      <alignment horizontal="center" vertical="center"/>
    </xf>
    <xf numFmtId="0" fontId="12" fillId="15" borderId="15" xfId="0" applyNumberFormat="1" applyFont="1" applyFill="1" applyBorder="1" applyAlignment="1" applyProtection="1">
      <alignment horizontal="center" vertical="center" wrapText="1"/>
    </xf>
    <xf numFmtId="0" fontId="12" fillId="15" borderId="0" xfId="0" applyNumberFormat="1" applyFont="1" applyFill="1" applyBorder="1" applyAlignment="1" applyProtection="1">
      <alignment horizontal="center" vertical="center" wrapText="1"/>
    </xf>
    <xf numFmtId="0" fontId="12" fillId="15" borderId="2" xfId="0" applyNumberFormat="1" applyFont="1" applyFill="1" applyBorder="1" applyAlignment="1" applyProtection="1">
      <alignment horizontal="center" vertical="center" wrapText="1"/>
    </xf>
    <xf numFmtId="0" fontId="10" fillId="15" borderId="11" xfId="0" applyFont="1" applyFill="1" applyBorder="1" applyAlignment="1" applyProtection="1">
      <alignment horizontal="center" vertical="center"/>
    </xf>
    <xf numFmtId="0" fontId="10" fillId="15" borderId="12" xfId="0" applyFont="1" applyFill="1" applyBorder="1" applyAlignment="1" applyProtection="1">
      <alignment horizontal="center" vertical="center"/>
    </xf>
    <xf numFmtId="0" fontId="12" fillId="37" borderId="6" xfId="0" applyFont="1" applyFill="1" applyBorder="1" applyAlignment="1" applyProtection="1">
      <alignment horizontal="center" vertical="center" wrapText="1"/>
    </xf>
    <xf numFmtId="0" fontId="12" fillId="37" borderId="8" xfId="0" applyFont="1" applyFill="1" applyBorder="1" applyAlignment="1" applyProtection="1">
      <alignment horizontal="center" vertical="center" wrapText="1"/>
    </xf>
    <xf numFmtId="0" fontId="12" fillId="38" borderId="6" xfId="0" applyFont="1" applyFill="1" applyBorder="1" applyAlignment="1" applyProtection="1">
      <alignment horizontal="center" vertical="center" wrapText="1"/>
    </xf>
    <xf numFmtId="0" fontId="12" fillId="38" borderId="8" xfId="0" applyFont="1" applyFill="1" applyBorder="1" applyAlignment="1" applyProtection="1">
      <alignment horizontal="center" vertical="center" wrapText="1"/>
    </xf>
    <xf numFmtId="0" fontId="12" fillId="15" borderId="15" xfId="0" applyFont="1" applyFill="1" applyBorder="1" applyAlignment="1" applyProtection="1">
      <alignment horizontal="center" vertical="center" wrapText="1"/>
    </xf>
    <xf numFmtId="0" fontId="12" fillId="15" borderId="0" xfId="0" applyFont="1" applyFill="1" applyBorder="1" applyAlignment="1" applyProtection="1">
      <alignment horizontal="center" vertical="center" wrapText="1"/>
    </xf>
    <xf numFmtId="0" fontId="12" fillId="15" borderId="2" xfId="0" applyFont="1" applyFill="1" applyBorder="1" applyAlignment="1" applyProtection="1">
      <alignment horizontal="center" vertical="center" wrapText="1"/>
    </xf>
    <xf numFmtId="0" fontId="12" fillId="0" borderId="11" xfId="0" applyFont="1" applyBorder="1" applyProtection="1"/>
    <xf numFmtId="0" fontId="12" fillId="0" borderId="12" xfId="0" applyFont="1" applyBorder="1" applyProtection="1"/>
    <xf numFmtId="0" fontId="12" fillId="0" borderId="1" xfId="0" applyFont="1" applyBorder="1" applyProtection="1"/>
    <xf numFmtId="0" fontId="12" fillId="0" borderId="0" xfId="0" applyFont="1" applyProtection="1"/>
    <xf numFmtId="0" fontId="12" fillId="0" borderId="2" xfId="0" applyFont="1" applyBorder="1" applyProtection="1"/>
    <xf numFmtId="0" fontId="12" fillId="0" borderId="3" xfId="0" applyFont="1" applyBorder="1" applyProtection="1"/>
    <xf numFmtId="0" fontId="12" fillId="0" borderId="5" xfId="0" applyFont="1" applyBorder="1" applyProtection="1"/>
    <xf numFmtId="0" fontId="12" fillId="0" borderId="4" xfId="0" applyFont="1" applyBorder="1" applyProtection="1"/>
    <xf numFmtId="0" fontId="12" fillId="15" borderId="13" xfId="0" applyFont="1" applyFill="1" applyBorder="1" applyAlignment="1" applyProtection="1">
      <alignment horizontal="center" vertical="center" wrapText="1"/>
    </xf>
    <xf numFmtId="0" fontId="111" fillId="33" borderId="27" xfId="0" applyFont="1" applyFill="1" applyBorder="1" applyAlignment="1" applyProtection="1">
      <alignment horizontal="center" vertical="top" wrapText="1" readingOrder="1"/>
    </xf>
    <xf numFmtId="0" fontId="111" fillId="33" borderId="45" xfId="0" applyFont="1" applyFill="1" applyBorder="1" applyAlignment="1" applyProtection="1">
      <alignment horizontal="center" vertical="top" wrapText="1" readingOrder="1"/>
    </xf>
    <xf numFmtId="0" fontId="111" fillId="33" borderId="46" xfId="0" applyFont="1" applyFill="1" applyBorder="1" applyAlignment="1" applyProtection="1">
      <alignment horizontal="center" vertical="top" wrapText="1" readingOrder="1"/>
    </xf>
    <xf numFmtId="0" fontId="111" fillId="33" borderId="28" xfId="0" applyFont="1" applyFill="1" applyBorder="1" applyAlignment="1" applyProtection="1">
      <alignment horizontal="center" vertical="top" wrapText="1" readingOrder="1"/>
    </xf>
    <xf numFmtId="0" fontId="111" fillId="33" borderId="10" xfId="0" applyFont="1" applyFill="1" applyBorder="1" applyAlignment="1" applyProtection="1">
      <alignment horizontal="center" vertical="top" wrapText="1" readingOrder="1"/>
    </xf>
    <xf numFmtId="0" fontId="111" fillId="33" borderId="32" xfId="0" applyFont="1" applyFill="1" applyBorder="1" applyAlignment="1" applyProtection="1">
      <alignment horizontal="center" vertical="top" wrapText="1" readingOrder="1"/>
    </xf>
    <xf numFmtId="0" fontId="111" fillId="40" borderId="13" xfId="0" applyFont="1" applyFill="1" applyBorder="1" applyAlignment="1" applyProtection="1">
      <alignment horizontal="center" vertical="center" wrapText="1"/>
    </xf>
    <xf numFmtId="0" fontId="111" fillId="40" borderId="11" xfId="0" applyFont="1" applyFill="1" applyBorder="1" applyAlignment="1" applyProtection="1">
      <alignment horizontal="center" vertical="center" wrapText="1"/>
    </xf>
    <xf numFmtId="0" fontId="111" fillId="40" borderId="12" xfId="0" applyFont="1" applyFill="1" applyBorder="1" applyAlignment="1" applyProtection="1">
      <alignment horizontal="center" vertical="center" wrapText="1"/>
    </xf>
    <xf numFmtId="0" fontId="111" fillId="40" borderId="1" xfId="0" applyFont="1" applyFill="1" applyBorder="1" applyAlignment="1" applyProtection="1">
      <alignment horizontal="center" vertical="center" wrapText="1"/>
    </xf>
    <xf numFmtId="0" fontId="111" fillId="40" borderId="0" xfId="0" applyFont="1" applyFill="1" applyBorder="1" applyAlignment="1" applyProtection="1">
      <alignment horizontal="center" vertical="center" wrapText="1"/>
    </xf>
    <xf numFmtId="0" fontId="111" fillId="40" borderId="2" xfId="0" applyFont="1" applyFill="1" applyBorder="1" applyAlignment="1" applyProtection="1">
      <alignment horizontal="center" vertical="center" wrapText="1"/>
    </xf>
    <xf numFmtId="0" fontId="111" fillId="40" borderId="3" xfId="0" applyFont="1" applyFill="1" applyBorder="1" applyAlignment="1" applyProtection="1">
      <alignment horizontal="center" vertical="center" wrapText="1"/>
    </xf>
    <xf numFmtId="0" fontId="111" fillId="40" borderId="5" xfId="0" applyFont="1" applyFill="1" applyBorder="1" applyAlignment="1" applyProtection="1">
      <alignment horizontal="center" vertical="center" wrapText="1"/>
    </xf>
    <xf numFmtId="0" fontId="111" fillId="40" borderId="4" xfId="0" applyFont="1" applyFill="1" applyBorder="1" applyAlignment="1" applyProtection="1">
      <alignment horizontal="center" vertical="center" wrapText="1"/>
    </xf>
    <xf numFmtId="0" fontId="6" fillId="2" borderId="0" xfId="0" applyFont="1" applyFill="1" applyBorder="1" applyAlignment="1" applyProtection="1">
      <alignment horizontal="left" vertical="center"/>
    </xf>
    <xf numFmtId="164" fontId="67" fillId="38" borderId="3" xfId="0" applyNumberFormat="1" applyFont="1" applyFill="1" applyBorder="1" applyAlignment="1" applyProtection="1">
      <alignment horizontal="left" vertical="center" readingOrder="1"/>
    </xf>
    <xf numFmtId="164" fontId="67" fillId="38" borderId="4" xfId="0" applyNumberFormat="1" applyFont="1" applyFill="1" applyBorder="1" applyAlignment="1" applyProtection="1">
      <alignment horizontal="left" vertical="center" readingOrder="1"/>
    </xf>
    <xf numFmtId="0" fontId="127" fillId="34" borderId="33" xfId="0" applyFont="1" applyFill="1" applyBorder="1" applyAlignment="1" applyProtection="1">
      <alignment horizontal="center" vertical="center" readingOrder="1"/>
      <protection locked="0"/>
    </xf>
    <xf numFmtId="0" fontId="133" fillId="33" borderId="115" xfId="0" applyFont="1" applyFill="1" applyBorder="1" applyAlignment="1" applyProtection="1">
      <alignment horizontal="center" vertical="top" wrapText="1" readingOrder="1"/>
    </xf>
    <xf numFmtId="0" fontId="133" fillId="33" borderId="103" xfId="0" applyFont="1" applyFill="1" applyBorder="1" applyAlignment="1" applyProtection="1">
      <alignment horizontal="center" vertical="top" readingOrder="1"/>
    </xf>
    <xf numFmtId="0" fontId="133" fillId="33" borderId="116" xfId="0" applyFont="1" applyFill="1" applyBorder="1" applyAlignment="1" applyProtection="1">
      <alignment horizontal="center" vertical="top" readingOrder="1"/>
    </xf>
    <xf numFmtId="0" fontId="119" fillId="15" borderId="0" xfId="0" applyFont="1" applyFill="1" applyBorder="1" applyAlignment="1" applyProtection="1">
      <alignment horizontal="left" vertical="top" readingOrder="1"/>
    </xf>
    <xf numFmtId="0" fontId="111" fillId="33" borderId="58" xfId="0" applyFont="1" applyFill="1" applyBorder="1" applyAlignment="1" applyProtection="1">
      <alignment horizontal="center" vertical="top" wrapText="1" readingOrder="1"/>
    </xf>
    <xf numFmtId="0" fontId="111" fillId="33" borderId="59" xfId="0" applyFont="1" applyFill="1" applyBorder="1" applyAlignment="1" applyProtection="1">
      <alignment horizontal="center" vertical="top" wrapText="1" readingOrder="1"/>
    </xf>
    <xf numFmtId="0" fontId="111" fillId="33" borderId="60" xfId="0" applyFont="1" applyFill="1" applyBorder="1" applyAlignment="1" applyProtection="1">
      <alignment horizontal="center" vertical="top" wrapText="1" readingOrder="1"/>
    </xf>
    <xf numFmtId="0" fontId="111" fillId="33" borderId="61" xfId="0" applyFont="1" applyFill="1" applyBorder="1" applyAlignment="1" applyProtection="1">
      <alignment horizontal="center" vertical="top" wrapText="1" readingOrder="1"/>
    </xf>
    <xf numFmtId="0" fontId="111" fillId="33" borderId="40" xfId="0" applyFont="1" applyFill="1" applyBorder="1" applyAlignment="1" applyProtection="1">
      <alignment horizontal="center" vertical="center" readingOrder="1"/>
    </xf>
    <xf numFmtId="0" fontId="111" fillId="33" borderId="42" xfId="0" applyFont="1" applyFill="1" applyBorder="1" applyAlignment="1" applyProtection="1">
      <alignment horizontal="center" vertical="center" readingOrder="1"/>
    </xf>
    <xf numFmtId="0" fontId="111" fillId="33" borderId="27" xfId="0" applyFont="1" applyFill="1" applyBorder="1" applyAlignment="1" applyProtection="1">
      <alignment horizontal="left" vertical="top" wrapText="1" readingOrder="1"/>
    </xf>
    <xf numFmtId="0" fontId="12" fillId="0" borderId="45" xfId="0" applyFont="1" applyBorder="1"/>
    <xf numFmtId="0" fontId="12" fillId="0" borderId="46" xfId="0" applyFont="1" applyBorder="1"/>
    <xf numFmtId="0" fontId="127" fillId="34" borderId="38" xfId="0" applyFont="1" applyFill="1" applyBorder="1" applyAlignment="1" applyProtection="1">
      <alignment horizontal="center" vertical="center" readingOrder="1"/>
      <protection locked="0"/>
    </xf>
    <xf numFmtId="0" fontId="127" fillId="34" borderId="21" xfId="0" applyFont="1" applyFill="1" applyBorder="1" applyAlignment="1" applyProtection="1">
      <alignment horizontal="center" vertical="center" readingOrder="1"/>
      <protection locked="0"/>
    </xf>
    <xf numFmtId="0" fontId="127" fillId="34" borderId="57" xfId="0" applyFont="1" applyFill="1" applyBorder="1" applyAlignment="1" applyProtection="1">
      <alignment horizontal="center" vertical="center" readingOrder="1"/>
      <protection locked="0"/>
    </xf>
    <xf numFmtId="0" fontId="58" fillId="38" borderId="47" xfId="0" applyFont="1" applyFill="1" applyBorder="1" applyAlignment="1" applyProtection="1">
      <alignment horizontal="center" vertical="center" readingOrder="1"/>
    </xf>
    <xf numFmtId="0" fontId="58" fillId="38" borderId="31" xfId="0" applyFont="1" applyFill="1" applyBorder="1" applyAlignment="1" applyProtection="1">
      <alignment horizontal="center" vertical="center" readingOrder="1"/>
    </xf>
    <xf numFmtId="0" fontId="127" fillId="34" borderId="22" xfId="0" applyFont="1" applyFill="1" applyBorder="1" applyAlignment="1" applyProtection="1">
      <alignment horizontal="center" vertical="center" readingOrder="1"/>
      <protection locked="0"/>
    </xf>
    <xf numFmtId="0" fontId="111" fillId="40" borderId="33" xfId="0" applyFont="1" applyFill="1" applyBorder="1" applyAlignment="1" applyProtection="1">
      <alignment horizontal="center" vertical="center" wrapText="1" readingOrder="1"/>
    </xf>
    <xf numFmtId="0" fontId="111" fillId="40" borderId="34" xfId="0" applyFont="1" applyFill="1" applyBorder="1" applyAlignment="1" applyProtection="1">
      <alignment horizontal="center" vertical="center" readingOrder="1"/>
    </xf>
    <xf numFmtId="0" fontId="23" fillId="2" borderId="0" xfId="0" applyFont="1" applyFill="1" applyBorder="1" applyAlignment="1" applyProtection="1">
      <alignment horizontal="left" vertical="top" wrapText="1" readingOrder="1"/>
    </xf>
    <xf numFmtId="164" fontId="43" fillId="38" borderId="129" xfId="0" applyNumberFormat="1" applyFont="1" applyFill="1" applyBorder="1" applyAlignment="1" applyProtection="1">
      <alignment horizontal="left" vertical="top" readingOrder="1"/>
    </xf>
    <xf numFmtId="164" fontId="43" fillId="38" borderId="130" xfId="0" applyNumberFormat="1" applyFont="1" applyFill="1" applyBorder="1" applyAlignment="1" applyProtection="1">
      <alignment horizontal="left" vertical="top" readingOrder="1"/>
    </xf>
    <xf numFmtId="0" fontId="111" fillId="33" borderId="16" xfId="0" applyFont="1" applyFill="1" applyBorder="1" applyAlignment="1" applyProtection="1">
      <alignment horizontal="left" vertical="center" wrapText="1" readingOrder="1"/>
    </xf>
    <xf numFmtId="0" fontId="111" fillId="33" borderId="17" xfId="0" applyFont="1" applyFill="1" applyBorder="1" applyAlignment="1" applyProtection="1">
      <alignment horizontal="left" vertical="center" wrapText="1" readingOrder="1"/>
    </xf>
    <xf numFmtId="0" fontId="111" fillId="33" borderId="18" xfId="0" applyFont="1" applyFill="1" applyBorder="1" applyAlignment="1" applyProtection="1">
      <alignment horizontal="left" vertical="center" wrapText="1" readingOrder="1"/>
    </xf>
    <xf numFmtId="0" fontId="111" fillId="33" borderId="16" xfId="0" applyFont="1" applyFill="1" applyBorder="1" applyAlignment="1" applyProtection="1">
      <alignment horizontal="left" vertical="center" readingOrder="1"/>
    </xf>
    <xf numFmtId="0" fontId="111" fillId="33" borderId="17" xfId="0" applyFont="1" applyFill="1" applyBorder="1" applyAlignment="1" applyProtection="1">
      <alignment horizontal="left" vertical="center" readingOrder="1"/>
    </xf>
    <xf numFmtId="0" fontId="111" fillId="33" borderId="18" xfId="0" applyFont="1" applyFill="1" applyBorder="1" applyAlignment="1" applyProtection="1">
      <alignment horizontal="left" vertical="center" readingOrder="1"/>
    </xf>
    <xf numFmtId="0" fontId="127" fillId="34" borderId="56" xfId="0" applyFont="1" applyFill="1" applyBorder="1" applyAlignment="1" applyProtection="1">
      <alignment horizontal="center" vertical="center" readingOrder="1"/>
      <protection locked="0"/>
    </xf>
    <xf numFmtId="0" fontId="111" fillId="33" borderId="16" xfId="0" quotePrefix="1" applyFont="1" applyFill="1" applyBorder="1" applyAlignment="1" applyProtection="1">
      <alignment horizontal="left" vertical="center" wrapText="1" readingOrder="1"/>
    </xf>
    <xf numFmtId="0" fontId="111" fillId="33" borderId="17" xfId="0" quotePrefix="1" applyFont="1" applyFill="1" applyBorder="1" applyAlignment="1" applyProtection="1">
      <alignment horizontal="left" vertical="center" wrapText="1" readingOrder="1"/>
    </xf>
    <xf numFmtId="0" fontId="111" fillId="33" borderId="18" xfId="0" quotePrefix="1" applyFont="1" applyFill="1" applyBorder="1" applyAlignment="1" applyProtection="1">
      <alignment horizontal="left" vertical="center" wrapText="1" readingOrder="1"/>
    </xf>
    <xf numFmtId="0" fontId="18" fillId="5" borderId="11" xfId="0" applyFont="1" applyFill="1" applyBorder="1" applyAlignment="1" applyProtection="1">
      <alignment horizontal="left" vertical="top" wrapText="1" readingOrder="1"/>
    </xf>
    <xf numFmtId="164" fontId="43" fillId="38" borderId="118" xfId="0" applyNumberFormat="1" applyFont="1" applyFill="1" applyBorder="1" applyAlignment="1" applyProtection="1">
      <alignment horizontal="left" vertical="top" readingOrder="1"/>
    </xf>
    <xf numFmtId="164" fontId="43" fillId="38" borderId="120" xfId="0" applyNumberFormat="1" applyFont="1" applyFill="1" applyBorder="1" applyAlignment="1" applyProtection="1">
      <alignment horizontal="left" vertical="top" readingOrder="1"/>
    </xf>
    <xf numFmtId="0" fontId="0" fillId="0" borderId="0" xfId="0" applyBorder="1" applyProtection="1"/>
    <xf numFmtId="0" fontId="12" fillId="34" borderId="10" xfId="0" applyFont="1" applyFill="1" applyBorder="1" applyAlignment="1" applyProtection="1">
      <alignment horizontal="left" vertical="center" readingOrder="1"/>
      <protection locked="0"/>
    </xf>
    <xf numFmtId="0" fontId="12" fillId="34" borderId="32" xfId="0" applyFont="1" applyFill="1" applyBorder="1" applyAlignment="1" applyProtection="1">
      <alignment horizontal="left" vertical="center" readingOrder="1"/>
      <protection locked="0"/>
    </xf>
    <xf numFmtId="0" fontId="12" fillId="34" borderId="10" xfId="0" applyFont="1" applyFill="1" applyBorder="1" applyAlignment="1" applyProtection="1">
      <alignment horizontal="left" vertical="center" wrapText="1" readingOrder="1"/>
      <protection locked="0"/>
    </xf>
    <xf numFmtId="0" fontId="12" fillId="34" borderId="33" xfId="0" applyFont="1" applyFill="1" applyBorder="1" applyAlignment="1" applyProtection="1">
      <alignment horizontal="left" vertical="center" readingOrder="1"/>
      <protection locked="0"/>
    </xf>
    <xf numFmtId="0" fontId="12" fillId="34" borderId="34" xfId="0" applyFont="1" applyFill="1" applyBorder="1" applyAlignment="1" applyProtection="1">
      <alignment horizontal="left" vertical="center" readingOrder="1"/>
      <protection locked="0"/>
    </xf>
    <xf numFmtId="0" fontId="133" fillId="33" borderId="87" xfId="0" applyFont="1" applyFill="1" applyBorder="1" applyAlignment="1" applyProtection="1">
      <alignment horizontal="center" vertical="top" wrapText="1" readingOrder="1"/>
    </xf>
    <xf numFmtId="0" fontId="133" fillId="33" borderId="89" xfId="0" applyFont="1" applyFill="1" applyBorder="1" applyAlignment="1" applyProtection="1">
      <alignment horizontal="center" vertical="top" readingOrder="1"/>
    </xf>
    <xf numFmtId="0" fontId="133" fillId="33" borderId="88" xfId="0" applyFont="1" applyFill="1" applyBorder="1" applyAlignment="1" applyProtection="1">
      <alignment horizontal="center" vertical="top" readingOrder="1"/>
    </xf>
    <xf numFmtId="0" fontId="111" fillId="33" borderId="27" xfId="0" applyFont="1" applyFill="1" applyBorder="1" applyAlignment="1" applyProtection="1">
      <alignment horizontal="left" vertical="top" readingOrder="1"/>
    </xf>
    <xf numFmtId="0" fontId="111" fillId="33" borderId="45" xfId="0" applyFont="1" applyFill="1" applyBorder="1" applyAlignment="1" applyProtection="1">
      <alignment horizontal="left" vertical="top" readingOrder="1"/>
    </xf>
    <xf numFmtId="0" fontId="111" fillId="33" borderId="46" xfId="0" applyFont="1" applyFill="1" applyBorder="1" applyAlignment="1" applyProtection="1">
      <alignment horizontal="left" vertical="top" readingOrder="1"/>
    </xf>
    <xf numFmtId="0" fontId="12" fillId="34" borderId="29" xfId="0" applyFont="1" applyFill="1" applyBorder="1" applyAlignment="1" applyProtection="1">
      <alignment horizontal="left" vertical="center" readingOrder="1"/>
      <protection locked="0"/>
    </xf>
    <xf numFmtId="0" fontId="111" fillId="33" borderId="28" xfId="0" applyFont="1" applyFill="1" applyBorder="1" applyAlignment="1" applyProtection="1">
      <alignment horizontal="left" vertical="top" readingOrder="1"/>
    </xf>
    <xf numFmtId="0" fontId="111" fillId="33" borderId="10" xfId="0" applyFont="1" applyFill="1" applyBorder="1" applyAlignment="1" applyProtection="1">
      <alignment horizontal="left" vertical="top" readingOrder="1"/>
    </xf>
    <xf numFmtId="0" fontId="111" fillId="33" borderId="32" xfId="0" applyFont="1" applyFill="1" applyBorder="1" applyAlignment="1" applyProtection="1">
      <alignment horizontal="left" vertical="top" readingOrder="1"/>
    </xf>
    <xf numFmtId="0" fontId="12" fillId="34" borderId="28" xfId="0" applyFont="1" applyFill="1" applyBorder="1" applyAlignment="1" applyProtection="1">
      <alignment horizontal="left" vertical="center" readingOrder="1"/>
      <protection locked="0"/>
    </xf>
    <xf numFmtId="0" fontId="111" fillId="33" borderId="41" xfId="0" applyFont="1" applyFill="1" applyBorder="1" applyAlignment="1" applyProtection="1">
      <alignment horizontal="center" vertical="center" readingOrder="1"/>
    </xf>
    <xf numFmtId="0" fontId="111" fillId="33" borderId="41" xfId="0" applyFont="1" applyFill="1" applyBorder="1" applyAlignment="1" applyProtection="1">
      <alignment horizontal="center" vertical="center" wrapText="1" readingOrder="1"/>
    </xf>
    <xf numFmtId="0" fontId="111" fillId="33" borderId="29" xfId="0" applyFont="1" applyFill="1" applyBorder="1" applyAlignment="1" applyProtection="1">
      <alignment horizontal="left" vertical="top" readingOrder="1"/>
    </xf>
    <xf numFmtId="0" fontId="111" fillId="33" borderId="33" xfId="0" applyFont="1" applyFill="1" applyBorder="1" applyAlignment="1" applyProtection="1">
      <alignment horizontal="left" vertical="top" readingOrder="1"/>
    </xf>
    <xf numFmtId="0" fontId="111" fillId="33" borderId="34" xfId="0" applyFont="1" applyFill="1" applyBorder="1" applyAlignment="1" applyProtection="1">
      <alignment horizontal="left" vertical="top" readingOrder="1"/>
    </xf>
    <xf numFmtId="164" fontId="43" fillId="38" borderId="119" xfId="0" applyNumberFormat="1" applyFont="1" applyFill="1" applyBorder="1" applyAlignment="1" applyProtection="1">
      <alignment horizontal="left" vertical="top" readingOrder="1"/>
    </xf>
    <xf numFmtId="0" fontId="111" fillId="33" borderId="26" xfId="0" applyFont="1" applyFill="1" applyBorder="1" applyAlignment="1" applyProtection="1">
      <alignment horizontal="center" vertical="top" readingOrder="1"/>
    </xf>
    <xf numFmtId="0" fontId="111" fillId="33" borderId="29" xfId="0" applyFont="1" applyFill="1" applyBorder="1" applyAlignment="1" applyProtection="1">
      <alignment horizontal="center" vertical="top" readingOrder="1"/>
    </xf>
    <xf numFmtId="0" fontId="111" fillId="33" borderId="33" xfId="0" applyFont="1" applyFill="1" applyBorder="1" applyAlignment="1" applyProtection="1">
      <alignment horizontal="center" vertical="top" readingOrder="1"/>
    </xf>
    <xf numFmtId="0" fontId="111" fillId="33" borderId="34" xfId="0" applyFont="1" applyFill="1" applyBorder="1" applyAlignment="1" applyProtection="1">
      <alignment horizontal="center" vertical="top" readingOrder="1"/>
    </xf>
    <xf numFmtId="0" fontId="111" fillId="40" borderId="33" xfId="0" applyFont="1" applyFill="1" applyBorder="1" applyAlignment="1" applyProtection="1">
      <alignment horizontal="center" vertical="center" readingOrder="1"/>
    </xf>
    <xf numFmtId="0" fontId="111" fillId="40" borderId="29" xfId="0" applyFont="1" applyFill="1" applyBorder="1" applyAlignment="1" applyProtection="1">
      <alignment horizontal="center" vertical="center" wrapText="1" readingOrder="1"/>
    </xf>
    <xf numFmtId="0" fontId="66" fillId="2" borderId="86" xfId="0" applyFont="1" applyFill="1" applyBorder="1" applyAlignment="1" applyProtection="1">
      <alignment horizontal="left" vertical="center" wrapText="1" readingOrder="1"/>
    </xf>
    <xf numFmtId="0" fontId="66" fillId="2" borderId="0" xfId="0" applyFont="1" applyFill="1" applyBorder="1" applyAlignment="1" applyProtection="1">
      <alignment horizontal="left" vertical="center" wrapText="1" readingOrder="1"/>
    </xf>
    <xf numFmtId="0" fontId="66" fillId="2" borderId="85" xfId="0" applyFont="1" applyFill="1" applyBorder="1" applyAlignment="1" applyProtection="1">
      <alignment horizontal="left" vertical="center" wrapText="1" readingOrder="1"/>
    </xf>
    <xf numFmtId="0" fontId="127" fillId="34" borderId="6" xfId="0" applyFont="1" applyFill="1" applyBorder="1" applyAlignment="1" applyProtection="1">
      <alignment horizontal="left" vertical="center" wrapText="1" readingOrder="1"/>
      <protection locked="0"/>
    </xf>
    <xf numFmtId="0" fontId="127" fillId="34" borderId="7" xfId="0" applyFont="1" applyFill="1" applyBorder="1" applyAlignment="1" applyProtection="1">
      <alignment horizontal="left" vertical="center" wrapText="1" readingOrder="1"/>
      <protection locked="0"/>
    </xf>
    <xf numFmtId="0" fontId="127" fillId="34" borderId="8" xfId="0" applyFont="1" applyFill="1" applyBorder="1" applyAlignment="1" applyProtection="1">
      <alignment horizontal="left" vertical="center" wrapText="1" readingOrder="1"/>
      <protection locked="0"/>
    </xf>
    <xf numFmtId="0" fontId="127" fillId="34" borderId="10" xfId="0" applyFont="1" applyFill="1" applyBorder="1" applyAlignment="1" applyProtection="1">
      <alignment horizontal="left" vertical="center" wrapText="1" readingOrder="1"/>
      <protection locked="0"/>
    </xf>
    <xf numFmtId="0" fontId="111" fillId="33" borderId="29" xfId="0" applyFont="1" applyFill="1" applyBorder="1" applyAlignment="1" applyProtection="1">
      <alignment horizontal="left" vertical="top" wrapText="1" readingOrder="1"/>
    </xf>
    <xf numFmtId="0" fontId="12" fillId="0" borderId="33" xfId="0" applyFont="1" applyBorder="1"/>
    <xf numFmtId="0" fontId="12" fillId="0" borderId="34" xfId="0" applyFont="1" applyBorder="1"/>
    <xf numFmtId="0" fontId="111" fillId="40" borderId="27" xfId="0" applyFont="1" applyFill="1" applyBorder="1" applyAlignment="1" applyProtection="1">
      <alignment horizontal="center" vertical="top" readingOrder="1"/>
    </xf>
    <xf numFmtId="0" fontId="111" fillId="40" borderId="45" xfId="0" applyFont="1" applyFill="1" applyBorder="1" applyAlignment="1" applyProtection="1">
      <alignment horizontal="center" vertical="top" readingOrder="1"/>
    </xf>
    <xf numFmtId="0" fontId="111" fillId="40" borderId="46" xfId="0" applyFont="1" applyFill="1" applyBorder="1" applyAlignment="1" applyProtection="1">
      <alignment horizontal="center" vertical="top" readingOrder="1"/>
    </xf>
    <xf numFmtId="0" fontId="29" fillId="0" borderId="0" xfId="5" applyFont="1" applyFill="1" applyBorder="1" applyAlignment="1" applyProtection="1">
      <alignment horizontal="left" vertical="top" wrapText="1" readingOrder="1"/>
    </xf>
    <xf numFmtId="165" fontId="127" fillId="34" borderId="91" xfId="0" applyNumberFormat="1" applyFont="1" applyFill="1" applyBorder="1" applyAlignment="1" applyProtection="1">
      <alignment horizontal="left" vertical="center" wrapText="1" readingOrder="1"/>
      <protection locked="0"/>
    </xf>
    <xf numFmtId="0" fontId="111" fillId="40" borderId="14" xfId="0" applyFont="1" applyFill="1" applyBorder="1" applyAlignment="1" applyProtection="1">
      <alignment horizontal="right" vertical="top" readingOrder="1"/>
    </xf>
    <xf numFmtId="0" fontId="12" fillId="34" borderId="21" xfId="0" applyFont="1" applyFill="1" applyBorder="1" applyAlignment="1" applyProtection="1">
      <alignment horizontal="left" vertical="center" readingOrder="1"/>
      <protection locked="0"/>
    </xf>
    <xf numFmtId="167" fontId="129" fillId="34" borderId="21" xfId="0" applyNumberFormat="1" applyFont="1" applyFill="1" applyBorder="1" applyAlignment="1" applyProtection="1">
      <alignment horizontal="left" vertical="center" wrapText="1" readingOrder="1"/>
      <protection locked="0"/>
    </xf>
    <xf numFmtId="0" fontId="129" fillId="34" borderId="10" xfId="0" applyNumberFormat="1" applyFont="1" applyFill="1" applyBorder="1" applyAlignment="1" applyProtection="1">
      <alignment horizontal="center" vertical="center" wrapText="1" readingOrder="1"/>
      <protection locked="0"/>
    </xf>
    <xf numFmtId="0" fontId="111" fillId="40" borderId="14" xfId="0" applyFont="1" applyFill="1" applyBorder="1" applyAlignment="1" applyProtection="1">
      <alignment horizontal="center" vertical="center" readingOrder="1"/>
    </xf>
    <xf numFmtId="0" fontId="111" fillId="40" borderId="16" xfId="0" applyFont="1" applyFill="1" applyBorder="1" applyAlignment="1" applyProtection="1">
      <alignment horizontal="center" vertical="center" wrapText="1" readingOrder="1"/>
    </xf>
    <xf numFmtId="0" fontId="111" fillId="40" borderId="18" xfId="0" applyFont="1" applyFill="1" applyBorder="1" applyAlignment="1" applyProtection="1">
      <alignment horizontal="center" vertical="center" wrapText="1" readingOrder="1"/>
    </xf>
    <xf numFmtId="0" fontId="12" fillId="34" borderId="6" xfId="0" applyFont="1" applyFill="1" applyBorder="1" applyAlignment="1" applyProtection="1">
      <alignment horizontal="left" vertical="center"/>
      <protection locked="0"/>
    </xf>
    <xf numFmtId="0" fontId="12" fillId="34" borderId="7" xfId="0" applyFont="1" applyFill="1" applyBorder="1" applyAlignment="1" applyProtection="1">
      <alignment horizontal="left" vertical="center"/>
      <protection locked="0"/>
    </xf>
    <xf numFmtId="0" fontId="12" fillId="34" borderId="8" xfId="0" applyFont="1" applyFill="1" applyBorder="1" applyAlignment="1" applyProtection="1">
      <alignment horizontal="left" vertical="center"/>
      <protection locked="0"/>
    </xf>
    <xf numFmtId="0" fontId="12" fillId="34" borderId="10" xfId="0" applyFont="1" applyFill="1" applyBorder="1" applyAlignment="1" applyProtection="1">
      <alignment horizontal="left" vertical="center"/>
      <protection locked="0"/>
    </xf>
    <xf numFmtId="167" fontId="129" fillId="34" borderId="10" xfId="0" applyNumberFormat="1" applyFont="1" applyFill="1" applyBorder="1" applyAlignment="1" applyProtection="1">
      <alignment horizontal="left" vertical="center" wrapText="1" readingOrder="1"/>
      <protection locked="0"/>
    </xf>
    <xf numFmtId="165" fontId="164" fillId="0" borderId="0" xfId="0" applyNumberFormat="1" applyFont="1" applyFill="1" applyBorder="1" applyAlignment="1" applyProtection="1">
      <alignment horizontal="center" vertical="top" wrapText="1" readingOrder="1"/>
    </xf>
    <xf numFmtId="0" fontId="103" fillId="15" borderId="0" xfId="0" applyFont="1" applyFill="1" applyBorder="1" applyAlignment="1" applyProtection="1">
      <alignment horizontal="center" vertical="center" wrapText="1" readingOrder="1"/>
    </xf>
    <xf numFmtId="0" fontId="12" fillId="34" borderId="8" xfId="0" applyFont="1" applyFill="1" applyBorder="1" applyAlignment="1" applyProtection="1">
      <alignment horizontal="left" vertical="center" readingOrder="1"/>
      <protection locked="0"/>
    </xf>
    <xf numFmtId="0" fontId="129" fillId="34" borderId="10" xfId="0" applyFont="1" applyFill="1" applyBorder="1" applyAlignment="1" applyProtection="1">
      <alignment horizontal="left" vertical="center" wrapText="1" readingOrder="1"/>
      <protection locked="0"/>
    </xf>
    <xf numFmtId="0" fontId="12" fillId="34" borderId="54" xfId="0" applyFont="1" applyFill="1" applyBorder="1" applyAlignment="1" applyProtection="1">
      <alignment horizontal="left" vertical="top" readingOrder="1"/>
      <protection locked="0"/>
    </xf>
    <xf numFmtId="0" fontId="12" fillId="34" borderId="11" xfId="0" applyFont="1" applyFill="1" applyBorder="1" applyAlignment="1" applyProtection="1">
      <alignment horizontal="left" vertical="top" readingOrder="1"/>
      <protection locked="0"/>
    </xf>
    <xf numFmtId="0" fontId="12" fillId="34" borderId="55" xfId="0" applyFont="1" applyFill="1" applyBorder="1" applyAlignment="1" applyProtection="1">
      <alignment horizontal="left" vertical="top" readingOrder="1"/>
      <protection locked="0"/>
    </xf>
    <xf numFmtId="0" fontId="12" fillId="34" borderId="15" xfId="0" applyFont="1" applyFill="1" applyBorder="1" applyAlignment="1" applyProtection="1">
      <alignment horizontal="left" vertical="top" readingOrder="1"/>
      <protection locked="0"/>
    </xf>
    <xf numFmtId="0" fontId="12" fillId="34" borderId="0" xfId="0" applyFont="1" applyFill="1" applyBorder="1" applyAlignment="1" applyProtection="1">
      <alignment horizontal="left" vertical="top" readingOrder="1"/>
      <protection locked="0"/>
    </xf>
    <xf numFmtId="0" fontId="12" fillId="34" borderId="39" xfId="0" applyFont="1" applyFill="1" applyBorder="1" applyAlignment="1" applyProtection="1">
      <alignment horizontal="left" vertical="top" readingOrder="1"/>
      <protection locked="0"/>
    </xf>
    <xf numFmtId="0" fontId="12" fillId="34" borderId="22" xfId="0" applyFont="1" applyFill="1" applyBorder="1" applyAlignment="1" applyProtection="1">
      <alignment horizontal="left" vertical="top" readingOrder="1"/>
      <protection locked="0"/>
    </xf>
    <xf numFmtId="0" fontId="12" fillId="34" borderId="9" xfId="0" applyFont="1" applyFill="1" applyBorder="1" applyAlignment="1" applyProtection="1">
      <alignment horizontal="left" vertical="top" readingOrder="1"/>
      <protection locked="0"/>
    </xf>
    <xf numFmtId="0" fontId="12" fillId="34" borderId="38" xfId="0" applyFont="1" applyFill="1" applyBorder="1" applyAlignment="1" applyProtection="1">
      <alignment horizontal="left" vertical="top" readingOrder="1"/>
      <protection locked="0"/>
    </xf>
    <xf numFmtId="0" fontId="111" fillId="15" borderId="128" xfId="0" applyNumberFormat="1" applyFont="1" applyFill="1" applyBorder="1" applyAlignment="1" applyProtection="1">
      <alignment horizontal="right" vertical="top" wrapText="1" readingOrder="1"/>
    </xf>
    <xf numFmtId="0" fontId="111" fillId="15" borderId="0" xfId="0" applyNumberFormat="1" applyFont="1" applyFill="1" applyBorder="1" applyAlignment="1" applyProtection="1">
      <alignment horizontal="right" vertical="top" wrapText="1" readingOrder="1"/>
    </xf>
    <xf numFmtId="0" fontId="10" fillId="2" borderId="0" xfId="0" applyFont="1" applyFill="1" applyBorder="1" applyAlignment="1" applyProtection="1">
      <alignment horizontal="left" vertical="center" readingOrder="1"/>
    </xf>
    <xf numFmtId="0" fontId="127" fillId="34" borderId="122" xfId="0" applyFont="1" applyFill="1" applyBorder="1" applyAlignment="1" applyProtection="1">
      <alignment horizontal="left" vertical="center" wrapText="1" readingOrder="1"/>
      <protection locked="0"/>
    </xf>
    <xf numFmtId="0" fontId="127" fillId="34" borderId="123" xfId="0" applyFont="1" applyFill="1" applyBorder="1" applyAlignment="1" applyProtection="1">
      <alignment horizontal="left" vertical="center" wrapText="1" readingOrder="1"/>
      <protection locked="0"/>
    </xf>
    <xf numFmtId="0" fontId="127" fillId="34" borderId="124" xfId="0" applyFont="1" applyFill="1" applyBorder="1" applyAlignment="1" applyProtection="1">
      <alignment horizontal="left" vertical="center" wrapText="1" readingOrder="1"/>
      <protection locked="0"/>
    </xf>
    <xf numFmtId="0" fontId="127" fillId="34" borderId="92" xfId="0" applyFont="1" applyFill="1" applyBorder="1" applyAlignment="1" applyProtection="1">
      <alignment horizontal="left" vertical="center" wrapText="1" readingOrder="1"/>
      <protection locked="0"/>
    </xf>
    <xf numFmtId="0" fontId="127" fillId="34" borderId="93" xfId="0" applyFont="1" applyFill="1" applyBorder="1" applyAlignment="1" applyProtection="1">
      <alignment horizontal="left" vertical="center" wrapText="1" readingOrder="1"/>
      <protection locked="0"/>
    </xf>
    <xf numFmtId="0" fontId="127" fillId="34" borderId="121" xfId="0" applyFont="1" applyFill="1" applyBorder="1" applyAlignment="1" applyProtection="1">
      <alignment horizontal="left" vertical="center" wrapText="1" readingOrder="1"/>
      <protection locked="0"/>
    </xf>
    <xf numFmtId="0" fontId="4" fillId="0" borderId="85" xfId="0" applyFont="1" applyBorder="1" applyAlignment="1">
      <alignment horizontal="left" vertical="center"/>
    </xf>
    <xf numFmtId="0" fontId="133" fillId="40" borderId="87" xfId="0" applyFont="1" applyFill="1" applyBorder="1" applyAlignment="1" applyProtection="1">
      <alignment horizontal="center" vertical="top" wrapText="1" readingOrder="1"/>
    </xf>
    <xf numFmtId="0" fontId="133" fillId="40" borderId="89" xfId="0" applyFont="1" applyFill="1" applyBorder="1" applyAlignment="1" applyProtection="1">
      <alignment horizontal="center" vertical="top" wrapText="1" readingOrder="1"/>
    </xf>
    <xf numFmtId="0" fontId="133" fillId="40" borderId="88" xfId="0" applyFont="1" applyFill="1" applyBorder="1" applyAlignment="1" applyProtection="1">
      <alignment horizontal="center" vertical="top" wrapText="1" readingOrder="1"/>
    </xf>
    <xf numFmtId="0" fontId="10" fillId="2" borderId="0" xfId="0" applyFont="1" applyFill="1" applyBorder="1" applyAlignment="1" applyProtection="1">
      <alignment horizontal="left" vertical="center" wrapText="1" readingOrder="1"/>
    </xf>
    <xf numFmtId="0" fontId="10" fillId="2" borderId="39" xfId="0" applyFont="1" applyFill="1" applyBorder="1" applyAlignment="1" applyProtection="1">
      <alignment horizontal="left" vertical="center" wrapText="1" readingOrder="1"/>
    </xf>
    <xf numFmtId="0" fontId="111" fillId="40" borderId="14" xfId="0" applyNumberFormat="1" applyFont="1" applyFill="1" applyBorder="1" applyAlignment="1" applyProtection="1">
      <alignment horizontal="center" vertical="center" wrapText="1" readingOrder="1"/>
      <protection locked="0"/>
    </xf>
    <xf numFmtId="165" fontId="111" fillId="40" borderId="14" xfId="0" applyNumberFormat="1" applyFont="1" applyFill="1" applyBorder="1" applyAlignment="1" applyProtection="1">
      <alignment horizontal="center" vertical="center" wrapText="1" readingOrder="1"/>
      <protection locked="0"/>
    </xf>
    <xf numFmtId="0" fontId="12" fillId="34" borderId="38" xfId="0" applyFont="1" applyFill="1" applyBorder="1" applyAlignment="1" applyProtection="1">
      <alignment horizontal="left" vertical="center" readingOrder="1"/>
      <protection locked="0"/>
    </xf>
    <xf numFmtId="0" fontId="129" fillId="34" borderId="21" xfId="0" applyFont="1" applyFill="1" applyBorder="1" applyAlignment="1" applyProtection="1">
      <alignment horizontal="left" vertical="center" wrapText="1" readingOrder="1"/>
      <protection locked="0"/>
    </xf>
    <xf numFmtId="0" fontId="10" fillId="15" borderId="0" xfId="0" applyFont="1" applyFill="1" applyBorder="1" applyAlignment="1" applyProtection="1">
      <alignment horizontal="left" vertical="top" readingOrder="1"/>
    </xf>
    <xf numFmtId="0" fontId="129" fillId="34" borderId="6" xfId="0" applyFont="1" applyFill="1" applyBorder="1" applyAlignment="1" applyProtection="1">
      <alignment horizontal="left" vertical="center" wrapText="1" readingOrder="1"/>
      <protection locked="0"/>
    </xf>
    <xf numFmtId="0" fontId="129" fillId="34" borderId="7" xfId="0" applyFont="1" applyFill="1" applyBorder="1" applyAlignment="1" applyProtection="1">
      <alignment horizontal="left" vertical="center" wrapText="1" readingOrder="1"/>
      <protection locked="0"/>
    </xf>
    <xf numFmtId="0" fontId="129" fillId="34" borderId="8" xfId="0" applyFont="1" applyFill="1" applyBorder="1" applyAlignment="1" applyProtection="1">
      <alignment horizontal="left" vertical="center" wrapText="1" readingOrder="1"/>
      <protection locked="0"/>
    </xf>
    <xf numFmtId="0" fontId="163" fillId="33" borderId="118" xfId="0" applyFont="1" applyFill="1" applyBorder="1" applyAlignment="1" applyProtection="1">
      <alignment horizontal="center" vertical="top"/>
    </xf>
    <xf numFmtId="0" fontId="163" fillId="33" borderId="119" xfId="0" applyFont="1" applyFill="1" applyBorder="1" applyAlignment="1" applyProtection="1">
      <alignment horizontal="center" vertical="top"/>
    </xf>
    <xf numFmtId="0" fontId="163" fillId="33" borderId="120" xfId="0" applyFont="1" applyFill="1" applyBorder="1" applyAlignment="1" applyProtection="1">
      <alignment horizontal="center" vertical="top"/>
    </xf>
    <xf numFmtId="0" fontId="10" fillId="15" borderId="0" xfId="0" applyFont="1" applyFill="1" applyBorder="1" applyAlignment="1" applyProtection="1">
      <alignment horizontal="right" vertical="top" readingOrder="1"/>
    </xf>
    <xf numFmtId="0" fontId="110" fillId="2" borderId="115" xfId="5" applyFont="1" applyFill="1" applyBorder="1" applyAlignment="1" applyProtection="1">
      <alignment horizontal="center"/>
    </xf>
    <xf numFmtId="0" fontId="110" fillId="2" borderId="103" xfId="5" applyFont="1" applyFill="1" applyBorder="1" applyAlignment="1" applyProtection="1">
      <alignment horizontal="center"/>
    </xf>
    <xf numFmtId="0" fontId="110" fillId="2" borderId="116" xfId="5" applyFont="1" applyFill="1" applyBorder="1" applyAlignment="1" applyProtection="1">
      <alignment horizontal="center"/>
    </xf>
    <xf numFmtId="0" fontId="127" fillId="34" borderId="125" xfId="0" applyFont="1" applyFill="1" applyBorder="1" applyAlignment="1" applyProtection="1">
      <alignment horizontal="left" vertical="center" wrapText="1" readingOrder="1"/>
      <protection locked="0"/>
    </xf>
    <xf numFmtId="0" fontId="127" fillId="34" borderId="126" xfId="0" applyFont="1" applyFill="1" applyBorder="1" applyAlignment="1" applyProtection="1">
      <alignment horizontal="left" vertical="center" wrapText="1" readingOrder="1"/>
      <protection locked="0"/>
    </xf>
    <xf numFmtId="0" fontId="127" fillId="34" borderId="127" xfId="0" applyFont="1" applyFill="1" applyBorder="1" applyAlignment="1" applyProtection="1">
      <alignment horizontal="left" vertical="center" wrapText="1" readingOrder="1"/>
      <protection locked="0"/>
    </xf>
    <xf numFmtId="0" fontId="2" fillId="2" borderId="0" xfId="5" applyFill="1" applyAlignment="1" applyProtection="1">
      <alignment horizontal="left" vertical="top" wrapText="1" readingOrder="1"/>
    </xf>
    <xf numFmtId="0" fontId="111" fillId="40" borderId="118" xfId="0" applyFont="1" applyFill="1" applyBorder="1" applyAlignment="1" applyProtection="1">
      <alignment horizontal="left" vertical="top" wrapText="1" readingOrder="1"/>
    </xf>
    <xf numFmtId="0" fontId="111" fillId="40" borderId="119" xfId="0" applyFont="1" applyFill="1" applyBorder="1" applyAlignment="1" applyProtection="1">
      <alignment horizontal="left" vertical="top" wrapText="1" readingOrder="1"/>
    </xf>
    <xf numFmtId="0" fontId="127" fillId="34" borderId="119" xfId="0" applyFont="1" applyFill="1" applyBorder="1" applyAlignment="1" applyProtection="1">
      <alignment horizontal="left" vertical="top" wrapText="1" readingOrder="1"/>
      <protection locked="0"/>
    </xf>
    <xf numFmtId="0" fontId="127" fillId="34" borderId="120" xfId="0" applyFont="1" applyFill="1" applyBorder="1" applyAlignment="1" applyProtection="1">
      <alignment horizontal="left" vertical="top" wrapText="1" readingOrder="1"/>
      <protection locked="0"/>
    </xf>
    <xf numFmtId="0" fontId="0" fillId="0" borderId="0" xfId="0" applyProtection="1"/>
    <xf numFmtId="0" fontId="111" fillId="33" borderId="137" xfId="0" applyFont="1" applyFill="1" applyBorder="1" applyAlignment="1" applyProtection="1">
      <alignment horizontal="left" vertical="top" wrapText="1" readingOrder="1"/>
    </xf>
    <xf numFmtId="0" fontId="111" fillId="33" borderId="135" xfId="0" applyFont="1" applyFill="1" applyBorder="1" applyAlignment="1" applyProtection="1">
      <alignment horizontal="left" vertical="top" wrapText="1" readingOrder="1"/>
    </xf>
    <xf numFmtId="0" fontId="111" fillId="33" borderId="136" xfId="0" applyFont="1" applyFill="1" applyBorder="1" applyAlignment="1" applyProtection="1">
      <alignment horizontal="left" vertical="top" wrapText="1" readingOrder="1"/>
    </xf>
    <xf numFmtId="0" fontId="31" fillId="15" borderId="0" xfId="5" applyFont="1" applyFill="1" applyBorder="1" applyAlignment="1" applyProtection="1"/>
    <xf numFmtId="0" fontId="2" fillId="15" borderId="0" xfId="5" applyFill="1" applyBorder="1" applyAlignment="1" applyProtection="1"/>
    <xf numFmtId="0" fontId="111" fillId="33" borderId="118" xfId="0" applyFont="1" applyFill="1" applyBorder="1" applyAlignment="1" applyProtection="1">
      <alignment horizontal="left" vertical="top" wrapText="1" readingOrder="1"/>
    </xf>
    <xf numFmtId="0" fontId="4" fillId="0" borderId="119" xfId="0" applyFont="1" applyBorder="1"/>
    <xf numFmtId="0" fontId="4" fillId="0" borderId="120" xfId="0" applyFont="1" applyBorder="1"/>
    <xf numFmtId="0" fontId="127" fillId="34" borderId="0" xfId="0" applyFont="1" applyFill="1" applyBorder="1" applyAlignment="1" applyProtection="1">
      <alignment horizontal="left" vertical="top" wrapText="1" readingOrder="1"/>
      <protection locked="0"/>
    </xf>
    <xf numFmtId="0" fontId="127" fillId="34" borderId="85" xfId="0" applyFont="1" applyFill="1" applyBorder="1" applyAlignment="1" applyProtection="1">
      <alignment horizontal="left" vertical="top" wrapText="1" readingOrder="1"/>
      <protection locked="0"/>
    </xf>
    <xf numFmtId="0" fontId="12" fillId="15" borderId="13" xfId="0" applyFont="1" applyFill="1" applyBorder="1" applyAlignment="1" applyProtection="1">
      <alignment horizontal="left" vertical="top" wrapText="1" readingOrder="1"/>
    </xf>
    <xf numFmtId="0" fontId="12" fillId="15" borderId="11" xfId="0" applyFont="1" applyFill="1" applyBorder="1" applyAlignment="1" applyProtection="1">
      <alignment horizontal="left" vertical="top" wrapText="1" readingOrder="1"/>
    </xf>
    <xf numFmtId="0" fontId="12" fillId="15" borderId="12" xfId="0" applyFont="1" applyFill="1" applyBorder="1" applyAlignment="1" applyProtection="1">
      <alignment horizontal="left" vertical="top" wrapText="1" readingOrder="1"/>
    </xf>
    <xf numFmtId="0" fontId="12" fillId="15" borderId="3" xfId="0" applyFont="1" applyFill="1" applyBorder="1" applyAlignment="1" applyProtection="1">
      <alignment horizontal="left" vertical="top" wrapText="1" readingOrder="1"/>
    </xf>
    <xf numFmtId="0" fontId="12" fillId="15" borderId="5" xfId="0" applyFont="1" applyFill="1" applyBorder="1" applyAlignment="1" applyProtection="1">
      <alignment horizontal="left" vertical="top" wrapText="1" readingOrder="1"/>
    </xf>
    <xf numFmtId="0" fontId="12" fillId="15" borderId="4" xfId="0" applyFont="1" applyFill="1" applyBorder="1" applyAlignment="1" applyProtection="1">
      <alignment horizontal="left" vertical="top" wrapText="1" readingOrder="1"/>
    </xf>
    <xf numFmtId="0" fontId="42" fillId="5" borderId="2" xfId="0" applyFont="1" applyFill="1" applyBorder="1" applyAlignment="1" applyProtection="1">
      <alignment horizontal="center" vertical="center" readingOrder="1"/>
    </xf>
    <xf numFmtId="0" fontId="163" fillId="40" borderId="115" xfId="0" applyFont="1" applyFill="1" applyBorder="1" applyAlignment="1" applyProtection="1">
      <alignment horizontal="center" vertical="top" readingOrder="1"/>
    </xf>
    <xf numFmtId="0" fontId="163" fillId="40" borderId="103" xfId="0" applyFont="1" applyFill="1" applyBorder="1" applyAlignment="1" applyProtection="1">
      <alignment horizontal="center" vertical="top" readingOrder="1"/>
    </xf>
    <xf numFmtId="0" fontId="163" fillId="40" borderId="116" xfId="0" applyFont="1" applyFill="1" applyBorder="1" applyAlignment="1" applyProtection="1">
      <alignment horizontal="center" vertical="top" readingOrder="1"/>
    </xf>
    <xf numFmtId="0" fontId="110" fillId="15" borderId="16" xfId="0" applyFont="1" applyFill="1" applyBorder="1" applyAlignment="1" applyProtection="1">
      <alignment horizontal="center" vertical="top" wrapText="1" readingOrder="1"/>
    </xf>
    <xf numFmtId="0" fontId="110" fillId="15" borderId="17" xfId="0" applyFont="1" applyFill="1" applyBorder="1" applyAlignment="1" applyProtection="1">
      <alignment horizontal="center" vertical="top" wrapText="1" readingOrder="1"/>
    </xf>
    <xf numFmtId="0" fontId="110" fillId="15" borderId="18" xfId="0" applyFont="1" applyFill="1" applyBorder="1" applyAlignment="1" applyProtection="1">
      <alignment horizontal="center" vertical="top" wrapText="1" readingOrder="1"/>
    </xf>
    <xf numFmtId="0" fontId="111" fillId="33" borderId="87" xfId="0" applyFont="1" applyFill="1" applyBorder="1" applyAlignment="1" applyProtection="1">
      <alignment horizontal="left" vertical="top" wrapText="1" readingOrder="1"/>
    </xf>
    <xf numFmtId="0" fontId="111" fillId="33" borderId="89" xfId="0" applyFont="1" applyFill="1" applyBorder="1" applyAlignment="1" applyProtection="1">
      <alignment horizontal="left" vertical="top" wrapText="1" readingOrder="1"/>
    </xf>
    <xf numFmtId="0" fontId="111" fillId="33" borderId="88" xfId="0" applyFont="1" applyFill="1" applyBorder="1" applyAlignment="1" applyProtection="1">
      <alignment horizontal="left" vertical="top" wrapText="1" readingOrder="1"/>
    </xf>
    <xf numFmtId="0" fontId="111" fillId="33" borderId="119" xfId="0" applyFont="1" applyFill="1" applyBorder="1" applyAlignment="1" applyProtection="1">
      <alignment horizontal="left" vertical="top" wrapText="1" readingOrder="1"/>
    </xf>
    <xf numFmtId="0" fontId="111" fillId="33" borderId="120" xfId="0" applyFont="1" applyFill="1" applyBorder="1" applyAlignment="1" applyProtection="1">
      <alignment horizontal="left" vertical="top" wrapText="1" readingOrder="1"/>
    </xf>
    <xf numFmtId="0" fontId="127" fillId="34" borderId="131" xfId="0" applyFont="1" applyFill="1" applyBorder="1" applyAlignment="1" applyProtection="1">
      <alignment horizontal="left" vertical="top" wrapText="1" readingOrder="1"/>
      <protection locked="0"/>
    </xf>
    <xf numFmtId="0" fontId="127" fillId="34" borderId="132" xfId="0" applyFont="1" applyFill="1" applyBorder="1" applyAlignment="1" applyProtection="1">
      <alignment horizontal="left" vertical="top" wrapText="1" readingOrder="1"/>
      <protection locked="0"/>
    </xf>
    <xf numFmtId="0" fontId="127" fillId="34" borderId="133" xfId="0" applyFont="1" applyFill="1" applyBorder="1" applyAlignment="1" applyProtection="1">
      <alignment horizontal="left" vertical="top" wrapText="1" readingOrder="1"/>
      <protection locked="0"/>
    </xf>
    <xf numFmtId="0" fontId="127" fillId="34" borderId="134" xfId="0" applyFont="1" applyFill="1" applyBorder="1" applyAlignment="1" applyProtection="1">
      <alignment horizontal="left" vertical="top" wrapText="1" readingOrder="1"/>
      <protection locked="0"/>
    </xf>
    <xf numFmtId="0" fontId="127" fillId="34" borderId="135" xfId="0" applyFont="1" applyFill="1" applyBorder="1" applyAlignment="1" applyProtection="1">
      <alignment horizontal="left" vertical="top" wrapText="1" readingOrder="1"/>
      <protection locked="0"/>
    </xf>
    <xf numFmtId="0" fontId="127" fillId="34" borderId="136" xfId="0" applyFont="1" applyFill="1" applyBorder="1" applyAlignment="1" applyProtection="1">
      <alignment horizontal="left" vertical="top" wrapText="1" readingOrder="1"/>
      <protection locked="0"/>
    </xf>
    <xf numFmtId="0" fontId="12" fillId="34" borderId="143" xfId="7" applyFont="1" applyFill="1" applyBorder="1" applyAlignment="1" applyProtection="1">
      <alignment horizontal="left" vertical="center" wrapText="1"/>
      <protection locked="0"/>
    </xf>
    <xf numFmtId="0" fontId="12" fillId="34" borderId="144" xfId="7" applyFont="1" applyFill="1" applyBorder="1" applyAlignment="1" applyProtection="1">
      <alignment horizontal="left" vertical="center" wrapText="1"/>
      <protection locked="0"/>
    </xf>
    <xf numFmtId="0" fontId="12" fillId="34" borderId="145" xfId="7" applyFont="1" applyFill="1" applyBorder="1" applyAlignment="1" applyProtection="1">
      <alignment horizontal="left" vertical="center" wrapText="1"/>
      <protection locked="0"/>
    </xf>
    <xf numFmtId="0" fontId="42" fillId="15" borderId="1" xfId="7" applyFont="1" applyFill="1" applyBorder="1" applyAlignment="1">
      <alignment horizontal="center" vertical="center" wrapText="1"/>
    </xf>
    <xf numFmtId="0" fontId="12" fillId="34" borderId="146" xfId="7" applyFont="1" applyFill="1" applyBorder="1" applyAlignment="1" applyProtection="1">
      <alignment horizontal="left" vertical="center" wrapText="1"/>
      <protection locked="0"/>
    </xf>
    <xf numFmtId="0" fontId="12" fillId="34" borderId="147" xfId="7" applyFont="1" applyFill="1" applyBorder="1" applyAlignment="1" applyProtection="1">
      <alignment horizontal="left" vertical="center" wrapText="1"/>
      <protection locked="0"/>
    </xf>
    <xf numFmtId="0" fontId="12" fillId="34" borderId="148" xfId="7" applyFont="1" applyFill="1" applyBorder="1" applyAlignment="1" applyProtection="1">
      <alignment horizontal="left" vertical="center" wrapText="1"/>
      <protection locked="0"/>
    </xf>
    <xf numFmtId="0" fontId="12" fillId="34" borderId="138" xfId="7" applyFont="1" applyFill="1" applyBorder="1" applyAlignment="1" applyProtection="1">
      <alignment horizontal="left" vertical="center" wrapText="1"/>
      <protection locked="0"/>
    </xf>
    <xf numFmtId="0" fontId="12" fillId="34" borderId="93" xfId="7" applyFont="1" applyFill="1" applyBorder="1" applyAlignment="1" applyProtection="1">
      <alignment horizontal="left" vertical="center" wrapText="1"/>
      <protection locked="0"/>
    </xf>
    <xf numFmtId="0" fontId="12" fillId="34" borderId="139" xfId="7" applyFont="1" applyFill="1" applyBorder="1" applyAlignment="1" applyProtection="1">
      <alignment horizontal="left" vertical="center" wrapText="1"/>
      <protection locked="0"/>
    </xf>
    <xf numFmtId="0" fontId="111" fillId="33" borderId="16" xfId="7" applyFont="1" applyFill="1" applyBorder="1" applyAlignment="1">
      <alignment horizontal="left" wrapText="1"/>
    </xf>
    <xf numFmtId="0" fontId="111" fillId="33" borderId="18" xfId="7" applyFont="1" applyFill="1" applyBorder="1" applyAlignment="1">
      <alignment horizontal="left" wrapText="1"/>
    </xf>
    <xf numFmtId="0" fontId="163" fillId="40" borderId="16" xfId="0" applyFont="1" applyFill="1" applyBorder="1" applyAlignment="1" applyProtection="1">
      <alignment horizontal="center" vertical="top" readingOrder="1"/>
    </xf>
    <xf numFmtId="0" fontId="163" fillId="40" borderId="17" xfId="0" applyFont="1" applyFill="1" applyBorder="1" applyAlignment="1" applyProtection="1">
      <alignment horizontal="center" vertical="top" readingOrder="1"/>
    </xf>
    <xf numFmtId="0" fontId="163" fillId="40" borderId="18" xfId="0" applyFont="1" applyFill="1" applyBorder="1" applyAlignment="1" applyProtection="1">
      <alignment horizontal="center" vertical="top" readingOrder="1"/>
    </xf>
    <xf numFmtId="0" fontId="110" fillId="15" borderId="140" xfId="7" applyFont="1" applyFill="1" applyBorder="1" applyAlignment="1">
      <alignment horizontal="center" vertical="top" readingOrder="1"/>
    </xf>
    <xf numFmtId="0" fontId="110" fillId="15" borderId="141" xfId="7" applyFont="1" applyFill="1" applyBorder="1" applyAlignment="1">
      <alignment horizontal="center" vertical="top" readingOrder="1"/>
    </xf>
    <xf numFmtId="0" fontId="110" fillId="15" borderId="142" xfId="7" applyFont="1" applyFill="1" applyBorder="1" applyAlignment="1">
      <alignment horizontal="center" vertical="top" readingOrder="1"/>
    </xf>
    <xf numFmtId="0" fontId="12" fillId="15" borderId="118" xfId="7" applyFont="1" applyFill="1" applyBorder="1" applyAlignment="1">
      <alignment horizontal="left" vertical="center" wrapText="1"/>
    </xf>
    <xf numFmtId="0" fontId="12" fillId="15" borderId="119" xfId="7" applyFont="1" applyFill="1" applyBorder="1" applyAlignment="1">
      <alignment horizontal="left" vertical="center" wrapText="1"/>
    </xf>
    <xf numFmtId="0" fontId="12" fillId="15" borderId="120" xfId="7" applyFont="1" applyFill="1" applyBorder="1" applyAlignment="1">
      <alignment horizontal="left" vertical="center" wrapText="1"/>
    </xf>
    <xf numFmtId="0" fontId="132" fillId="42" borderId="16" xfId="7" applyFont="1" applyFill="1" applyBorder="1" applyAlignment="1">
      <alignment horizontal="center" vertical="center" wrapText="1"/>
    </xf>
    <xf numFmtId="0" fontId="132" fillId="42" borderId="17" xfId="7" applyFont="1" applyFill="1" applyBorder="1" applyAlignment="1">
      <alignment horizontal="center" vertical="center" wrapText="1"/>
    </xf>
    <xf numFmtId="0" fontId="132" fillId="42" borderId="18" xfId="7" applyFont="1" applyFill="1" applyBorder="1" applyAlignment="1">
      <alignment horizontal="center" vertical="center" wrapText="1"/>
    </xf>
    <xf numFmtId="0" fontId="71" fillId="34" borderId="138" xfId="7" applyFont="1" applyFill="1" applyBorder="1" applyAlignment="1" applyProtection="1">
      <alignment horizontal="left" vertical="center" wrapText="1"/>
      <protection locked="0"/>
    </xf>
    <xf numFmtId="0" fontId="71" fillId="34" borderId="93" xfId="7" applyFont="1" applyFill="1" applyBorder="1" applyAlignment="1" applyProtection="1">
      <alignment horizontal="left" vertical="center" wrapText="1"/>
      <protection locked="0"/>
    </xf>
    <xf numFmtId="0" fontId="71" fillId="34" borderId="139" xfId="7" applyFont="1" applyFill="1" applyBorder="1" applyAlignment="1" applyProtection="1">
      <alignment horizontal="left" vertical="center" wrapText="1"/>
      <protection locked="0"/>
    </xf>
    <xf numFmtId="0" fontId="42" fillId="42" borderId="16" xfId="7" applyFont="1" applyFill="1" applyBorder="1" applyAlignment="1">
      <alignment horizontal="center" vertical="center"/>
    </xf>
    <xf numFmtId="0" fontId="42" fillId="42" borderId="17" xfId="7" applyFont="1" applyFill="1" applyBorder="1" applyAlignment="1">
      <alignment horizontal="center" vertical="center"/>
    </xf>
    <xf numFmtId="0" fontId="42" fillId="42" borderId="18" xfId="7" applyFont="1" applyFill="1" applyBorder="1" applyAlignment="1">
      <alignment horizontal="center" vertical="center"/>
    </xf>
    <xf numFmtId="0" fontId="62" fillId="15" borderId="13" xfId="7" applyFont="1" applyFill="1" applyBorder="1" applyAlignment="1">
      <alignment horizontal="left" vertical="top" wrapText="1"/>
    </xf>
    <xf numFmtId="0" fontId="120" fillId="15" borderId="11" xfId="7" applyFont="1" applyFill="1" applyBorder="1" applyAlignment="1">
      <alignment horizontal="left" vertical="top" wrapText="1"/>
    </xf>
    <xf numFmtId="0" fontId="120" fillId="15" borderId="12" xfId="7" applyFont="1" applyFill="1" applyBorder="1" applyAlignment="1">
      <alignment horizontal="left" vertical="top" wrapText="1"/>
    </xf>
    <xf numFmtId="0" fontId="120" fillId="15" borderId="1" xfId="7" applyFont="1" applyFill="1" applyBorder="1" applyAlignment="1">
      <alignment horizontal="left" vertical="top" wrapText="1"/>
    </xf>
    <xf numFmtId="0" fontId="120" fillId="15" borderId="0" xfId="7" applyFont="1" applyFill="1" applyBorder="1" applyAlignment="1">
      <alignment horizontal="left" vertical="top" wrapText="1"/>
    </xf>
    <xf numFmtId="0" fontId="120" fillId="15" borderId="2" xfId="7" applyFont="1" applyFill="1" applyBorder="1" applyAlignment="1">
      <alignment horizontal="left" vertical="top" wrapText="1"/>
    </xf>
    <xf numFmtId="0" fontId="120" fillId="15" borderId="3" xfId="7" applyFont="1" applyFill="1" applyBorder="1" applyAlignment="1">
      <alignment horizontal="left" vertical="top" wrapText="1"/>
    </xf>
    <xf numFmtId="0" fontId="120" fillId="15" borderId="5" xfId="7" applyFont="1" applyFill="1" applyBorder="1" applyAlignment="1">
      <alignment horizontal="left" vertical="top" wrapText="1"/>
    </xf>
    <xf numFmtId="0" fontId="120" fillId="15" borderId="4" xfId="7" applyFont="1" applyFill="1" applyBorder="1" applyAlignment="1">
      <alignment horizontal="left" vertical="top" wrapText="1"/>
    </xf>
    <xf numFmtId="0" fontId="66" fillId="15" borderId="13" xfId="7" applyFont="1" applyFill="1" applyBorder="1" applyAlignment="1">
      <alignment horizontal="left" vertical="center" wrapText="1"/>
    </xf>
    <xf numFmtId="0" fontId="66" fillId="15" borderId="11" xfId="7" applyFont="1" applyFill="1" applyBorder="1" applyAlignment="1">
      <alignment horizontal="left" vertical="center" wrapText="1"/>
    </xf>
    <xf numFmtId="0" fontId="62" fillId="15" borderId="1" xfId="7" applyFont="1" applyFill="1" applyBorder="1" applyAlignment="1">
      <alignment horizontal="left" vertical="top" wrapText="1"/>
    </xf>
    <xf numFmtId="0" fontId="62" fillId="15" borderId="0" xfId="7" applyFont="1" applyFill="1" applyBorder="1" applyAlignment="1">
      <alignment horizontal="left" vertical="top" wrapText="1"/>
    </xf>
    <xf numFmtId="0" fontId="62" fillId="15" borderId="2" xfId="7" applyFont="1" applyFill="1" applyBorder="1" applyAlignment="1">
      <alignment horizontal="left" vertical="top" wrapText="1"/>
    </xf>
    <xf numFmtId="0" fontId="120" fillId="15" borderId="62" xfId="7" applyFont="1" applyFill="1" applyBorder="1" applyAlignment="1">
      <alignment horizontal="left" vertical="top" wrapText="1"/>
    </xf>
    <xf numFmtId="0" fontId="120" fillId="15" borderId="9" xfId="7" applyFont="1" applyFill="1" applyBorder="1" applyAlignment="1">
      <alignment horizontal="left" vertical="top" wrapText="1"/>
    </xf>
    <xf numFmtId="0" fontId="120" fillId="15" borderId="63" xfId="7" applyFont="1" applyFill="1" applyBorder="1" applyAlignment="1">
      <alignment horizontal="left" vertical="top" wrapText="1"/>
    </xf>
    <xf numFmtId="0" fontId="165" fillId="15" borderId="64" xfId="7" applyFont="1" applyFill="1" applyBorder="1" applyAlignment="1">
      <alignment horizontal="left" vertical="center" wrapText="1"/>
    </xf>
    <xf numFmtId="0" fontId="165" fillId="15" borderId="43" xfId="7" applyFont="1" applyFill="1" applyBorder="1" applyAlignment="1">
      <alignment horizontal="left" vertical="center" wrapText="1"/>
    </xf>
    <xf numFmtId="0" fontId="12" fillId="34" borderId="6" xfId="0" applyFont="1" applyFill="1" applyBorder="1" applyAlignment="1" applyProtection="1">
      <alignment horizontal="center" wrapText="1"/>
      <protection locked="0"/>
    </xf>
    <xf numFmtId="0" fontId="12" fillId="34" borderId="7" xfId="0" applyFont="1" applyFill="1" applyBorder="1" applyAlignment="1" applyProtection="1">
      <alignment horizontal="center" wrapText="1"/>
      <protection locked="0"/>
    </xf>
    <xf numFmtId="0" fontId="12" fillId="34" borderId="8" xfId="0" applyFont="1" applyFill="1" applyBorder="1" applyAlignment="1" applyProtection="1">
      <alignment horizontal="center" wrapText="1"/>
      <protection locked="0"/>
    </xf>
    <xf numFmtId="0" fontId="12" fillId="34" borderId="6" xfId="0" applyFont="1" applyFill="1" applyBorder="1" applyAlignment="1" applyProtection="1">
      <alignment horizontal="left" wrapText="1"/>
      <protection locked="0"/>
    </xf>
    <xf numFmtId="0" fontId="12" fillId="34" borderId="7" xfId="0" applyFont="1" applyFill="1" applyBorder="1" applyAlignment="1" applyProtection="1">
      <alignment horizontal="left" wrapText="1"/>
      <protection locked="0"/>
    </xf>
    <xf numFmtId="0" fontId="12" fillId="34" borderId="8" xfId="0" applyFont="1" applyFill="1" applyBorder="1" applyAlignment="1" applyProtection="1">
      <alignment horizontal="left" wrapText="1"/>
      <protection locked="0"/>
    </xf>
    <xf numFmtId="0" fontId="16" fillId="34" borderId="152" xfId="0" applyFont="1" applyFill="1" applyBorder="1" applyAlignment="1" applyProtection="1">
      <alignment horizontal="left" wrapText="1"/>
    </xf>
    <xf numFmtId="0" fontId="16" fillId="34" borderId="150" xfId="0" applyFont="1" applyFill="1" applyBorder="1" applyAlignment="1" applyProtection="1">
      <alignment horizontal="left" wrapText="1"/>
    </xf>
    <xf numFmtId="0" fontId="16" fillId="34" borderId="151" xfId="0" applyFont="1" applyFill="1" applyBorder="1" applyAlignment="1" applyProtection="1">
      <alignment horizontal="left" wrapText="1"/>
    </xf>
    <xf numFmtId="0" fontId="137" fillId="15" borderId="1" xfId="0" applyFont="1" applyFill="1" applyBorder="1" applyAlignment="1" applyProtection="1">
      <alignment horizontal="left" vertical="top" wrapText="1" readingOrder="1"/>
    </xf>
    <xf numFmtId="0" fontId="137" fillId="15" borderId="0" xfId="0" applyFont="1" applyFill="1" applyBorder="1" applyAlignment="1" applyProtection="1">
      <alignment horizontal="left" vertical="top" wrapText="1" readingOrder="1"/>
    </xf>
    <xf numFmtId="0" fontId="16" fillId="34" borderId="149" xfId="0" applyFont="1" applyFill="1" applyBorder="1" applyAlignment="1" applyProtection="1">
      <alignment horizontal="left" wrapText="1"/>
    </xf>
    <xf numFmtId="0" fontId="111" fillId="33" borderId="104" xfId="0" applyFont="1" applyFill="1" applyBorder="1" applyAlignment="1" applyProtection="1">
      <alignment horizontal="left" vertical="top" readingOrder="1"/>
    </xf>
    <xf numFmtId="0" fontId="163" fillId="33" borderId="115" xfId="0" applyFont="1" applyFill="1" applyBorder="1" applyAlignment="1" applyProtection="1">
      <alignment horizontal="center" vertical="top" readingOrder="1"/>
    </xf>
    <xf numFmtId="0" fontId="163" fillId="33" borderId="103" xfId="0" applyFont="1" applyFill="1" applyBorder="1" applyAlignment="1" applyProtection="1">
      <alignment horizontal="center" vertical="top" readingOrder="1"/>
    </xf>
    <xf numFmtId="0" fontId="163" fillId="33" borderId="116" xfId="0" applyFont="1" applyFill="1" applyBorder="1" applyAlignment="1" applyProtection="1">
      <alignment horizontal="center" vertical="top" readingOrder="1"/>
    </xf>
    <xf numFmtId="0" fontId="110" fillId="0" borderId="16" xfId="0" applyFont="1" applyFill="1" applyBorder="1" applyAlignment="1" applyProtection="1">
      <alignment horizontal="center"/>
    </xf>
    <xf numFmtId="0" fontId="110" fillId="0" borderId="17" xfId="0" applyFont="1" applyFill="1" applyBorder="1" applyAlignment="1" applyProtection="1">
      <alignment horizontal="center"/>
    </xf>
    <xf numFmtId="0" fontId="110" fillId="0" borderId="18" xfId="0" applyFont="1" applyFill="1" applyBorder="1" applyAlignment="1" applyProtection="1">
      <alignment horizontal="center"/>
    </xf>
    <xf numFmtId="0" fontId="12" fillId="0" borderId="16" xfId="0" applyFont="1" applyFill="1" applyBorder="1" applyAlignment="1" applyProtection="1">
      <alignment horizontal="left" vertical="center" wrapText="1"/>
    </xf>
    <xf numFmtId="0" fontId="10" fillId="0" borderId="17" xfId="0" applyFont="1" applyFill="1" applyBorder="1" applyAlignment="1" applyProtection="1">
      <alignment horizontal="left" vertical="center" wrapText="1"/>
    </xf>
    <xf numFmtId="0" fontId="10" fillId="0" borderId="18" xfId="0" applyFont="1" applyFill="1" applyBorder="1" applyAlignment="1" applyProtection="1">
      <alignment horizontal="left" vertical="center" wrapText="1"/>
    </xf>
    <xf numFmtId="0" fontId="114" fillId="33" borderId="91" xfId="0" applyFont="1" applyFill="1" applyBorder="1" applyAlignment="1" applyProtection="1">
      <alignment horizontal="left"/>
    </xf>
    <xf numFmtId="0" fontId="10" fillId="0" borderId="0" xfId="0" applyFont="1" applyFill="1" applyBorder="1" applyAlignment="1" applyProtection="1">
      <alignment horizontal="left" wrapText="1"/>
    </xf>
    <xf numFmtId="0" fontId="10" fillId="0" borderId="126" xfId="0" applyFont="1" applyFill="1" applyBorder="1" applyAlignment="1" applyProtection="1">
      <alignment horizontal="left" wrapText="1"/>
    </xf>
    <xf numFmtId="0" fontId="133" fillId="33" borderId="23" xfId="7" applyFont="1" applyFill="1" applyBorder="1" applyAlignment="1">
      <alignment horizontal="center" vertical="center" textRotation="180" wrapText="1"/>
    </xf>
    <xf numFmtId="0" fontId="133" fillId="33" borderId="19" xfId="7" applyFont="1" applyFill="1" applyBorder="1" applyAlignment="1">
      <alignment horizontal="center" vertical="center" textRotation="180" wrapText="1"/>
    </xf>
    <xf numFmtId="0" fontId="120" fillId="38" borderId="12" xfId="7" applyFont="1" applyFill="1" applyBorder="1" applyAlignment="1">
      <alignment horizontal="center" vertical="center" wrapText="1"/>
    </xf>
    <xf numFmtId="0" fontId="120" fillId="38" borderId="2" xfId="7" applyFont="1" applyFill="1" applyBorder="1" applyAlignment="1">
      <alignment horizontal="center" vertical="center" wrapText="1"/>
    </xf>
    <xf numFmtId="0" fontId="120" fillId="38" borderId="4" xfId="7" applyFont="1" applyFill="1" applyBorder="1" applyAlignment="1">
      <alignment horizontal="center" vertical="center" wrapText="1"/>
    </xf>
    <xf numFmtId="0" fontId="120" fillId="38" borderId="0" xfId="7" applyFont="1" applyFill="1" applyBorder="1" applyAlignment="1">
      <alignment horizontal="center" vertical="center" wrapText="1"/>
    </xf>
    <xf numFmtId="0" fontId="120" fillId="38" borderId="5" xfId="7" applyFont="1" applyFill="1" applyBorder="1" applyAlignment="1">
      <alignment horizontal="center" vertical="center" wrapText="1"/>
    </xf>
    <xf numFmtId="0" fontId="120" fillId="34" borderId="28" xfId="7" applyFont="1" applyFill="1" applyBorder="1" applyAlignment="1" applyProtection="1">
      <alignment horizontal="left" vertical="top"/>
      <protection locked="0"/>
    </xf>
    <xf numFmtId="0" fontId="120" fillId="34" borderId="32" xfId="7" applyFont="1" applyFill="1" applyBorder="1" applyAlignment="1" applyProtection="1">
      <alignment horizontal="left" vertical="top"/>
      <protection locked="0"/>
    </xf>
    <xf numFmtId="0" fontId="120" fillId="34" borderId="29" xfId="7" applyFont="1" applyFill="1" applyBorder="1" applyAlignment="1" applyProtection="1">
      <alignment horizontal="left" vertical="top" wrapText="1"/>
      <protection locked="0"/>
    </xf>
    <xf numFmtId="0" fontId="120" fillId="34" borderId="34" xfId="7" applyFont="1" applyFill="1" applyBorder="1" applyAlignment="1" applyProtection="1">
      <alignment horizontal="left" vertical="top" wrapText="1"/>
      <protection locked="0"/>
    </xf>
    <xf numFmtId="0" fontId="120" fillId="34" borderId="27" xfId="7" applyFont="1" applyFill="1" applyBorder="1" applyAlignment="1" applyProtection="1">
      <alignment horizontal="left" vertical="top" wrapText="1"/>
      <protection locked="0"/>
    </xf>
    <xf numFmtId="0" fontId="120" fillId="34" borderId="46" xfId="7" applyFont="1" applyFill="1" applyBorder="1" applyAlignment="1" applyProtection="1">
      <alignment horizontal="left" vertical="top" wrapText="1"/>
      <protection locked="0"/>
    </xf>
    <xf numFmtId="0" fontId="120" fillId="34" borderId="29" xfId="7" applyFont="1" applyFill="1" applyBorder="1" applyAlignment="1" applyProtection="1">
      <alignment horizontal="left" vertical="top"/>
      <protection locked="0"/>
    </xf>
    <xf numFmtId="0" fontId="120" fillId="34" borderId="34" xfId="7" applyFont="1" applyFill="1" applyBorder="1" applyAlignment="1" applyProtection="1">
      <alignment horizontal="left" vertical="top"/>
      <protection locked="0"/>
    </xf>
    <xf numFmtId="0" fontId="120" fillId="34" borderId="28" xfId="7" applyFont="1" applyFill="1" applyBorder="1" applyAlignment="1" applyProtection="1">
      <alignment horizontal="left" vertical="top" wrapText="1"/>
      <protection locked="0"/>
    </xf>
    <xf numFmtId="0" fontId="120" fillId="34" borderId="32" xfId="7" applyFont="1" applyFill="1" applyBorder="1" applyAlignment="1" applyProtection="1">
      <alignment horizontal="left" vertical="top" wrapText="1"/>
      <protection locked="0"/>
    </xf>
    <xf numFmtId="0" fontId="120" fillId="38" borderId="27" xfId="7" applyFont="1" applyFill="1" applyBorder="1" applyAlignment="1">
      <alignment horizontal="left" vertical="top" wrapText="1"/>
    </xf>
    <xf numFmtId="0" fontId="120" fillId="38" borderId="46" xfId="7" applyFont="1" applyFill="1" applyBorder="1" applyAlignment="1">
      <alignment horizontal="left" vertical="top" wrapText="1"/>
    </xf>
    <xf numFmtId="0" fontId="120" fillId="38" borderId="29" xfId="7" applyFont="1" applyFill="1" applyBorder="1" applyAlignment="1">
      <alignment horizontal="left" vertical="top" wrapText="1"/>
    </xf>
    <xf numFmtId="0" fontId="120" fillId="38" borderId="34" xfId="7" applyFont="1" applyFill="1" applyBorder="1" applyAlignment="1">
      <alignment horizontal="left" vertical="top" wrapText="1"/>
    </xf>
    <xf numFmtId="0" fontId="120" fillId="38" borderId="28" xfId="7" applyFont="1" applyFill="1" applyBorder="1" applyAlignment="1">
      <alignment horizontal="left" vertical="top" wrapText="1"/>
    </xf>
    <xf numFmtId="0" fontId="120" fillId="38" borderId="32" xfId="7" applyFont="1" applyFill="1" applyBorder="1" applyAlignment="1">
      <alignment horizontal="left" vertical="top" wrapText="1"/>
    </xf>
    <xf numFmtId="0" fontId="163" fillId="33" borderId="16" xfId="0" applyFont="1" applyFill="1" applyBorder="1" applyAlignment="1" applyProtection="1">
      <alignment horizontal="center" vertical="top" readingOrder="1"/>
    </xf>
    <xf numFmtId="0" fontId="163" fillId="33" borderId="17" xfId="0" applyFont="1" applyFill="1" applyBorder="1" applyAlignment="1" applyProtection="1">
      <alignment horizontal="center" vertical="top" readingOrder="1"/>
    </xf>
    <xf numFmtId="0" fontId="163" fillId="33" borderId="18" xfId="0" applyFont="1" applyFill="1" applyBorder="1" applyAlignment="1" applyProtection="1">
      <alignment horizontal="center" vertical="top" readingOrder="1"/>
    </xf>
    <xf numFmtId="0" fontId="133" fillId="33" borderId="66" xfId="7" applyFont="1" applyFill="1" applyBorder="1" applyAlignment="1">
      <alignment horizontal="left" vertical="top" wrapText="1"/>
    </xf>
    <xf numFmtId="0" fontId="133" fillId="33" borderId="67" xfId="7" applyFont="1" applyFill="1" applyBorder="1" applyAlignment="1">
      <alignment horizontal="left" vertical="top" wrapText="1"/>
    </xf>
    <xf numFmtId="0" fontId="12" fillId="15" borderId="16" xfId="7" applyFont="1" applyFill="1" applyBorder="1" applyAlignment="1">
      <alignment horizontal="left" vertical="center" wrapText="1"/>
    </xf>
    <xf numFmtId="0" fontId="12" fillId="15" borderId="17" xfId="7" applyFont="1" applyFill="1" applyBorder="1" applyAlignment="1">
      <alignment horizontal="left" vertical="center" wrapText="1"/>
    </xf>
    <xf numFmtId="0" fontId="12" fillId="15" borderId="18" xfId="7" applyFont="1" applyFill="1" applyBorder="1" applyAlignment="1">
      <alignment horizontal="left" vertical="center" wrapText="1"/>
    </xf>
    <xf numFmtId="0" fontId="111" fillId="40" borderId="58" xfId="7" applyFont="1" applyFill="1" applyBorder="1" applyAlignment="1">
      <alignment horizontal="left" wrapText="1"/>
    </xf>
    <xf numFmtId="0" fontId="111" fillId="40" borderId="59" xfId="7" applyFont="1" applyFill="1" applyBorder="1" applyAlignment="1">
      <alignment horizontal="left" wrapText="1"/>
    </xf>
    <xf numFmtId="0" fontId="111" fillId="40" borderId="60" xfId="7" applyFont="1" applyFill="1" applyBorder="1" applyAlignment="1">
      <alignment horizontal="left" wrapText="1"/>
    </xf>
    <xf numFmtId="0" fontId="111" fillId="40" borderId="61" xfId="7" applyFont="1" applyFill="1" applyBorder="1" applyAlignment="1">
      <alignment horizontal="left" wrapText="1"/>
    </xf>
    <xf numFmtId="0" fontId="111" fillId="40" borderId="51" xfId="0" applyFont="1" applyFill="1" applyBorder="1" applyAlignment="1">
      <alignment horizontal="left" wrapText="1"/>
    </xf>
    <xf numFmtId="0" fontId="111" fillId="40" borderId="69" xfId="0" applyFont="1" applyFill="1" applyBorder="1" applyAlignment="1">
      <alignment horizontal="left" wrapText="1"/>
    </xf>
    <xf numFmtId="0" fontId="133" fillId="33" borderId="18" xfId="7" applyFont="1" applyFill="1" applyBorder="1" applyAlignment="1">
      <alignment horizontal="left" vertical="top" wrapText="1"/>
    </xf>
    <xf numFmtId="0" fontId="111" fillId="40" borderId="51" xfId="7" applyFont="1" applyFill="1" applyBorder="1" applyAlignment="1">
      <alignment horizontal="left" wrapText="1"/>
    </xf>
    <xf numFmtId="0" fontId="111" fillId="40" borderId="69" xfId="7" applyFont="1" applyFill="1" applyBorder="1" applyAlignment="1">
      <alignment horizontal="left" wrapText="1"/>
    </xf>
    <xf numFmtId="0" fontId="133" fillId="33" borderId="40" xfId="7" applyFont="1" applyFill="1" applyBorder="1" applyAlignment="1">
      <alignment horizontal="left" vertical="top" wrapText="1"/>
    </xf>
    <xf numFmtId="0" fontId="133" fillId="33" borderId="41" xfId="7" applyFont="1" applyFill="1" applyBorder="1" applyAlignment="1">
      <alignment horizontal="left" vertical="top" wrapText="1"/>
    </xf>
    <xf numFmtId="0" fontId="146" fillId="34" borderId="41" xfId="7" applyFont="1" applyFill="1" applyBorder="1" applyAlignment="1">
      <alignment horizontal="left" vertical="top" wrapText="1"/>
    </xf>
    <xf numFmtId="0" fontId="120" fillId="34" borderId="46" xfId="7" applyFont="1" applyFill="1" applyBorder="1" applyAlignment="1" applyProtection="1">
      <alignment horizontal="left" vertical="top"/>
      <protection locked="0"/>
    </xf>
    <xf numFmtId="0" fontId="120" fillId="34" borderId="27" xfId="7" applyFont="1" applyFill="1" applyBorder="1" applyAlignment="1" applyProtection="1">
      <alignment horizontal="left" vertical="top"/>
      <protection locked="0"/>
    </xf>
    <xf numFmtId="0" fontId="166" fillId="15" borderId="15" xfId="7" applyFont="1" applyFill="1" applyBorder="1" applyAlignment="1">
      <alignment horizontal="center"/>
    </xf>
    <xf numFmtId="0" fontId="166" fillId="15" borderId="0" xfId="7" applyFont="1" applyFill="1" applyBorder="1" applyAlignment="1">
      <alignment horizontal="center"/>
    </xf>
    <xf numFmtId="0" fontId="166" fillId="15" borderId="39" xfId="7" applyFont="1" applyFill="1" applyBorder="1" applyAlignment="1">
      <alignment horizontal="center"/>
    </xf>
    <xf numFmtId="0" fontId="120" fillId="15" borderId="15" xfId="7" applyFont="1" applyFill="1" applyBorder="1" applyAlignment="1">
      <alignment horizontal="left" vertical="top" wrapText="1"/>
    </xf>
    <xf numFmtId="0" fontId="120" fillId="15" borderId="39" xfId="7" applyFont="1" applyFill="1" applyBorder="1" applyAlignment="1">
      <alignment horizontal="left" vertical="top" wrapText="1"/>
    </xf>
    <xf numFmtId="0" fontId="133" fillId="33" borderId="25" xfId="7" applyFont="1" applyFill="1" applyBorder="1" applyAlignment="1">
      <alignment horizontal="center" vertical="center" textRotation="180" wrapText="1"/>
    </xf>
    <xf numFmtId="0" fontId="133" fillId="33" borderId="68" xfId="7" applyFont="1" applyFill="1" applyBorder="1" applyAlignment="1">
      <alignment horizontal="center" vertical="center" textRotation="180" wrapText="1"/>
    </xf>
    <xf numFmtId="0" fontId="133" fillId="33" borderId="26" xfId="7" applyFont="1" applyFill="1" applyBorder="1" applyAlignment="1">
      <alignment horizontal="center" vertical="center" textRotation="180" wrapText="1"/>
    </xf>
    <xf numFmtId="0" fontId="146" fillId="34" borderId="42" xfId="7" applyFont="1" applyFill="1" applyBorder="1" applyAlignment="1">
      <alignment horizontal="left" vertical="top" wrapText="1"/>
    </xf>
    <xf numFmtId="0" fontId="98" fillId="15" borderId="0" xfId="7" applyFill="1" applyAlignment="1">
      <alignment horizontal="center"/>
    </xf>
    <xf numFmtId="0" fontId="120" fillId="15" borderId="38" xfId="7" applyFont="1" applyFill="1" applyBorder="1" applyAlignment="1">
      <alignment horizontal="left" vertical="top" wrapText="1"/>
    </xf>
    <xf numFmtId="0" fontId="133" fillId="33" borderId="65" xfId="7" applyFont="1" applyFill="1" applyBorder="1" applyAlignment="1">
      <alignment horizontal="center" vertical="center" textRotation="180" wrapText="1"/>
    </xf>
    <xf numFmtId="0" fontId="133" fillId="40" borderId="16" xfId="7" applyFont="1" applyFill="1" applyBorder="1" applyAlignment="1">
      <alignment horizontal="left" vertical="center" wrapText="1"/>
    </xf>
    <xf numFmtId="0" fontId="133" fillId="40" borderId="17" xfId="7" applyFont="1" applyFill="1" applyBorder="1" applyAlignment="1">
      <alignment horizontal="left" vertical="center" wrapText="1"/>
    </xf>
    <xf numFmtId="0" fontId="133" fillId="40" borderId="18" xfId="7" applyFont="1" applyFill="1" applyBorder="1" applyAlignment="1">
      <alignment horizontal="left" vertical="center" wrapText="1"/>
    </xf>
    <xf numFmtId="0" fontId="146" fillId="15" borderId="40" xfId="7" applyFont="1" applyFill="1" applyBorder="1" applyAlignment="1">
      <alignment vertical="top" wrapText="1"/>
    </xf>
    <xf numFmtId="0" fontId="146" fillId="15" borderId="41" xfId="7" applyFont="1" applyFill="1" applyBorder="1" applyAlignment="1">
      <alignment vertical="top" wrapText="1"/>
    </xf>
    <xf numFmtId="0" fontId="12" fillId="0" borderId="0" xfId="0" applyFont="1" applyBorder="1" applyAlignment="1">
      <alignment horizontal="left" vertical="top" wrapText="1"/>
    </xf>
    <xf numFmtId="0" fontId="12" fillId="0" borderId="39" xfId="0" applyFont="1" applyBorder="1" applyAlignment="1">
      <alignment horizontal="left" vertical="top" wrapText="1"/>
    </xf>
    <xf numFmtId="0" fontId="62" fillId="15" borderId="0" xfId="7" applyFont="1" applyFill="1" applyBorder="1" applyAlignment="1">
      <alignment horizontal="left" vertical="center" wrapText="1"/>
    </xf>
    <xf numFmtId="0" fontId="62" fillId="15" borderId="39" xfId="7" applyFont="1" applyFill="1" applyBorder="1" applyAlignment="1">
      <alignment horizontal="left" vertical="center" wrapText="1"/>
    </xf>
    <xf numFmtId="0" fontId="120" fillId="15" borderId="15" xfId="7" applyFont="1" applyFill="1" applyBorder="1" applyAlignment="1">
      <alignment horizontal="left" vertical="center" wrapText="1"/>
    </xf>
    <xf numFmtId="0" fontId="120" fillId="15" borderId="0" xfId="7" applyFont="1" applyFill="1" applyBorder="1" applyAlignment="1">
      <alignment horizontal="left" vertical="center" wrapText="1"/>
    </xf>
    <xf numFmtId="0" fontId="120" fillId="15" borderId="39" xfId="7" applyFont="1" applyFill="1" applyBorder="1" applyAlignment="1">
      <alignment horizontal="left" vertical="center" wrapText="1"/>
    </xf>
    <xf numFmtId="0" fontId="120" fillId="15" borderId="0" xfId="7" applyFont="1" applyFill="1" applyBorder="1" applyAlignment="1">
      <alignment horizontal="left" wrapText="1"/>
    </xf>
    <xf numFmtId="0" fontId="120" fillId="15" borderId="39" xfId="7" applyFont="1" applyFill="1" applyBorder="1" applyAlignment="1">
      <alignment horizontal="left" wrapText="1"/>
    </xf>
    <xf numFmtId="0" fontId="111" fillId="40" borderId="104" xfId="0" applyFont="1" applyFill="1" applyBorder="1" applyAlignment="1" applyProtection="1">
      <alignment horizontal="left" vertical="top" wrapText="1" readingOrder="1"/>
    </xf>
    <xf numFmtId="0" fontId="12" fillId="34" borderId="104" xfId="0" applyFont="1" applyFill="1" applyBorder="1" applyAlignment="1" applyProtection="1">
      <alignment horizontal="left" vertical="top" wrapText="1" readingOrder="1"/>
      <protection locked="0"/>
    </xf>
    <xf numFmtId="0" fontId="111" fillId="40" borderId="104" xfId="0" applyFont="1" applyFill="1" applyBorder="1" applyAlignment="1" applyProtection="1">
      <alignment horizontal="left" vertical="top" wrapText="1"/>
    </xf>
    <xf numFmtId="0" fontId="133" fillId="40" borderId="11" xfId="0" applyFont="1" applyFill="1" applyBorder="1" applyAlignment="1">
      <alignment horizontal="center"/>
    </xf>
    <xf numFmtId="0" fontId="167" fillId="15" borderId="16" xfId="0" applyFont="1" applyFill="1" applyBorder="1" applyAlignment="1" applyProtection="1">
      <alignment horizontal="center"/>
    </xf>
    <xf numFmtId="0" fontId="167" fillId="15" borderId="17" xfId="0" applyFont="1" applyFill="1" applyBorder="1" applyAlignment="1" applyProtection="1">
      <alignment horizontal="center"/>
    </xf>
    <xf numFmtId="0" fontId="167" fillId="15" borderId="18" xfId="0" applyFont="1" applyFill="1" applyBorder="1" applyAlignment="1" applyProtection="1">
      <alignment horizontal="center"/>
    </xf>
    <xf numFmtId="0" fontId="42" fillId="15" borderId="1" xfId="0" applyFont="1" applyFill="1" applyBorder="1" applyAlignment="1">
      <alignment horizontal="center" vertical="center"/>
    </xf>
    <xf numFmtId="0" fontId="12" fillId="2" borderId="13" xfId="0" applyNumberFormat="1" applyFont="1" applyFill="1" applyBorder="1" applyAlignment="1" applyProtection="1">
      <alignment horizontal="left" vertical="center" wrapText="1" readingOrder="1"/>
    </xf>
    <xf numFmtId="0" fontId="12" fillId="2" borderId="11" xfId="0" applyNumberFormat="1" applyFont="1" applyFill="1" applyBorder="1" applyAlignment="1" applyProtection="1">
      <alignment horizontal="left" vertical="center" wrapText="1" readingOrder="1"/>
    </xf>
    <xf numFmtId="0" fontId="12" fillId="2" borderId="12" xfId="0" applyNumberFormat="1" applyFont="1" applyFill="1" applyBorder="1" applyAlignment="1" applyProtection="1">
      <alignment horizontal="left" vertical="center" wrapText="1" readingOrder="1"/>
    </xf>
    <xf numFmtId="0" fontId="12" fillId="2" borderId="3" xfId="0" applyNumberFormat="1" applyFont="1" applyFill="1" applyBorder="1" applyAlignment="1" applyProtection="1">
      <alignment horizontal="left" vertical="center" wrapText="1" readingOrder="1"/>
    </xf>
    <xf numFmtId="0" fontId="12" fillId="2" borderId="5" xfId="0" applyNumberFormat="1" applyFont="1" applyFill="1" applyBorder="1" applyAlignment="1" applyProtection="1">
      <alignment horizontal="left" vertical="center" wrapText="1" readingOrder="1"/>
    </xf>
    <xf numFmtId="0" fontId="12" fillId="2" borderId="4" xfId="0" applyNumberFormat="1" applyFont="1" applyFill="1" applyBorder="1" applyAlignment="1" applyProtection="1">
      <alignment horizontal="left" vertical="center" wrapText="1" readingOrder="1"/>
    </xf>
    <xf numFmtId="0" fontId="32" fillId="34" borderId="7" xfId="0" applyFont="1" applyFill="1" applyBorder="1" applyAlignment="1" applyProtection="1">
      <alignment horizontal="left" wrapText="1"/>
      <protection locked="0"/>
    </xf>
    <xf numFmtId="0" fontId="32" fillId="34" borderId="8" xfId="0" applyFont="1" applyFill="1" applyBorder="1" applyAlignment="1" applyProtection="1">
      <alignment horizontal="left" wrapText="1"/>
      <protection locked="0"/>
    </xf>
    <xf numFmtId="0" fontId="133" fillId="15" borderId="0" xfId="0" applyFont="1" applyFill="1" applyBorder="1" applyProtection="1"/>
    <xf numFmtId="0" fontId="32" fillId="2" borderId="0" xfId="0" applyNumberFormat="1" applyFont="1" applyFill="1" applyBorder="1" applyAlignment="1" applyProtection="1">
      <alignment horizontal="left" vertical="top" wrapText="1"/>
    </xf>
    <xf numFmtId="0" fontId="32" fillId="2" borderId="0" xfId="0" applyFont="1" applyFill="1" applyBorder="1" applyAlignment="1" applyProtection="1">
      <alignment horizontal="left" vertical="top" wrapText="1"/>
    </xf>
    <xf numFmtId="0" fontId="32" fillId="2" borderId="2" xfId="0" applyFont="1" applyFill="1" applyBorder="1" applyAlignment="1" applyProtection="1">
      <alignment horizontal="left" vertical="top" wrapText="1"/>
    </xf>
    <xf numFmtId="0" fontId="32" fillId="2" borderId="5" xfId="0" applyFont="1" applyFill="1" applyBorder="1" applyAlignment="1" applyProtection="1">
      <alignment horizontal="left" vertical="top" wrapText="1"/>
    </xf>
    <xf numFmtId="0" fontId="32" fillId="2" borderId="4" xfId="0" applyFont="1" applyFill="1" applyBorder="1" applyAlignment="1" applyProtection="1">
      <alignment horizontal="left" vertical="top" wrapText="1"/>
    </xf>
    <xf numFmtId="0" fontId="168" fillId="2" borderId="0" xfId="0" applyFont="1" applyFill="1" applyBorder="1" applyAlignment="1" applyProtection="1">
      <alignment horizontal="left" vertical="top" wrapText="1"/>
    </xf>
    <xf numFmtId="0" fontId="32" fillId="34" borderId="43" xfId="0" applyFont="1" applyFill="1" applyBorder="1" applyAlignment="1" applyProtection="1">
      <alignment horizontal="left" wrapText="1"/>
      <protection locked="0"/>
    </xf>
    <xf numFmtId="0" fontId="32" fillId="34" borderId="44" xfId="0" applyFont="1" applyFill="1" applyBorder="1" applyAlignment="1" applyProtection="1">
      <alignment horizontal="left" wrapText="1"/>
      <protection locked="0"/>
    </xf>
    <xf numFmtId="0" fontId="42" fillId="15" borderId="0" xfId="0" applyFont="1" applyFill="1" applyBorder="1" applyProtection="1"/>
    <xf numFmtId="0" fontId="70" fillId="15" borderId="0" xfId="0" applyFont="1" applyFill="1" applyBorder="1" applyAlignment="1" applyProtection="1">
      <alignment horizontal="right"/>
    </xf>
    <xf numFmtId="0" fontId="134" fillId="15" borderId="0" xfId="0" applyFont="1" applyFill="1" applyBorder="1" applyProtection="1"/>
    <xf numFmtId="0" fontId="134" fillId="33" borderId="120" xfId="0" applyFont="1" applyFill="1" applyBorder="1" applyAlignment="1" applyProtection="1">
      <alignment horizontal="justify" vertical="top" wrapText="1"/>
    </xf>
    <xf numFmtId="0" fontId="134" fillId="33" borderId="104" xfId="0" applyFont="1" applyFill="1" applyBorder="1" applyAlignment="1" applyProtection="1">
      <alignment horizontal="justify" vertical="top" wrapText="1"/>
    </xf>
    <xf numFmtId="0" fontId="133" fillId="33" borderId="3" xfId="0" applyFont="1" applyFill="1" applyBorder="1" applyAlignment="1" applyProtection="1">
      <alignment horizontal="center"/>
    </xf>
    <xf numFmtId="0" fontId="133" fillId="33" borderId="5" xfId="0" applyFont="1" applyFill="1" applyBorder="1" applyAlignment="1" applyProtection="1">
      <alignment horizontal="center"/>
    </xf>
    <xf numFmtId="0" fontId="70" fillId="2" borderId="11" xfId="0" applyFont="1" applyFill="1" applyBorder="1" applyAlignment="1" applyProtection="1">
      <alignment horizontal="right"/>
    </xf>
    <xf numFmtId="0" fontId="133" fillId="33" borderId="16" xfId="0" applyFont="1" applyFill="1" applyBorder="1" applyProtection="1"/>
    <xf numFmtId="0" fontId="133" fillId="33" borderId="18" xfId="0" applyFont="1" applyFill="1" applyBorder="1" applyProtection="1"/>
    <xf numFmtId="10" fontId="32" fillId="38" borderId="53" xfId="0" applyNumberFormat="1" applyFont="1" applyFill="1" applyBorder="1" applyAlignment="1" applyProtection="1">
      <alignment horizontal="right"/>
    </xf>
    <xf numFmtId="10" fontId="32" fillId="38" borderId="70" xfId="0" applyNumberFormat="1" applyFont="1" applyFill="1" applyBorder="1" applyAlignment="1" applyProtection="1">
      <alignment horizontal="right"/>
    </xf>
    <xf numFmtId="0" fontId="32" fillId="34" borderId="33" xfId="0" applyFont="1" applyFill="1" applyBorder="1" applyAlignment="1" applyProtection="1">
      <alignment horizontal="right" wrapText="1"/>
      <protection locked="0"/>
    </xf>
    <xf numFmtId="0" fontId="32" fillId="34" borderId="34" xfId="0" applyFont="1" applyFill="1" applyBorder="1" applyAlignment="1" applyProtection="1">
      <alignment horizontal="right" wrapText="1"/>
      <protection locked="0"/>
    </xf>
    <xf numFmtId="0" fontId="133" fillId="33" borderId="4" xfId="0" applyFont="1" applyFill="1" applyBorder="1" applyAlignment="1" applyProtection="1">
      <alignment horizontal="center"/>
    </xf>
    <xf numFmtId="0" fontId="133" fillId="33" borderId="118" xfId="0" applyFont="1" applyFill="1" applyBorder="1" applyAlignment="1" applyProtection="1">
      <alignment horizontal="center" wrapText="1"/>
    </xf>
    <xf numFmtId="0" fontId="133" fillId="33" borderId="104" xfId="0" applyFont="1" applyFill="1" applyBorder="1" applyAlignment="1" applyProtection="1">
      <alignment horizontal="center" wrapText="1"/>
    </xf>
    <xf numFmtId="0" fontId="133" fillId="33" borderId="51" xfId="0" applyFont="1" applyFill="1" applyBorder="1" applyAlignment="1" applyProtection="1">
      <alignment horizontal="right" wrapText="1"/>
    </xf>
    <xf numFmtId="0" fontId="133" fillId="33" borderId="52" xfId="0" applyFont="1" applyFill="1" applyBorder="1" applyAlignment="1" applyProtection="1">
      <alignment horizontal="right" wrapText="1"/>
    </xf>
    <xf numFmtId="44" fontId="1" fillId="38" borderId="16" xfId="0" applyNumberFormat="1" applyFont="1" applyFill="1" applyBorder="1" applyAlignment="1" applyProtection="1">
      <alignment horizontal="center"/>
    </xf>
    <xf numFmtId="0" fontId="1" fillId="38" borderId="18" xfId="0" applyFont="1" applyFill="1" applyBorder="1" applyAlignment="1" applyProtection="1">
      <alignment horizontal="center"/>
    </xf>
    <xf numFmtId="0" fontId="133" fillId="33" borderId="153" xfId="0" applyFont="1" applyFill="1" applyBorder="1" applyAlignment="1" applyProtection="1">
      <alignment horizontal="center" vertical="center" wrapText="1"/>
    </xf>
    <xf numFmtId="0" fontId="134" fillId="33" borderId="16" xfId="0" applyFont="1" applyFill="1" applyBorder="1" applyProtection="1"/>
    <xf numFmtId="0" fontId="134" fillId="33" borderId="18" xfId="0" applyFont="1" applyFill="1" applyBorder="1" applyProtection="1"/>
    <xf numFmtId="0" fontId="133" fillId="33" borderId="104" xfId="0" applyFont="1" applyFill="1" applyBorder="1" applyAlignment="1" applyProtection="1">
      <alignment horizontal="justify" wrapText="1"/>
    </xf>
    <xf numFmtId="0" fontId="133" fillId="33" borderId="154" xfId="0" applyFont="1" applyFill="1" applyBorder="1" applyAlignment="1" applyProtection="1">
      <alignment horizontal="center" vertical="center" wrapText="1"/>
    </xf>
    <xf numFmtId="0" fontId="133" fillId="33" borderId="155" xfId="0" applyFont="1" applyFill="1" applyBorder="1" applyAlignment="1" applyProtection="1">
      <alignment horizontal="center" vertical="center" wrapText="1"/>
    </xf>
    <xf numFmtId="0" fontId="133" fillId="33" borderId="57" xfId="0" applyFont="1" applyFill="1" applyBorder="1" applyAlignment="1" applyProtection="1">
      <alignment horizontal="right" wrapText="1"/>
    </xf>
    <xf numFmtId="0" fontId="42" fillId="15" borderId="0" xfId="0" applyFont="1" applyFill="1" applyBorder="1" applyAlignment="1" applyProtection="1">
      <alignment horizontal="center" vertical="center"/>
    </xf>
    <xf numFmtId="0" fontId="32" fillId="34" borderId="10" xfId="0" applyFont="1" applyFill="1" applyBorder="1" applyAlignment="1" applyProtection="1">
      <alignment horizontal="center" wrapText="1"/>
      <protection locked="0"/>
    </xf>
    <xf numFmtId="0" fontId="32" fillId="34" borderId="32" xfId="0" applyFont="1" applyFill="1" applyBorder="1" applyAlignment="1" applyProtection="1">
      <alignment horizontal="center" wrapText="1"/>
      <protection locked="0"/>
    </xf>
    <xf numFmtId="0" fontId="32" fillId="38" borderId="10" xfId="0" applyNumberFormat="1" applyFont="1" applyFill="1" applyBorder="1" applyAlignment="1" applyProtection="1">
      <alignment horizontal="left" wrapText="1"/>
    </xf>
    <xf numFmtId="0" fontId="32" fillId="38" borderId="32" xfId="0" applyNumberFormat="1" applyFont="1" applyFill="1" applyBorder="1" applyAlignment="1" applyProtection="1">
      <alignment horizontal="left" wrapText="1"/>
    </xf>
    <xf numFmtId="0" fontId="32" fillId="38" borderId="10" xfId="0" applyFont="1" applyFill="1" applyBorder="1" applyAlignment="1" applyProtection="1">
      <alignment horizontal="left" wrapText="1"/>
    </xf>
    <xf numFmtId="0" fontId="32" fillId="38" borderId="32" xfId="0" applyFont="1" applyFill="1" applyBorder="1" applyAlignment="1" applyProtection="1">
      <alignment horizontal="left" wrapText="1"/>
    </xf>
    <xf numFmtId="0" fontId="133" fillId="33" borderId="104" xfId="0" applyFont="1" applyFill="1" applyBorder="1" applyAlignment="1" applyProtection="1">
      <alignment horizontal="center" wrapText="1"/>
      <protection locked="0"/>
    </xf>
    <xf numFmtId="0" fontId="32" fillId="34" borderId="166" xfId="0" applyFont="1" applyFill="1" applyBorder="1" applyAlignment="1" applyProtection="1">
      <alignment horizontal="left" wrapText="1"/>
      <protection locked="0"/>
    </xf>
    <xf numFmtId="0" fontId="32" fillId="34" borderId="9" xfId="0" applyFont="1" applyFill="1" applyBorder="1" applyAlignment="1" applyProtection="1">
      <alignment horizontal="left" wrapText="1"/>
      <protection locked="0"/>
    </xf>
    <xf numFmtId="0" fontId="32" fillId="34" borderId="38" xfId="0" applyFont="1" applyFill="1" applyBorder="1" applyAlignment="1" applyProtection="1">
      <alignment horizontal="left" wrapText="1"/>
      <protection locked="0"/>
    </xf>
    <xf numFmtId="0" fontId="133" fillId="33" borderId="27" xfId="0" applyFont="1" applyFill="1" applyBorder="1" applyAlignment="1" applyProtection="1">
      <alignment horizontal="right"/>
    </xf>
    <xf numFmtId="0" fontId="133" fillId="33" borderId="45" xfId="0" applyFont="1" applyFill="1" applyBorder="1" applyAlignment="1" applyProtection="1">
      <alignment horizontal="right"/>
    </xf>
    <xf numFmtId="0" fontId="133" fillId="33" borderId="60" xfId="0" applyFont="1" applyFill="1" applyBorder="1" applyAlignment="1" applyProtection="1">
      <alignment horizontal="right" wrapText="1"/>
    </xf>
    <xf numFmtId="0" fontId="133" fillId="33" borderId="8" xfId="0" applyFont="1" applyFill="1" applyBorder="1" applyAlignment="1" applyProtection="1">
      <alignment horizontal="right" wrapText="1"/>
    </xf>
    <xf numFmtId="0" fontId="32" fillId="38" borderId="45" xfId="0" applyNumberFormat="1" applyFont="1" applyFill="1" applyBorder="1" applyAlignment="1" applyProtection="1">
      <alignment horizontal="right"/>
    </xf>
    <xf numFmtId="0" fontId="32" fillId="38" borderId="46" xfId="0" applyNumberFormat="1" applyFont="1" applyFill="1" applyBorder="1" applyAlignment="1" applyProtection="1">
      <alignment horizontal="right"/>
    </xf>
    <xf numFmtId="167" fontId="32" fillId="38" borderId="10" xfId="0" applyNumberFormat="1" applyFont="1" applyFill="1" applyBorder="1" applyAlignment="1" applyProtection="1">
      <alignment horizontal="right"/>
    </xf>
    <xf numFmtId="167" fontId="32" fillId="38" borderId="32" xfId="0" applyNumberFormat="1" applyFont="1" applyFill="1" applyBorder="1" applyAlignment="1" applyProtection="1">
      <alignment horizontal="right"/>
    </xf>
    <xf numFmtId="0" fontId="133" fillId="40" borderId="13" xfId="0" applyFont="1" applyFill="1" applyBorder="1" applyAlignment="1" applyProtection="1">
      <alignment horizontal="center" vertical="center"/>
    </xf>
    <xf numFmtId="0" fontId="133" fillId="40" borderId="12" xfId="0" applyFont="1" applyFill="1" applyBorder="1" applyAlignment="1" applyProtection="1">
      <alignment horizontal="center" vertical="center"/>
    </xf>
    <xf numFmtId="0" fontId="133" fillId="40" borderId="3" xfId="0" applyFont="1" applyFill="1" applyBorder="1" applyAlignment="1" applyProtection="1">
      <alignment horizontal="center" vertical="center"/>
    </xf>
    <xf numFmtId="0" fontId="133" fillId="40" borderId="4" xfId="0" applyFont="1" applyFill="1" applyBorder="1" applyAlignment="1" applyProtection="1">
      <alignment horizontal="center" vertical="center"/>
    </xf>
    <xf numFmtId="0" fontId="133" fillId="40" borderId="13" xfId="0" applyFont="1" applyFill="1" applyBorder="1" applyAlignment="1" applyProtection="1">
      <alignment horizontal="center"/>
    </xf>
    <xf numFmtId="0" fontId="133" fillId="40" borderId="11" xfId="0" applyFont="1" applyFill="1" applyBorder="1" applyAlignment="1" applyProtection="1">
      <alignment horizontal="center"/>
    </xf>
    <xf numFmtId="0" fontId="133" fillId="40" borderId="12" xfId="0" applyFont="1" applyFill="1" applyBorder="1" applyAlignment="1" applyProtection="1">
      <alignment horizontal="center"/>
    </xf>
    <xf numFmtId="0" fontId="30" fillId="2" borderId="0" xfId="0" applyFont="1" applyFill="1" applyAlignment="1" applyProtection="1">
      <alignment horizontal="center"/>
    </xf>
    <xf numFmtId="0" fontId="32" fillId="38" borderId="45" xfId="0" applyNumberFormat="1" applyFont="1" applyFill="1" applyBorder="1" applyAlignment="1" applyProtection="1">
      <alignment horizontal="left" wrapText="1"/>
    </xf>
    <xf numFmtId="0" fontId="32" fillId="38" borderId="46" xfId="0" applyNumberFormat="1" applyFont="1" applyFill="1" applyBorder="1" applyAlignment="1" applyProtection="1">
      <alignment horizontal="left" wrapText="1"/>
    </xf>
    <xf numFmtId="0" fontId="163" fillId="33" borderId="118" xfId="0" applyFont="1" applyFill="1" applyBorder="1" applyAlignment="1" applyProtection="1">
      <alignment horizontal="center" vertical="top" readingOrder="1"/>
    </xf>
    <xf numFmtId="0" fontId="163" fillId="33" borderId="119" xfId="0" applyFont="1" applyFill="1" applyBorder="1" applyAlignment="1" applyProtection="1">
      <alignment horizontal="center" vertical="top" readingOrder="1"/>
    </xf>
    <xf numFmtId="0" fontId="163" fillId="33" borderId="120" xfId="0" applyFont="1" applyFill="1" applyBorder="1" applyAlignment="1" applyProtection="1">
      <alignment horizontal="center" vertical="top" readingOrder="1"/>
    </xf>
    <xf numFmtId="0" fontId="35" fillId="15" borderId="0" xfId="0" applyFont="1" applyFill="1" applyBorder="1" applyAlignment="1" applyProtection="1">
      <alignment horizontal="left"/>
    </xf>
    <xf numFmtId="0" fontId="135" fillId="2" borderId="11" xfId="0" applyNumberFormat="1" applyFont="1" applyFill="1" applyBorder="1" applyAlignment="1" applyProtection="1">
      <alignment horizontal="left" vertical="center" wrapText="1"/>
    </xf>
    <xf numFmtId="0" fontId="0" fillId="0" borderId="11" xfId="0" applyBorder="1"/>
    <xf numFmtId="0" fontId="0" fillId="0" borderId="12" xfId="0" applyBorder="1"/>
    <xf numFmtId="0" fontId="135" fillId="2" borderId="0" xfId="0" applyNumberFormat="1" applyFont="1" applyFill="1" applyBorder="1" applyAlignment="1" applyProtection="1">
      <alignment horizontal="left" vertical="center" wrapText="1"/>
    </xf>
    <xf numFmtId="0" fontId="135" fillId="2" borderId="2" xfId="0" applyNumberFormat="1" applyFont="1" applyFill="1" applyBorder="1" applyAlignment="1" applyProtection="1">
      <alignment horizontal="left" vertical="center" wrapText="1"/>
    </xf>
    <xf numFmtId="0" fontId="136" fillId="2" borderId="87" xfId="0" applyFont="1" applyFill="1" applyBorder="1" applyAlignment="1" applyProtection="1">
      <alignment horizontal="center"/>
    </xf>
    <xf numFmtId="0" fontId="136" fillId="2" borderId="89" xfId="0" applyFont="1" applyFill="1" applyBorder="1" applyAlignment="1" applyProtection="1">
      <alignment horizontal="center"/>
    </xf>
    <xf numFmtId="0" fontId="42" fillId="2" borderId="0" xfId="0" applyFont="1" applyFill="1" applyBorder="1" applyAlignment="1" applyProtection="1">
      <alignment horizontal="center" vertical="center" wrapText="1"/>
    </xf>
    <xf numFmtId="0" fontId="135" fillId="2" borderId="5" xfId="0" applyNumberFormat="1" applyFont="1" applyFill="1" applyBorder="1" applyAlignment="1" applyProtection="1">
      <alignment horizontal="left" vertical="center" wrapText="1"/>
    </xf>
    <xf numFmtId="0" fontId="135" fillId="2" borderId="4" xfId="0" applyNumberFormat="1" applyFont="1" applyFill="1" applyBorder="1" applyAlignment="1" applyProtection="1">
      <alignment horizontal="left" vertical="center" wrapText="1"/>
    </xf>
    <xf numFmtId="0" fontId="133" fillId="40" borderId="11" xfId="0" applyFont="1" applyFill="1" applyBorder="1" applyAlignment="1" applyProtection="1">
      <alignment horizontal="center" vertical="center"/>
    </xf>
    <xf numFmtId="0" fontId="42" fillId="51" borderId="16" xfId="0" applyFont="1" applyFill="1" applyBorder="1" applyAlignment="1" applyProtection="1">
      <alignment horizontal="center" vertical="center" wrapText="1"/>
    </xf>
    <xf numFmtId="0" fontId="42" fillId="51" borderId="17" xfId="0" applyFont="1" applyFill="1" applyBorder="1" applyAlignment="1" applyProtection="1">
      <alignment horizontal="center" vertical="center" wrapText="1"/>
    </xf>
    <xf numFmtId="0" fontId="42" fillId="51" borderId="18" xfId="0" applyFont="1" applyFill="1" applyBorder="1" applyAlignment="1" applyProtection="1">
      <alignment horizontal="center" vertical="center" wrapText="1"/>
    </xf>
    <xf numFmtId="0" fontId="32" fillId="0" borderId="13" xfId="0" applyFont="1" applyFill="1" applyBorder="1" applyAlignment="1" applyProtection="1">
      <alignment horizontal="center" vertical="top" wrapText="1"/>
    </xf>
    <xf numFmtId="0" fontId="40" fillId="0" borderId="11" xfId="0" applyFont="1" applyFill="1" applyBorder="1" applyAlignment="1" applyProtection="1">
      <alignment horizontal="center" vertical="top" wrapText="1"/>
    </xf>
    <xf numFmtId="0" fontId="40" fillId="0" borderId="12" xfId="0" applyFont="1" applyFill="1" applyBorder="1" applyAlignment="1" applyProtection="1">
      <alignment horizontal="center" vertical="top" wrapText="1"/>
    </xf>
    <xf numFmtId="0" fontId="40" fillId="0" borderId="1" xfId="0" applyFont="1" applyFill="1" applyBorder="1" applyAlignment="1" applyProtection="1">
      <alignment horizontal="center" vertical="top" wrapText="1"/>
    </xf>
    <xf numFmtId="0" fontId="40" fillId="0" borderId="0" xfId="0" applyFont="1" applyFill="1" applyBorder="1" applyAlignment="1" applyProtection="1">
      <alignment horizontal="center" vertical="top" wrapText="1"/>
    </xf>
    <xf numFmtId="0" fontId="40" fillId="0" borderId="2" xfId="0" applyFont="1" applyFill="1" applyBorder="1" applyAlignment="1" applyProtection="1">
      <alignment horizontal="center" vertical="top" wrapText="1"/>
    </xf>
    <xf numFmtId="0" fontId="40" fillId="0" borderId="3" xfId="0" applyFont="1" applyFill="1" applyBorder="1" applyAlignment="1" applyProtection="1">
      <alignment horizontal="center" vertical="top" wrapText="1"/>
    </xf>
    <xf numFmtId="0" fontId="40" fillId="0" borderId="5" xfId="0" applyFont="1" applyFill="1" applyBorder="1" applyAlignment="1" applyProtection="1">
      <alignment horizontal="center" vertical="top" wrapText="1"/>
    </xf>
    <xf numFmtId="0" fontId="40" fillId="0" borderId="4" xfId="0" applyFont="1" applyFill="1" applyBorder="1" applyAlignment="1" applyProtection="1">
      <alignment horizontal="center" vertical="top" wrapText="1"/>
    </xf>
    <xf numFmtId="0" fontId="32" fillId="0" borderId="1" xfId="0" applyFont="1" applyFill="1" applyBorder="1" applyAlignment="1" applyProtection="1">
      <alignment horizontal="left" vertical="top" wrapText="1"/>
    </xf>
    <xf numFmtId="0" fontId="32" fillId="0" borderId="0" xfId="0" applyFont="1" applyFill="1" applyBorder="1" applyAlignment="1" applyProtection="1">
      <alignment horizontal="left" vertical="top" wrapText="1"/>
    </xf>
    <xf numFmtId="0" fontId="32" fillId="0" borderId="2" xfId="0" applyFont="1" applyFill="1" applyBorder="1" applyAlignment="1" applyProtection="1">
      <alignment horizontal="left" vertical="top" wrapText="1"/>
    </xf>
    <xf numFmtId="0" fontId="32" fillId="2" borderId="1" xfId="0" applyFont="1" applyFill="1" applyBorder="1" applyAlignment="1" applyProtection="1">
      <alignment horizontal="left" vertical="center" wrapText="1"/>
    </xf>
    <xf numFmtId="0" fontId="32" fillId="2" borderId="0" xfId="0" applyFont="1" applyFill="1" applyBorder="1" applyAlignment="1" applyProtection="1">
      <alignment horizontal="left" vertical="center" wrapText="1"/>
    </xf>
    <xf numFmtId="0" fontId="32" fillId="2" borderId="2" xfId="0" applyFont="1" applyFill="1" applyBorder="1" applyAlignment="1" applyProtection="1">
      <alignment horizontal="left" vertical="center" wrapText="1"/>
    </xf>
    <xf numFmtId="0" fontId="32" fillId="2" borderId="1" xfId="0" applyFont="1" applyFill="1" applyBorder="1" applyAlignment="1" applyProtection="1">
      <alignment horizontal="left" vertical="top" wrapText="1"/>
    </xf>
    <xf numFmtId="0" fontId="32" fillId="2" borderId="3" xfId="0" applyFont="1" applyFill="1" applyBorder="1" applyAlignment="1" applyProtection="1">
      <alignment horizontal="left" vertical="top" wrapText="1"/>
    </xf>
    <xf numFmtId="0" fontId="32" fillId="2" borderId="1" xfId="0" applyFont="1" applyFill="1" applyBorder="1" applyAlignment="1" applyProtection="1">
      <alignment horizontal="left" wrapText="1"/>
    </xf>
    <xf numFmtId="0" fontId="32" fillId="2" borderId="0" xfId="0" applyFont="1" applyFill="1" applyBorder="1" applyAlignment="1" applyProtection="1">
      <alignment horizontal="left" wrapText="1"/>
    </xf>
    <xf numFmtId="0" fontId="32" fillId="2" borderId="2" xfId="0" applyFont="1" applyFill="1" applyBorder="1" applyAlignment="1" applyProtection="1">
      <alignment horizontal="left" wrapText="1"/>
    </xf>
    <xf numFmtId="0" fontId="40" fillId="15" borderId="13" xfId="0" applyFont="1" applyFill="1" applyBorder="1" applyAlignment="1" applyProtection="1">
      <alignment horizontal="center" vertical="center" wrapText="1"/>
    </xf>
    <xf numFmtId="0" fontId="40" fillId="15" borderId="11" xfId="0" applyFont="1" applyFill="1" applyBorder="1" applyAlignment="1" applyProtection="1">
      <alignment horizontal="center" vertical="center" wrapText="1"/>
    </xf>
    <xf numFmtId="0" fontId="40" fillId="15" borderId="12" xfId="0" applyFont="1" applyFill="1" applyBorder="1" applyAlignment="1" applyProtection="1">
      <alignment horizontal="center" vertical="center" wrapText="1"/>
    </xf>
    <xf numFmtId="0" fontId="40" fillId="15" borderId="1" xfId="0" applyFont="1" applyFill="1" applyBorder="1" applyAlignment="1" applyProtection="1">
      <alignment horizontal="center" vertical="center" wrapText="1"/>
    </xf>
    <xf numFmtId="0" fontId="40" fillId="15" borderId="0" xfId="0" applyFont="1" applyFill="1" applyBorder="1" applyAlignment="1" applyProtection="1">
      <alignment horizontal="center" vertical="center" wrapText="1"/>
    </xf>
    <xf numFmtId="0" fontId="40" fillId="15" borderId="2" xfId="0" applyFont="1" applyFill="1" applyBorder="1" applyAlignment="1" applyProtection="1">
      <alignment horizontal="center" vertical="center" wrapText="1"/>
    </xf>
    <xf numFmtId="0" fontId="40" fillId="15" borderId="3" xfId="0" applyFont="1" applyFill="1" applyBorder="1" applyAlignment="1" applyProtection="1">
      <alignment horizontal="center" vertical="center" wrapText="1"/>
    </xf>
    <xf numFmtId="0" fontId="40" fillId="15" borderId="5" xfId="0" applyFont="1" applyFill="1" applyBorder="1" applyAlignment="1" applyProtection="1">
      <alignment horizontal="center" vertical="center" wrapText="1"/>
    </xf>
    <xf numFmtId="0" fontId="40" fillId="15" borderId="4" xfId="0" applyFont="1" applyFill="1" applyBorder="1" applyAlignment="1" applyProtection="1">
      <alignment horizontal="center" vertical="center" wrapText="1"/>
    </xf>
    <xf numFmtId="0" fontId="42" fillId="51" borderId="13" xfId="0" applyFont="1" applyFill="1" applyBorder="1" applyAlignment="1" applyProtection="1">
      <alignment horizontal="center" vertical="center"/>
    </xf>
    <xf numFmtId="0" fontId="42" fillId="51" borderId="11" xfId="0" applyFont="1" applyFill="1" applyBorder="1" applyAlignment="1" applyProtection="1">
      <alignment horizontal="center" vertical="center"/>
    </xf>
    <xf numFmtId="0" fontId="42" fillId="51" borderId="12" xfId="0" applyFont="1" applyFill="1" applyBorder="1" applyAlignment="1" applyProtection="1">
      <alignment horizontal="center" vertical="center"/>
    </xf>
    <xf numFmtId="0" fontId="42" fillId="51" borderId="3" xfId="0" applyFont="1" applyFill="1" applyBorder="1" applyAlignment="1" applyProtection="1">
      <alignment horizontal="center" vertical="center"/>
    </xf>
    <xf numFmtId="0" fontId="42" fillId="51" borderId="5" xfId="0" applyFont="1" applyFill="1" applyBorder="1" applyAlignment="1" applyProtection="1">
      <alignment horizontal="center" vertical="center"/>
    </xf>
    <xf numFmtId="0" fontId="42" fillId="51" borderId="4" xfId="0" applyFont="1" applyFill="1" applyBorder="1" applyAlignment="1" applyProtection="1">
      <alignment horizontal="center" vertical="center"/>
    </xf>
    <xf numFmtId="0" fontId="32" fillId="2" borderId="13" xfId="0" applyFont="1" applyFill="1" applyBorder="1" applyAlignment="1" applyProtection="1">
      <alignment horizontal="left" wrapText="1"/>
    </xf>
    <xf numFmtId="0" fontId="32" fillId="2" borderId="11" xfId="0" applyFont="1" applyFill="1" applyBorder="1" applyAlignment="1" applyProtection="1">
      <alignment horizontal="left" wrapText="1"/>
    </xf>
    <xf numFmtId="0" fontId="32" fillId="2" borderId="12" xfId="0" applyFont="1" applyFill="1" applyBorder="1" applyAlignment="1" applyProtection="1">
      <alignment horizontal="left" wrapText="1"/>
    </xf>
    <xf numFmtId="0" fontId="32" fillId="0" borderId="1" xfId="0" applyFont="1" applyBorder="1" applyAlignment="1">
      <alignment horizontal="left" vertical="top" wrapText="1"/>
    </xf>
    <xf numFmtId="0" fontId="32" fillId="0" borderId="0" xfId="0" applyFont="1" applyBorder="1" applyAlignment="1">
      <alignment horizontal="left" vertical="top" wrapText="1"/>
    </xf>
    <xf numFmtId="0" fontId="32" fillId="0" borderId="2" xfId="0" applyFont="1" applyBorder="1" applyAlignment="1">
      <alignment horizontal="left" vertical="top" wrapText="1"/>
    </xf>
    <xf numFmtId="0" fontId="5" fillId="51" borderId="13" xfId="0" applyFont="1" applyFill="1" applyBorder="1" applyAlignment="1" applyProtection="1">
      <alignment horizontal="center" vertical="center" wrapText="1"/>
    </xf>
    <xf numFmtId="0" fontId="5" fillId="51" borderId="11" xfId="0" applyFont="1" applyFill="1" applyBorder="1" applyAlignment="1" applyProtection="1">
      <alignment horizontal="center" vertical="center" wrapText="1"/>
    </xf>
    <xf numFmtId="0" fontId="5" fillId="51" borderId="12" xfId="0" applyFont="1" applyFill="1" applyBorder="1" applyAlignment="1" applyProtection="1">
      <alignment horizontal="center" vertical="center" wrapText="1"/>
    </xf>
    <xf numFmtId="0" fontId="5" fillId="51" borderId="3" xfId="0" applyFont="1" applyFill="1" applyBorder="1" applyAlignment="1" applyProtection="1">
      <alignment horizontal="center" vertical="center" wrapText="1"/>
    </xf>
    <xf numFmtId="0" fontId="5" fillId="51" borderId="5" xfId="0" applyFont="1" applyFill="1" applyBorder="1" applyAlignment="1" applyProtection="1">
      <alignment horizontal="center" vertical="center" wrapText="1"/>
    </xf>
    <xf numFmtId="0" fontId="5" fillId="51" borderId="4" xfId="0" applyFont="1" applyFill="1" applyBorder="1" applyAlignment="1" applyProtection="1">
      <alignment horizontal="center" vertical="center" wrapText="1"/>
    </xf>
    <xf numFmtId="0" fontId="163" fillId="40" borderId="16" xfId="0" applyFont="1" applyFill="1" applyBorder="1" applyAlignment="1">
      <alignment horizontal="center"/>
    </xf>
    <xf numFmtId="0" fontId="163" fillId="40" borderId="17" xfId="0" applyFont="1" applyFill="1" applyBorder="1" applyAlignment="1">
      <alignment horizontal="center"/>
    </xf>
    <xf numFmtId="0" fontId="163" fillId="40" borderId="18" xfId="0" applyFont="1" applyFill="1" applyBorder="1" applyAlignment="1">
      <alignment horizontal="center"/>
    </xf>
    <xf numFmtId="0" fontId="110" fillId="15" borderId="13" xfId="0" applyFont="1" applyFill="1" applyBorder="1" applyAlignment="1">
      <alignment horizontal="center"/>
    </xf>
    <xf numFmtId="0" fontId="126" fillId="15" borderId="11" xfId="0" applyFont="1" applyFill="1" applyBorder="1" applyAlignment="1">
      <alignment horizontal="center"/>
    </xf>
    <xf numFmtId="0" fontId="126" fillId="15" borderId="12" xfId="0" applyFont="1" applyFill="1" applyBorder="1" applyAlignment="1">
      <alignment horizontal="center"/>
    </xf>
    <xf numFmtId="0" fontId="152" fillId="15" borderId="0" xfId="0" applyFont="1" applyFill="1" applyBorder="1" applyAlignment="1">
      <alignment horizontal="left" vertical="center" wrapText="1"/>
    </xf>
    <xf numFmtId="0" fontId="163" fillId="43" borderId="118" xfId="0" applyFont="1" applyFill="1" applyBorder="1" applyAlignment="1">
      <alignment horizontal="center"/>
    </xf>
    <xf numFmtId="0" fontId="163" fillId="43" borderId="119" xfId="0" applyFont="1" applyFill="1" applyBorder="1" applyAlignment="1">
      <alignment horizontal="center"/>
    </xf>
    <xf numFmtId="0" fontId="163" fillId="43" borderId="120" xfId="0" applyFont="1" applyFill="1" applyBorder="1" applyAlignment="1">
      <alignment horizontal="center"/>
    </xf>
    <xf numFmtId="0" fontId="123" fillId="0" borderId="118" xfId="0" applyFont="1" applyFill="1" applyBorder="1" applyAlignment="1">
      <alignment horizontal="center"/>
    </xf>
    <xf numFmtId="0" fontId="123" fillId="0" borderId="119" xfId="0" applyFont="1" applyFill="1" applyBorder="1" applyAlignment="1">
      <alignment horizontal="center"/>
    </xf>
    <xf numFmtId="0" fontId="123" fillId="0" borderId="103" xfId="0" applyFont="1" applyFill="1" applyBorder="1" applyAlignment="1">
      <alignment horizontal="center"/>
    </xf>
    <xf numFmtId="0" fontId="123" fillId="0" borderId="120" xfId="0" applyFont="1" applyFill="1" applyBorder="1" applyAlignment="1">
      <alignment horizontal="center"/>
    </xf>
    <xf numFmtId="0" fontId="111" fillId="43" borderId="14" xfId="0" applyFont="1" applyFill="1" applyBorder="1" applyAlignment="1">
      <alignment horizontal="center" wrapText="1"/>
    </xf>
    <xf numFmtId="0" fontId="12" fillId="0" borderId="16" xfId="0" applyFont="1" applyFill="1" applyBorder="1" applyAlignment="1">
      <alignment horizontal="left" wrapText="1"/>
    </xf>
    <xf numFmtId="0" fontId="12" fillId="0" borderId="17" xfId="0" applyFont="1" applyFill="1" applyBorder="1" applyAlignment="1">
      <alignment horizontal="left" wrapText="1"/>
    </xf>
    <xf numFmtId="0" fontId="12" fillId="0" borderId="18" xfId="0" applyFont="1" applyFill="1" applyBorder="1" applyAlignment="1">
      <alignment horizontal="left" wrapText="1"/>
    </xf>
    <xf numFmtId="0" fontId="123" fillId="15" borderId="103" xfId="0" applyFont="1" applyFill="1" applyBorder="1" applyAlignment="1">
      <alignment horizontal="center" vertical="center"/>
    </xf>
    <xf numFmtId="0" fontId="123" fillId="15" borderId="102" xfId="0" applyFont="1" applyFill="1" applyBorder="1" applyAlignment="1">
      <alignment horizontal="center" vertical="center"/>
    </xf>
    <xf numFmtId="0" fontId="116" fillId="15" borderId="0" xfId="0" applyFont="1" applyFill="1" applyBorder="1" applyAlignment="1" applyProtection="1">
      <alignment horizontal="left" wrapText="1"/>
    </xf>
    <xf numFmtId="0" fontId="111" fillId="15" borderId="0" xfId="0" applyFont="1" applyFill="1" applyBorder="1" applyAlignment="1" applyProtection="1">
      <alignment horizontal="center"/>
    </xf>
    <xf numFmtId="0" fontId="60" fillId="47" borderId="13" xfId="0" applyFont="1" applyFill="1" applyBorder="1" applyAlignment="1" applyProtection="1">
      <alignment horizontal="center"/>
    </xf>
    <xf numFmtId="0" fontId="60" fillId="47" borderId="11" xfId="0" applyFont="1" applyFill="1" applyBorder="1" applyAlignment="1" applyProtection="1">
      <alignment horizontal="center"/>
    </xf>
    <xf numFmtId="0" fontId="60" fillId="47" borderId="12" xfId="0" applyFont="1" applyFill="1" applyBorder="1" applyAlignment="1" applyProtection="1">
      <alignment horizontal="center"/>
    </xf>
    <xf numFmtId="0" fontId="169" fillId="15" borderId="129" xfId="0" applyFont="1" applyFill="1" applyBorder="1" applyAlignment="1" applyProtection="1">
      <alignment horizontal="center"/>
    </xf>
    <xf numFmtId="0" fontId="169" fillId="15" borderId="119" xfId="0" applyFont="1" applyFill="1" applyBorder="1" applyAlignment="1" applyProtection="1">
      <alignment horizontal="center"/>
    </xf>
    <xf numFmtId="0" fontId="169" fillId="15" borderId="130" xfId="0" applyFont="1" applyFill="1" applyBorder="1" applyAlignment="1" applyProtection="1">
      <alignment horizontal="center"/>
    </xf>
    <xf numFmtId="0" fontId="4" fillId="15" borderId="16" xfId="0" applyFont="1" applyFill="1" applyBorder="1" applyAlignment="1" applyProtection="1">
      <alignment horizontal="left" vertical="center" wrapText="1"/>
    </xf>
    <xf numFmtId="0" fontId="4" fillId="15" borderId="17" xfId="0" applyFont="1" applyFill="1" applyBorder="1" applyAlignment="1" applyProtection="1">
      <alignment horizontal="left" vertical="center" wrapText="1"/>
    </xf>
    <xf numFmtId="0" fontId="4" fillId="15" borderId="18" xfId="0" applyFont="1" applyFill="1" applyBorder="1" applyAlignment="1" applyProtection="1">
      <alignment horizontal="left" vertical="center" wrapText="1"/>
    </xf>
    <xf numFmtId="0" fontId="58" fillId="47" borderId="6" xfId="0" applyFont="1" applyFill="1" applyBorder="1" applyAlignment="1" applyProtection="1">
      <alignment horizontal="center" wrapText="1"/>
    </xf>
    <xf numFmtId="0" fontId="58" fillId="47" borderId="7" xfId="0" applyFont="1" applyFill="1" applyBorder="1" applyAlignment="1" applyProtection="1">
      <alignment horizontal="center" wrapText="1"/>
    </xf>
    <xf numFmtId="0" fontId="58" fillId="47" borderId="8" xfId="0" applyFont="1" applyFill="1" applyBorder="1" applyAlignment="1" applyProtection="1">
      <alignment horizontal="center" wrapText="1"/>
    </xf>
    <xf numFmtId="0" fontId="12" fillId="38" borderId="6" xfId="0" applyFont="1" applyFill="1" applyBorder="1" applyAlignment="1" applyProtection="1">
      <alignment horizontal="left" wrapText="1"/>
    </xf>
    <xf numFmtId="0" fontId="12" fillId="38" borderId="7" xfId="0" applyFont="1" applyFill="1" applyBorder="1" applyAlignment="1" applyProtection="1">
      <alignment horizontal="left" wrapText="1"/>
    </xf>
    <xf numFmtId="0" fontId="12" fillId="38" borderId="8" xfId="0" applyFont="1" applyFill="1" applyBorder="1" applyAlignment="1" applyProtection="1">
      <alignment horizontal="left" wrapText="1"/>
    </xf>
    <xf numFmtId="0" fontId="163" fillId="15" borderId="16" xfId="0" applyFont="1" applyFill="1" applyBorder="1" applyAlignment="1" applyProtection="1">
      <alignment horizontal="center"/>
    </xf>
    <xf numFmtId="0" fontId="163" fillId="15" borderId="17" xfId="0" applyFont="1" applyFill="1" applyBorder="1" applyAlignment="1" applyProtection="1">
      <alignment horizontal="center"/>
    </xf>
    <xf numFmtId="0" fontId="163" fillId="15" borderId="18" xfId="0" applyFont="1" applyFill="1" applyBorder="1" applyAlignment="1" applyProtection="1">
      <alignment horizontal="center"/>
    </xf>
    <xf numFmtId="0" fontId="42" fillId="47" borderId="3" xfId="0" applyFont="1" applyFill="1" applyBorder="1" applyAlignment="1" applyProtection="1">
      <alignment horizontal="center"/>
    </xf>
    <xf numFmtId="0" fontId="42" fillId="47" borderId="5" xfId="0" applyFont="1" applyFill="1" applyBorder="1" applyAlignment="1" applyProtection="1">
      <alignment horizontal="center"/>
    </xf>
    <xf numFmtId="0" fontId="42" fillId="47" borderId="4" xfId="0" applyFont="1" applyFill="1" applyBorder="1" applyAlignment="1" applyProtection="1">
      <alignment horizontal="center"/>
    </xf>
    <xf numFmtId="0" fontId="133" fillId="47" borderId="16" xfId="0" applyFont="1" applyFill="1" applyBorder="1" applyAlignment="1" applyProtection="1">
      <alignment horizontal="center" vertical="center"/>
    </xf>
    <xf numFmtId="0" fontId="133" fillId="47" borderId="17" xfId="0" applyFont="1" applyFill="1" applyBorder="1" applyAlignment="1" applyProtection="1">
      <alignment horizontal="center" vertical="center"/>
    </xf>
    <xf numFmtId="0" fontId="133" fillId="47" borderId="18" xfId="0" applyFont="1" applyFill="1" applyBorder="1" applyAlignment="1" applyProtection="1">
      <alignment horizontal="center" vertical="center"/>
    </xf>
    <xf numFmtId="0" fontId="120" fillId="15" borderId="16" xfId="6" applyFont="1" applyFill="1" applyBorder="1" applyAlignment="1" applyProtection="1">
      <alignment horizontal="left" vertical="center" wrapText="1"/>
    </xf>
    <xf numFmtId="0" fontId="120" fillId="15" borderId="17" xfId="6" applyFont="1" applyFill="1" applyBorder="1" applyAlignment="1" applyProtection="1">
      <alignment horizontal="left" vertical="center" wrapText="1"/>
    </xf>
    <xf numFmtId="0" fontId="120" fillId="15" borderId="18" xfId="6" applyFont="1" applyFill="1" applyBorder="1" applyAlignment="1" applyProtection="1">
      <alignment horizontal="left" vertical="center" wrapText="1"/>
    </xf>
    <xf numFmtId="0" fontId="165" fillId="15" borderId="11" xfId="6" applyFont="1" applyFill="1" applyBorder="1" applyAlignment="1" applyProtection="1">
      <alignment horizontal="left" wrapText="1"/>
    </xf>
    <xf numFmtId="0" fontId="165" fillId="15" borderId="0" xfId="6" applyFont="1" applyFill="1" applyBorder="1" applyAlignment="1" applyProtection="1">
      <alignment horizontal="left" wrapText="1"/>
    </xf>
    <xf numFmtId="0" fontId="10" fillId="15" borderId="11" xfId="0" applyFont="1" applyFill="1" applyBorder="1" applyAlignment="1" applyProtection="1">
      <alignment horizontal="left" wrapText="1"/>
    </xf>
    <xf numFmtId="0" fontId="98" fillId="15" borderId="0" xfId="6" applyFont="1" applyFill="1" applyBorder="1" applyAlignment="1" applyProtection="1">
      <alignment horizontal="left" vertical="top" wrapText="1"/>
      <protection locked="0"/>
    </xf>
    <xf numFmtId="0" fontId="120" fillId="34" borderId="6" xfId="6" applyFont="1" applyFill="1" applyBorder="1" applyAlignment="1" applyProtection="1">
      <alignment horizontal="left" vertical="center"/>
      <protection locked="0"/>
    </xf>
    <xf numFmtId="0" fontId="120" fillId="34" borderId="7" xfId="6" applyFont="1" applyFill="1" applyBorder="1" applyAlignment="1" applyProtection="1">
      <alignment horizontal="left" vertical="center"/>
      <protection locked="0"/>
    </xf>
    <xf numFmtId="0" fontId="120" fillId="34" borderId="8" xfId="6" applyFont="1" applyFill="1" applyBorder="1" applyAlignment="1" applyProtection="1">
      <alignment horizontal="left" vertical="center"/>
      <protection locked="0"/>
    </xf>
    <xf numFmtId="0" fontId="165" fillId="15" borderId="0" xfId="6" applyFont="1" applyFill="1" applyBorder="1" applyAlignment="1" applyProtection="1">
      <alignment horizontal="left" vertical="center" wrapText="1"/>
    </xf>
    <xf numFmtId="0" fontId="165" fillId="15" borderId="9" xfId="6" applyFont="1" applyFill="1" applyBorder="1" applyAlignment="1" applyProtection="1">
      <alignment horizontal="left" vertical="center" wrapText="1"/>
    </xf>
    <xf numFmtId="0" fontId="1" fillId="34" borderId="13" xfId="0" applyFont="1" applyFill="1" applyBorder="1" applyAlignment="1" applyProtection="1">
      <alignment horizontal="left" vertical="top" wrapText="1"/>
      <protection locked="0"/>
    </xf>
    <xf numFmtId="0" fontId="1" fillId="34" borderId="11" xfId="0" applyFont="1" applyFill="1" applyBorder="1" applyAlignment="1" applyProtection="1">
      <alignment horizontal="left" vertical="top" wrapText="1"/>
      <protection locked="0"/>
    </xf>
    <xf numFmtId="0" fontId="1" fillId="34" borderId="12" xfId="0" applyFont="1" applyFill="1" applyBorder="1" applyAlignment="1" applyProtection="1">
      <alignment horizontal="left" vertical="top" wrapText="1"/>
      <protection locked="0"/>
    </xf>
    <xf numFmtId="0" fontId="1" fillId="34" borderId="1" xfId="0" applyFont="1" applyFill="1" applyBorder="1" applyAlignment="1" applyProtection="1">
      <alignment horizontal="left" vertical="top" wrapText="1"/>
      <protection locked="0"/>
    </xf>
    <xf numFmtId="0" fontId="1" fillId="34" borderId="0" xfId="0" applyFont="1" applyFill="1" applyBorder="1" applyAlignment="1" applyProtection="1">
      <alignment horizontal="left" vertical="top" wrapText="1"/>
      <protection locked="0"/>
    </xf>
    <xf numFmtId="0" fontId="1" fillId="34" borderId="2" xfId="0" applyFont="1" applyFill="1" applyBorder="1" applyAlignment="1" applyProtection="1">
      <alignment horizontal="left" vertical="top" wrapText="1"/>
      <protection locked="0"/>
    </xf>
    <xf numFmtId="0" fontId="1" fillId="34" borderId="3" xfId="0" applyFont="1" applyFill="1" applyBorder="1" applyAlignment="1" applyProtection="1">
      <alignment horizontal="left" vertical="top" wrapText="1"/>
      <protection locked="0"/>
    </xf>
    <xf numFmtId="0" fontId="1" fillId="34" borderId="5" xfId="0" applyFont="1" applyFill="1" applyBorder="1" applyAlignment="1" applyProtection="1">
      <alignment horizontal="left" vertical="top" wrapText="1"/>
      <protection locked="0"/>
    </xf>
    <xf numFmtId="0" fontId="1" fillId="34" borderId="4" xfId="0" applyFont="1" applyFill="1" applyBorder="1" applyAlignment="1" applyProtection="1">
      <alignment horizontal="left" vertical="top" wrapText="1"/>
      <protection locked="0"/>
    </xf>
    <xf numFmtId="0" fontId="4" fillId="53" borderId="16" xfId="0" applyFont="1" applyFill="1" applyBorder="1" applyAlignment="1">
      <alignment horizontal="left" vertical="top" wrapText="1"/>
    </xf>
    <xf numFmtId="0" fontId="4" fillId="53" borderId="17" xfId="0" applyFont="1" applyFill="1" applyBorder="1" applyAlignment="1">
      <alignment horizontal="left" vertical="top" wrapText="1"/>
    </xf>
    <xf numFmtId="0" fontId="4" fillId="53" borderId="18" xfId="0" applyFont="1" applyFill="1" applyBorder="1" applyAlignment="1">
      <alignment horizontal="left" vertical="top" wrapText="1"/>
    </xf>
    <xf numFmtId="0" fontId="4" fillId="15" borderId="10" xfId="0" applyFont="1" applyFill="1" applyBorder="1" applyAlignment="1">
      <alignment horizontal="left" vertical="top" wrapText="1"/>
    </xf>
    <xf numFmtId="0" fontId="170" fillId="15" borderId="10" xfId="0" applyFont="1" applyFill="1" applyBorder="1" applyAlignment="1">
      <alignment horizontal="left" vertical="top" wrapText="1"/>
    </xf>
    <xf numFmtId="0" fontId="170" fillId="15" borderId="6" xfId="0" applyFont="1" applyFill="1" applyBorder="1" applyAlignment="1">
      <alignment horizontal="left" vertical="top" wrapText="1"/>
    </xf>
    <xf numFmtId="0" fontId="170" fillId="15" borderId="7" xfId="0" applyFont="1" applyFill="1" applyBorder="1" applyAlignment="1">
      <alignment horizontal="left" vertical="top" wrapText="1"/>
    </xf>
    <xf numFmtId="0" fontId="170" fillId="15" borderId="8" xfId="0" applyFont="1" applyFill="1" applyBorder="1" applyAlignment="1">
      <alignment horizontal="left" vertical="top" wrapText="1"/>
    </xf>
    <xf numFmtId="0" fontId="151" fillId="15" borderId="9" xfId="0" applyFont="1" applyFill="1" applyBorder="1" applyAlignment="1">
      <alignment horizontal="left" vertical="top" wrapText="1"/>
    </xf>
    <xf numFmtId="0" fontId="87" fillId="15" borderId="9" xfId="0" applyFont="1" applyFill="1" applyBorder="1" applyAlignment="1">
      <alignment horizontal="left" vertical="top" wrapText="1"/>
    </xf>
    <xf numFmtId="0" fontId="169" fillId="15" borderId="16" xfId="0" applyFont="1" applyFill="1" applyBorder="1" applyAlignment="1" applyProtection="1">
      <alignment horizontal="center"/>
    </xf>
    <xf numFmtId="0" fontId="169" fillId="15" borderId="17" xfId="0" applyFont="1" applyFill="1" applyBorder="1" applyAlignment="1" applyProtection="1">
      <alignment horizontal="center"/>
    </xf>
    <xf numFmtId="0" fontId="169" fillId="15" borderId="18" xfId="0" applyFont="1" applyFill="1" applyBorder="1" applyAlignment="1" applyProtection="1">
      <alignment horizontal="center"/>
    </xf>
    <xf numFmtId="0" fontId="87" fillId="42" borderId="13" xfId="0" applyFont="1" applyFill="1" applyBorder="1" applyAlignment="1">
      <alignment horizontal="left" vertical="top" wrapText="1"/>
    </xf>
    <xf numFmtId="0" fontId="87" fillId="42" borderId="12" xfId="0" applyFont="1" applyFill="1" applyBorder="1" applyAlignment="1">
      <alignment horizontal="left" vertical="top" wrapText="1"/>
    </xf>
    <xf numFmtId="0" fontId="87" fillId="42" borderId="1" xfId="0" applyFont="1" applyFill="1" applyBorder="1" applyAlignment="1">
      <alignment horizontal="left" vertical="top" wrapText="1"/>
    </xf>
    <xf numFmtId="0" fontId="87" fillId="42" borderId="2" xfId="0" applyFont="1" applyFill="1" applyBorder="1" applyAlignment="1">
      <alignment horizontal="left" vertical="top" wrapText="1"/>
    </xf>
    <xf numFmtId="0" fontId="87" fillId="42" borderId="3" xfId="0" applyFont="1" applyFill="1" applyBorder="1" applyAlignment="1">
      <alignment horizontal="left" vertical="top" wrapText="1"/>
    </xf>
    <xf numFmtId="0" fontId="87" fillId="42" borderId="4" xfId="0" applyFont="1" applyFill="1" applyBorder="1" applyAlignment="1">
      <alignment horizontal="left" vertical="top" wrapText="1"/>
    </xf>
    <xf numFmtId="0" fontId="87" fillId="15" borderId="0" xfId="0" applyFont="1" applyFill="1" applyBorder="1" applyAlignment="1">
      <alignment horizontal="left" vertical="top"/>
    </xf>
    <xf numFmtId="0" fontId="12" fillId="15" borderId="0" xfId="0" applyFont="1" applyFill="1" applyBorder="1" applyAlignment="1" applyProtection="1">
      <alignment horizontal="left" wrapText="1"/>
    </xf>
    <xf numFmtId="0" fontId="88" fillId="15" borderId="11" xfId="0" applyFont="1" applyFill="1" applyBorder="1" applyAlignment="1">
      <alignment horizontal="left" vertical="top" wrapText="1"/>
    </xf>
    <xf numFmtId="0" fontId="87" fillId="42" borderId="65" xfId="0" applyFont="1" applyFill="1" applyBorder="1" applyAlignment="1">
      <alignment horizontal="left" vertical="top" wrapText="1"/>
    </xf>
    <xf numFmtId="0" fontId="87" fillId="42" borderId="19" xfId="0" applyFont="1" applyFill="1" applyBorder="1" applyAlignment="1">
      <alignment horizontal="left" vertical="top" wrapText="1"/>
    </xf>
    <xf numFmtId="0" fontId="4" fillId="53" borderId="13" xfId="0" applyFont="1" applyFill="1" applyBorder="1" applyAlignment="1">
      <alignment horizontal="left" vertical="top" wrapText="1"/>
    </xf>
    <xf numFmtId="0" fontId="4" fillId="53" borderId="11" xfId="0" applyFont="1" applyFill="1" applyBorder="1" applyAlignment="1">
      <alignment horizontal="left" vertical="top" wrapText="1"/>
    </xf>
    <xf numFmtId="0" fontId="4" fillId="53" borderId="12" xfId="0" applyFont="1" applyFill="1" applyBorder="1" applyAlignment="1">
      <alignment horizontal="left" vertical="top" wrapText="1"/>
    </xf>
    <xf numFmtId="0" fontId="4" fillId="53" borderId="3" xfId="0" applyFont="1" applyFill="1" applyBorder="1" applyAlignment="1">
      <alignment horizontal="left" vertical="top" wrapText="1"/>
    </xf>
    <xf numFmtId="0" fontId="4" fillId="53" borderId="5" xfId="0" applyFont="1" applyFill="1" applyBorder="1" applyAlignment="1">
      <alignment horizontal="left" vertical="top" wrapText="1"/>
    </xf>
    <xf numFmtId="0" fontId="4" fillId="53" borderId="4" xfId="0" applyFont="1" applyFill="1" applyBorder="1" applyAlignment="1">
      <alignment horizontal="left" vertical="top" wrapText="1"/>
    </xf>
    <xf numFmtId="0" fontId="152" fillId="15" borderId="0" xfId="6" applyFont="1" applyFill="1" applyBorder="1" applyAlignment="1" applyProtection="1">
      <alignment horizontal="left" vertical="top" wrapText="1"/>
    </xf>
    <xf numFmtId="0" fontId="4" fillId="15" borderId="0" xfId="0" applyFont="1" applyFill="1" applyBorder="1" applyAlignment="1">
      <alignment horizontal="left" vertical="top" wrapText="1"/>
    </xf>
    <xf numFmtId="0" fontId="87" fillId="34" borderId="16" xfId="0" applyFont="1" applyFill="1" applyBorder="1" applyAlignment="1" applyProtection="1">
      <alignment horizontal="left" wrapText="1"/>
      <protection locked="0"/>
    </xf>
    <xf numFmtId="0" fontId="87" fillId="34" borderId="17" xfId="0" applyFont="1" applyFill="1" applyBorder="1" applyAlignment="1" applyProtection="1">
      <alignment horizontal="left" wrapText="1"/>
      <protection locked="0"/>
    </xf>
    <xf numFmtId="0" fontId="87" fillId="34" borderId="18" xfId="0" applyFont="1" applyFill="1" applyBorder="1" applyAlignment="1" applyProtection="1">
      <alignment horizontal="left" wrapText="1"/>
      <protection locked="0"/>
    </xf>
    <xf numFmtId="0" fontId="4" fillId="15" borderId="6" xfId="0" applyFont="1" applyFill="1" applyBorder="1" applyAlignment="1">
      <alignment horizontal="left" vertical="top" wrapText="1"/>
    </xf>
    <xf numFmtId="0" fontId="4" fillId="15" borderId="7" xfId="0" applyFont="1" applyFill="1" applyBorder="1" applyAlignment="1">
      <alignment horizontal="left" vertical="top" wrapText="1"/>
    </xf>
    <xf numFmtId="0" fontId="4" fillId="15" borderId="8" xfId="0" applyFont="1" applyFill="1" applyBorder="1" applyAlignment="1">
      <alignment horizontal="left" vertical="top" wrapText="1"/>
    </xf>
    <xf numFmtId="0" fontId="87" fillId="15" borderId="0" xfId="0" applyFont="1" applyFill="1" applyBorder="1" applyAlignment="1">
      <alignment horizontal="left" vertical="top" wrapText="1"/>
    </xf>
    <xf numFmtId="0" fontId="1" fillId="34" borderId="13" xfId="0" applyFont="1" applyFill="1" applyBorder="1" applyAlignment="1" applyProtection="1">
      <alignment horizontal="center" vertical="top" wrapText="1"/>
      <protection locked="0"/>
    </xf>
    <xf numFmtId="0" fontId="1" fillId="34" borderId="11" xfId="0" applyFont="1" applyFill="1" applyBorder="1" applyAlignment="1" applyProtection="1">
      <alignment horizontal="center" vertical="top" wrapText="1"/>
      <protection locked="0"/>
    </xf>
    <xf numFmtId="0" fontId="1" fillId="34" borderId="12" xfId="0" applyFont="1" applyFill="1" applyBorder="1" applyAlignment="1" applyProtection="1">
      <alignment horizontal="center" vertical="top" wrapText="1"/>
      <protection locked="0"/>
    </xf>
    <xf numFmtId="0" fontId="1" fillId="34" borderId="1" xfId="0" applyFont="1" applyFill="1" applyBorder="1" applyAlignment="1" applyProtection="1">
      <alignment horizontal="center" vertical="top" wrapText="1"/>
      <protection locked="0"/>
    </xf>
    <xf numFmtId="0" fontId="1" fillId="34" borderId="0" xfId="0" applyFont="1" applyFill="1" applyBorder="1" applyAlignment="1" applyProtection="1">
      <alignment horizontal="center" vertical="top" wrapText="1"/>
      <protection locked="0"/>
    </xf>
    <xf numFmtId="0" fontId="1" fillId="34" borderId="2" xfId="0" applyFont="1" applyFill="1" applyBorder="1" applyAlignment="1" applyProtection="1">
      <alignment horizontal="center" vertical="top" wrapText="1"/>
      <protection locked="0"/>
    </xf>
    <xf numFmtId="0" fontId="1" fillId="34" borderId="3" xfId="0" applyFont="1" applyFill="1" applyBorder="1" applyAlignment="1" applyProtection="1">
      <alignment horizontal="center" vertical="top" wrapText="1"/>
      <protection locked="0"/>
    </xf>
    <xf numFmtId="0" fontId="1" fillId="34" borderId="5" xfId="0" applyFont="1" applyFill="1" applyBorder="1" applyAlignment="1" applyProtection="1">
      <alignment horizontal="center" vertical="top" wrapText="1"/>
      <protection locked="0"/>
    </xf>
    <xf numFmtId="0" fontId="1" fillId="34" borderId="4" xfId="0" applyFont="1" applyFill="1" applyBorder="1" applyAlignment="1" applyProtection="1">
      <alignment horizontal="center" vertical="top" wrapText="1"/>
      <protection locked="0"/>
    </xf>
    <xf numFmtId="0" fontId="87" fillId="42" borderId="23" xfId="0" applyFont="1" applyFill="1" applyBorder="1" applyAlignment="1">
      <alignment horizontal="left" vertical="top" wrapText="1"/>
    </xf>
    <xf numFmtId="0" fontId="4" fillId="34" borderId="13" xfId="0" applyFont="1" applyFill="1" applyBorder="1" applyAlignment="1" applyProtection="1">
      <alignment horizontal="left" vertical="top" wrapText="1"/>
      <protection locked="0"/>
    </xf>
    <xf numFmtId="0" fontId="4" fillId="34" borderId="11" xfId="0" applyFont="1" applyFill="1" applyBorder="1" applyAlignment="1" applyProtection="1">
      <alignment horizontal="left" vertical="top" wrapText="1"/>
      <protection locked="0"/>
    </xf>
    <xf numFmtId="0" fontId="4" fillId="34" borderId="12" xfId="0" applyFont="1" applyFill="1" applyBorder="1" applyAlignment="1" applyProtection="1">
      <alignment horizontal="left" vertical="top" wrapText="1"/>
      <protection locked="0"/>
    </xf>
    <xf numFmtId="0" fontId="4" fillId="34" borderId="1" xfId="0" applyFont="1" applyFill="1" applyBorder="1" applyAlignment="1" applyProtection="1">
      <alignment horizontal="left" vertical="top" wrapText="1"/>
      <protection locked="0"/>
    </xf>
    <xf numFmtId="0" fontId="4" fillId="34" borderId="0" xfId="0" applyFont="1" applyFill="1" applyBorder="1" applyAlignment="1" applyProtection="1">
      <alignment horizontal="left" vertical="top" wrapText="1"/>
      <protection locked="0"/>
    </xf>
    <xf numFmtId="0" fontId="4" fillId="34" borderId="2" xfId="0" applyFont="1" applyFill="1" applyBorder="1" applyAlignment="1" applyProtection="1">
      <alignment horizontal="left" vertical="top" wrapText="1"/>
      <protection locked="0"/>
    </xf>
    <xf numFmtId="0" fontId="4" fillId="34" borderId="3" xfId="0" applyFont="1" applyFill="1" applyBorder="1" applyAlignment="1" applyProtection="1">
      <alignment horizontal="left" vertical="top" wrapText="1"/>
      <protection locked="0"/>
    </xf>
    <xf numFmtId="0" fontId="4" fillId="34" borderId="5" xfId="0" applyFont="1" applyFill="1" applyBorder="1" applyAlignment="1" applyProtection="1">
      <alignment horizontal="left" vertical="top" wrapText="1"/>
      <protection locked="0"/>
    </xf>
    <xf numFmtId="0" fontId="4" fillId="34" borderId="4" xfId="0" applyFont="1" applyFill="1" applyBorder="1" applyAlignment="1" applyProtection="1">
      <alignment horizontal="left" vertical="top" wrapText="1"/>
      <protection locked="0"/>
    </xf>
    <xf numFmtId="0" fontId="150" fillId="15" borderId="0" xfId="6" applyFont="1" applyFill="1" applyBorder="1" applyAlignment="1" applyProtection="1">
      <alignment horizontal="left" vertical="top" wrapText="1"/>
    </xf>
    <xf numFmtId="0" fontId="4" fillId="34" borderId="13" xfId="0" applyFont="1" applyFill="1" applyBorder="1" applyAlignment="1" applyProtection="1">
      <alignment horizontal="center" vertical="top" wrapText="1"/>
      <protection locked="0"/>
    </xf>
    <xf numFmtId="0" fontId="4" fillId="34" borderId="11" xfId="0" applyFont="1" applyFill="1" applyBorder="1" applyAlignment="1" applyProtection="1">
      <alignment horizontal="center" vertical="top" wrapText="1"/>
      <protection locked="0"/>
    </xf>
    <xf numFmtId="0" fontId="4" fillId="34" borderId="12" xfId="0" applyFont="1" applyFill="1" applyBorder="1" applyAlignment="1" applyProtection="1">
      <alignment horizontal="center" vertical="top" wrapText="1"/>
      <protection locked="0"/>
    </xf>
    <xf numFmtId="0" fontId="4" fillId="34" borderId="3" xfId="0" applyFont="1" applyFill="1" applyBorder="1" applyAlignment="1" applyProtection="1">
      <alignment horizontal="center" vertical="top" wrapText="1"/>
      <protection locked="0"/>
    </xf>
    <xf numFmtId="0" fontId="4" fillId="34" borderId="5" xfId="0" applyFont="1" applyFill="1" applyBorder="1" applyAlignment="1" applyProtection="1">
      <alignment horizontal="center" vertical="top" wrapText="1"/>
      <protection locked="0"/>
    </xf>
    <xf numFmtId="0" fontId="4" fillId="34" borderId="4" xfId="0" applyFont="1" applyFill="1" applyBorder="1" applyAlignment="1" applyProtection="1">
      <alignment horizontal="center" vertical="top" wrapText="1"/>
      <protection locked="0"/>
    </xf>
    <xf numFmtId="0" fontId="151" fillId="15" borderId="0" xfId="0" applyFont="1" applyFill="1" applyBorder="1" applyAlignment="1">
      <alignment horizontal="left" vertical="top" wrapText="1"/>
    </xf>
    <xf numFmtId="0" fontId="0" fillId="15" borderId="24" xfId="0" applyFill="1" applyBorder="1" applyAlignment="1">
      <alignment horizontal="left" vertical="top" wrapText="1"/>
    </xf>
    <xf numFmtId="0" fontId="0" fillId="15" borderId="43" xfId="0" applyFill="1" applyBorder="1" applyAlignment="1">
      <alignment horizontal="left" vertical="top" wrapText="1"/>
    </xf>
    <xf numFmtId="0" fontId="0" fillId="15" borderId="44" xfId="0" applyFill="1" applyBorder="1" applyAlignment="1">
      <alignment horizontal="left" vertical="top" wrapText="1"/>
    </xf>
    <xf numFmtId="0" fontId="0" fillId="15" borderId="15" xfId="0" applyFill="1" applyBorder="1" applyAlignment="1">
      <alignment horizontal="left" vertical="top" wrapText="1"/>
    </xf>
    <xf numFmtId="0" fontId="0" fillId="15" borderId="0" xfId="0" applyFill="1" applyBorder="1" applyAlignment="1">
      <alignment horizontal="left" vertical="top" wrapText="1"/>
    </xf>
    <xf numFmtId="0" fontId="0" fillId="15" borderId="39" xfId="0" applyFill="1" applyBorder="1" applyAlignment="1">
      <alignment horizontal="left" vertical="top" wrapText="1"/>
    </xf>
    <xf numFmtId="0" fontId="0" fillId="15" borderId="22" xfId="0" applyFill="1" applyBorder="1" applyAlignment="1">
      <alignment horizontal="left" vertical="top" wrapText="1"/>
    </xf>
    <xf numFmtId="0" fontId="0" fillId="15" borderId="9" xfId="0" applyFill="1" applyBorder="1" applyAlignment="1">
      <alignment horizontal="left" vertical="top" wrapText="1"/>
    </xf>
    <xf numFmtId="0" fontId="0" fillId="15" borderId="38" xfId="0" applyFill="1" applyBorder="1" applyAlignment="1">
      <alignment horizontal="left" vertical="top" wrapText="1"/>
    </xf>
    <xf numFmtId="0" fontId="1" fillId="46" borderId="10" xfId="0" applyFont="1" applyFill="1" applyBorder="1" applyAlignment="1">
      <alignment horizontal="left"/>
    </xf>
    <xf numFmtId="0" fontId="1" fillId="12" borderId="10" xfId="0" applyFont="1" applyFill="1" applyBorder="1" applyAlignment="1">
      <alignment horizontal="left" wrapText="1"/>
    </xf>
    <xf numFmtId="0" fontId="102" fillId="9" borderId="6" xfId="0" applyFont="1" applyFill="1" applyBorder="1" applyAlignment="1">
      <alignment horizontal="left" wrapText="1"/>
    </xf>
    <xf numFmtId="0" fontId="102" fillId="0" borderId="7" xfId="0" applyFont="1" applyBorder="1" applyAlignment="1"/>
    <xf numFmtId="0" fontId="102" fillId="0" borderId="8" xfId="0" applyFont="1" applyBorder="1" applyAlignment="1"/>
    <xf numFmtId="0" fontId="0" fillId="61" borderId="10" xfId="0" applyFill="1" applyBorder="1" applyAlignment="1">
      <alignment horizontal="left"/>
    </xf>
    <xf numFmtId="0" fontId="1" fillId="9" borderId="7" xfId="0" applyFont="1" applyFill="1" applyBorder="1" applyAlignment="1">
      <alignment horizontal="left" wrapText="1"/>
    </xf>
    <xf numFmtId="0" fontId="1" fillId="12" borderId="6" xfId="0" applyFont="1" applyFill="1" applyBorder="1" applyAlignment="1">
      <alignment horizontal="left" wrapText="1"/>
    </xf>
    <xf numFmtId="0" fontId="0" fillId="12" borderId="7" xfId="0" applyFill="1" applyBorder="1" applyAlignment="1">
      <alignment horizontal="left" wrapText="1"/>
    </xf>
    <xf numFmtId="0" fontId="0" fillId="12" borderId="8" xfId="0" applyFill="1" applyBorder="1" applyAlignment="1">
      <alignment horizontal="left" wrapText="1"/>
    </xf>
    <xf numFmtId="0" fontId="1" fillId="9" borderId="6" xfId="0" applyFont="1" applyFill="1" applyBorder="1" applyAlignment="1">
      <alignment horizontal="left" wrapText="1"/>
    </xf>
    <xf numFmtId="0" fontId="0" fillId="9" borderId="7" xfId="0" applyFill="1" applyBorder="1" applyAlignment="1">
      <alignment horizontal="left" wrapText="1"/>
    </xf>
    <xf numFmtId="0" fontId="0" fillId="9" borderId="8" xfId="0" applyFill="1" applyBorder="1" applyAlignment="1">
      <alignment horizontal="left" wrapText="1"/>
    </xf>
    <xf numFmtId="0" fontId="1" fillId="11" borderId="6" xfId="0" applyFont="1" applyFill="1" applyBorder="1" applyAlignment="1">
      <alignment horizontal="left" wrapText="1"/>
    </xf>
    <xf numFmtId="0" fontId="0" fillId="11" borderId="7" xfId="0" applyFill="1" applyBorder="1" applyAlignment="1">
      <alignment horizontal="left" wrapText="1"/>
    </xf>
    <xf numFmtId="0" fontId="0" fillId="11" borderId="8" xfId="0" applyFill="1" applyBorder="1" applyAlignment="1">
      <alignment horizontal="left" wrapText="1"/>
    </xf>
    <xf numFmtId="0" fontId="1" fillId="61" borderId="10" xfId="0" applyFont="1" applyFill="1" applyBorder="1" applyAlignment="1">
      <alignment horizontal="left"/>
    </xf>
    <xf numFmtId="0" fontId="1" fillId="46" borderId="10" xfId="0" applyFont="1" applyFill="1" applyBorder="1" applyAlignment="1">
      <alignment horizontal="left" wrapText="1"/>
    </xf>
    <xf numFmtId="0" fontId="1" fillId="23" borderId="10" xfId="0" applyFont="1" applyFill="1" applyBorder="1" applyAlignment="1">
      <alignment horizontal="left" wrapText="1"/>
    </xf>
    <xf numFmtId="0" fontId="98" fillId="9" borderId="6" xfId="6" applyFont="1" applyFill="1" applyBorder="1" applyAlignment="1">
      <alignment horizontal="left" wrapText="1"/>
    </xf>
    <xf numFmtId="0" fontId="98" fillId="9" borderId="7" xfId="6" applyFont="1" applyFill="1" applyBorder="1" applyAlignment="1">
      <alignment horizontal="left" wrapText="1"/>
    </xf>
    <xf numFmtId="0" fontId="98" fillId="9" borderId="8" xfId="6" applyFont="1" applyFill="1" applyBorder="1" applyAlignment="1">
      <alignment horizontal="left" wrapText="1"/>
    </xf>
    <xf numFmtId="0" fontId="102" fillId="60" borderId="6" xfId="0" applyFont="1" applyFill="1" applyBorder="1" applyAlignment="1">
      <alignment horizontal="left" wrapText="1"/>
    </xf>
    <xf numFmtId="0" fontId="102" fillId="60" borderId="7" xfId="0" applyFont="1" applyFill="1" applyBorder="1" applyAlignment="1">
      <alignment horizontal="left" wrapText="1"/>
    </xf>
    <xf numFmtId="0" fontId="102" fillId="60" borderId="8" xfId="0" applyFont="1" applyFill="1" applyBorder="1" applyAlignment="1">
      <alignment horizontal="left" wrapText="1"/>
    </xf>
    <xf numFmtId="0" fontId="1" fillId="9" borderId="10" xfId="0" applyFont="1" applyFill="1" applyBorder="1" applyAlignment="1">
      <alignment horizontal="left" wrapText="1"/>
    </xf>
    <xf numFmtId="0" fontId="98" fillId="9" borderId="10" xfId="6" applyFont="1" applyFill="1" applyBorder="1" applyAlignment="1">
      <alignment horizontal="left" wrapText="1"/>
    </xf>
    <xf numFmtId="0" fontId="102" fillId="60" borderId="10" xfId="0" applyFont="1" applyFill="1" applyBorder="1" applyAlignment="1">
      <alignment horizontal="left" wrapText="1"/>
    </xf>
    <xf numFmtId="0" fontId="0" fillId="0" borderId="0" xfId="6" applyFont="1" applyFill="1" applyBorder="1" applyAlignment="1">
      <alignment horizontal="left" wrapText="1"/>
    </xf>
    <xf numFmtId="0" fontId="98" fillId="0" borderId="39" xfId="6" applyFill="1" applyBorder="1" applyAlignment="1">
      <alignment horizontal="left" wrapText="1"/>
    </xf>
    <xf numFmtId="0" fontId="1" fillId="3" borderId="10" xfId="6" applyFont="1" applyFill="1" applyBorder="1" applyAlignment="1" applyProtection="1">
      <alignment horizontal="left" wrapText="1"/>
      <protection locked="0"/>
    </xf>
    <xf numFmtId="0" fontId="98" fillId="3" borderId="10" xfId="6" applyFont="1" applyFill="1" applyBorder="1" applyAlignment="1" applyProtection="1">
      <alignment horizontal="left" wrapText="1"/>
      <protection locked="0"/>
    </xf>
    <xf numFmtId="0" fontId="0" fillId="12" borderId="10" xfId="0" applyFill="1" applyBorder="1" applyAlignment="1">
      <alignment horizontal="left" wrapText="1"/>
    </xf>
    <xf numFmtId="0" fontId="1" fillId="56" borderId="10" xfId="0" applyFont="1" applyFill="1" applyBorder="1" applyAlignment="1">
      <alignment horizontal="left" wrapText="1"/>
    </xf>
    <xf numFmtId="0" fontId="0" fillId="56" borderId="10" xfId="0" applyFill="1" applyBorder="1" applyAlignment="1">
      <alignment horizontal="left" wrapText="1"/>
    </xf>
    <xf numFmtId="0" fontId="1" fillId="26" borderId="10" xfId="0" applyFont="1" applyFill="1" applyBorder="1" applyAlignment="1">
      <alignment horizontal="left" wrapText="1"/>
    </xf>
    <xf numFmtId="0" fontId="0" fillId="26" borderId="10" xfId="0" applyFill="1" applyBorder="1" applyAlignment="1">
      <alignment horizontal="left" wrapText="1"/>
    </xf>
    <xf numFmtId="0" fontId="98" fillId="8" borderId="10" xfId="6" applyFont="1" applyFill="1" applyBorder="1" applyAlignment="1">
      <alignment horizontal="left" wrapText="1"/>
    </xf>
    <xf numFmtId="0" fontId="1" fillId="55" borderId="10" xfId="0" applyFont="1" applyFill="1" applyBorder="1" applyAlignment="1">
      <alignment horizontal="left" wrapText="1"/>
    </xf>
    <xf numFmtId="0" fontId="0" fillId="55" borderId="10" xfId="0" applyFill="1" applyBorder="1" applyAlignment="1">
      <alignment horizontal="left" wrapText="1"/>
    </xf>
    <xf numFmtId="0" fontId="1" fillId="59" borderId="10" xfId="0" applyFont="1" applyFill="1" applyBorder="1" applyAlignment="1">
      <alignment horizontal="left" wrapText="1"/>
    </xf>
    <xf numFmtId="0" fontId="0" fillId="59" borderId="10" xfId="0" applyFill="1" applyBorder="1" applyAlignment="1">
      <alignment horizontal="left" wrapText="1"/>
    </xf>
    <xf numFmtId="0" fontId="1" fillId="57" borderId="10" xfId="0" applyFont="1" applyFill="1" applyBorder="1" applyAlignment="1">
      <alignment horizontal="left" wrapText="1"/>
    </xf>
    <xf numFmtId="0" fontId="0" fillId="57" borderId="10" xfId="0" applyFill="1" applyBorder="1" applyAlignment="1">
      <alignment horizontal="left" wrapText="1"/>
    </xf>
    <xf numFmtId="0" fontId="1" fillId="16" borderId="10" xfId="0" applyFont="1" applyFill="1" applyBorder="1" applyAlignment="1">
      <alignment horizontal="left" wrapText="1"/>
    </xf>
    <xf numFmtId="0" fontId="0" fillId="16" borderId="10" xfId="0" applyFill="1" applyBorder="1" applyAlignment="1">
      <alignment horizontal="left" wrapText="1"/>
    </xf>
    <xf numFmtId="0" fontId="98" fillId="14" borderId="10" xfId="6" applyFont="1" applyFill="1" applyBorder="1" applyAlignment="1">
      <alignment horizontal="left" wrapText="1"/>
    </xf>
    <xf numFmtId="0" fontId="37" fillId="58" borderId="6" xfId="0" applyFont="1" applyFill="1" applyBorder="1" applyAlignment="1">
      <alignment horizontal="left" wrapText="1"/>
    </xf>
    <xf numFmtId="0" fontId="37" fillId="58" borderId="7" xfId="0" applyFont="1" applyFill="1" applyBorder="1" applyAlignment="1">
      <alignment horizontal="left" wrapText="1"/>
    </xf>
    <xf numFmtId="0" fontId="37" fillId="58" borderId="8" xfId="0" applyFont="1" applyFill="1" applyBorder="1" applyAlignment="1">
      <alignment horizontal="left" wrapText="1"/>
    </xf>
    <xf numFmtId="0" fontId="37" fillId="58" borderId="10" xfId="0" applyFont="1" applyFill="1" applyBorder="1" applyAlignment="1">
      <alignment horizontal="left" wrapText="1"/>
    </xf>
    <xf numFmtId="0" fontId="1" fillId="23" borderId="6" xfId="0" applyFont="1" applyFill="1" applyBorder="1" applyAlignment="1">
      <alignment horizontal="left" wrapText="1"/>
    </xf>
    <xf numFmtId="0" fontId="1" fillId="23" borderId="7" xfId="0" applyFont="1" applyFill="1" applyBorder="1" applyAlignment="1">
      <alignment horizontal="left" wrapText="1"/>
    </xf>
    <xf numFmtId="0" fontId="1" fillId="23" borderId="8" xfId="0" applyFont="1" applyFill="1" applyBorder="1" applyAlignment="1">
      <alignment horizontal="left" wrapText="1"/>
    </xf>
    <xf numFmtId="0" fontId="0" fillId="0" borderId="7" xfId="0" applyBorder="1" applyAlignment="1"/>
    <xf numFmtId="0" fontId="0" fillId="0" borderId="8" xfId="0" applyBorder="1" applyAlignment="1"/>
    <xf numFmtId="0" fontId="1" fillId="55" borderId="6" xfId="0" applyFont="1" applyFill="1" applyBorder="1" applyAlignment="1">
      <alignment horizontal="left" wrapText="1"/>
    </xf>
    <xf numFmtId="0" fontId="0" fillId="55" borderId="7" xfId="0" applyFill="1" applyBorder="1" applyAlignment="1">
      <alignment horizontal="left" wrapText="1"/>
    </xf>
    <xf numFmtId="0" fontId="0" fillId="55" borderId="8" xfId="0" applyFill="1" applyBorder="1" applyAlignment="1">
      <alignment horizontal="left" wrapText="1"/>
    </xf>
    <xf numFmtId="0" fontId="1" fillId="26" borderId="10" xfId="0" applyFont="1" applyFill="1" applyBorder="1" applyAlignment="1">
      <alignment horizontal="left"/>
    </xf>
    <xf numFmtId="0" fontId="1" fillId="26" borderId="6" xfId="0" applyFont="1" applyFill="1" applyBorder="1" applyAlignment="1">
      <alignment horizontal="left"/>
    </xf>
    <xf numFmtId="0" fontId="1" fillId="26" borderId="7" xfId="0" applyFont="1" applyFill="1" applyBorder="1" applyAlignment="1">
      <alignment horizontal="left"/>
    </xf>
    <xf numFmtId="0" fontId="1" fillId="26" borderId="8" xfId="0" applyFont="1" applyFill="1" applyBorder="1" applyAlignment="1">
      <alignment horizontal="left"/>
    </xf>
    <xf numFmtId="0" fontId="1" fillId="19" borderId="10" xfId="0" applyFont="1" applyFill="1" applyBorder="1" applyAlignment="1">
      <alignment horizontal="left"/>
    </xf>
    <xf numFmtId="0" fontId="1" fillId="30" borderId="10" xfId="0" applyFont="1" applyFill="1" applyBorder="1" applyAlignment="1">
      <alignment horizontal="left" wrapText="1"/>
    </xf>
    <xf numFmtId="0" fontId="1" fillId="13" borderId="6" xfId="0" applyFont="1" applyFill="1" applyBorder="1" applyAlignment="1">
      <alignment horizontal="left" wrapText="1"/>
    </xf>
    <xf numFmtId="0" fontId="0" fillId="13" borderId="7" xfId="0" applyFill="1" applyBorder="1" applyAlignment="1">
      <alignment horizontal="left" wrapText="1"/>
    </xf>
    <xf numFmtId="0" fontId="0" fillId="13" borderId="8" xfId="0" applyFill="1" applyBorder="1" applyAlignment="1">
      <alignment horizontal="left" wrapText="1"/>
    </xf>
    <xf numFmtId="0" fontId="1" fillId="26" borderId="22" xfId="0" applyFont="1" applyFill="1" applyBorder="1" applyAlignment="1">
      <alignment horizontal="left"/>
    </xf>
    <xf numFmtId="0" fontId="1" fillId="26" borderId="9" xfId="0" applyFont="1" applyFill="1" applyBorder="1" applyAlignment="1">
      <alignment horizontal="left"/>
    </xf>
    <xf numFmtId="0" fontId="1" fillId="26" borderId="38" xfId="0" applyFont="1" applyFill="1" applyBorder="1" applyAlignment="1">
      <alignment horizontal="left"/>
    </xf>
    <xf numFmtId="0" fontId="0" fillId="25" borderId="15" xfId="0" applyFill="1" applyBorder="1" applyAlignment="1" applyProtection="1">
      <alignment horizontal="left" wrapText="1"/>
    </xf>
    <xf numFmtId="0" fontId="0" fillId="25" borderId="0" xfId="0" applyFill="1" applyBorder="1" applyAlignment="1" applyProtection="1">
      <alignment horizontal="left" wrapText="1"/>
    </xf>
    <xf numFmtId="0" fontId="0" fillId="0" borderId="9" xfId="0" applyFill="1" applyBorder="1" applyAlignment="1">
      <alignment horizontal="center" wrapText="1"/>
    </xf>
    <xf numFmtId="0" fontId="1" fillId="9" borderId="6" xfId="6" applyFont="1" applyFill="1" applyBorder="1" applyAlignment="1">
      <alignment vertical="top" wrapText="1"/>
    </xf>
    <xf numFmtId="0" fontId="0" fillId="0" borderId="7" xfId="0" applyBorder="1"/>
    <xf numFmtId="0" fontId="0" fillId="0" borderId="8" xfId="0" applyBorder="1"/>
    <xf numFmtId="0" fontId="1" fillId="28" borderId="10" xfId="0" applyFont="1" applyFill="1" applyBorder="1" applyAlignment="1">
      <alignment horizontal="left" wrapText="1"/>
    </xf>
    <xf numFmtId="0" fontId="0" fillId="28" borderId="10" xfId="0" applyFill="1" applyBorder="1" applyAlignment="1">
      <alignment horizontal="left" wrapText="1"/>
    </xf>
    <xf numFmtId="0" fontId="98" fillId="7" borderId="10" xfId="6" applyFont="1" applyFill="1" applyBorder="1" applyAlignment="1">
      <alignment horizontal="left" wrapText="1"/>
    </xf>
    <xf numFmtId="0" fontId="98" fillId="12" borderId="10" xfId="6" applyFont="1" applyFill="1" applyBorder="1" applyAlignment="1">
      <alignment horizontal="left" wrapText="1"/>
    </xf>
    <xf numFmtId="0" fontId="102" fillId="54" borderId="10" xfId="6" applyFont="1" applyFill="1" applyBorder="1" applyAlignment="1">
      <alignment horizontal="left" wrapText="1"/>
    </xf>
    <xf numFmtId="0" fontId="1" fillId="6" borderId="6" xfId="0" applyFont="1" applyFill="1" applyBorder="1" applyAlignment="1">
      <alignment horizontal="left" wrapText="1"/>
    </xf>
    <xf numFmtId="0" fontId="0" fillId="6" borderId="7" xfId="0" applyFill="1" applyBorder="1" applyAlignment="1">
      <alignment horizontal="left" wrapText="1"/>
    </xf>
    <xf numFmtId="0" fontId="0" fillId="6" borderId="8" xfId="0" applyFill="1" applyBorder="1" applyAlignment="1">
      <alignment horizontal="left" wrapText="1"/>
    </xf>
    <xf numFmtId="0" fontId="1" fillId="56" borderId="6" xfId="0" applyFont="1" applyFill="1" applyBorder="1" applyAlignment="1">
      <alignment horizontal="left" wrapText="1"/>
    </xf>
    <xf numFmtId="0" fontId="1" fillId="31" borderId="43" xfId="0" applyFont="1" applyFill="1" applyBorder="1" applyAlignment="1">
      <alignment horizontal="left" wrapText="1"/>
    </xf>
    <xf numFmtId="0" fontId="0" fillId="9" borderId="7" xfId="0" applyFill="1" applyBorder="1" applyAlignment="1"/>
    <xf numFmtId="0" fontId="0" fillId="9" borderId="8" xfId="0" applyFill="1" applyBorder="1" applyAlignment="1"/>
    <xf numFmtId="0" fontId="0" fillId="12" borderId="10" xfId="0" applyFill="1" applyBorder="1" applyAlignment="1"/>
    <xf numFmtId="0" fontId="1" fillId="12" borderId="6" xfId="6" applyFont="1" applyFill="1" applyBorder="1" applyAlignment="1">
      <alignment horizontal="left" wrapText="1"/>
    </xf>
    <xf numFmtId="0" fontId="1" fillId="12" borderId="7" xfId="6" applyFont="1" applyFill="1" applyBorder="1" applyAlignment="1">
      <alignment horizontal="left" wrapText="1"/>
    </xf>
    <xf numFmtId="0" fontId="1" fillId="12" borderId="8" xfId="6" applyFont="1" applyFill="1" applyBorder="1" applyAlignment="1">
      <alignment horizontal="left" wrapText="1"/>
    </xf>
    <xf numFmtId="0" fontId="1" fillId="31" borderId="6" xfId="0" applyFont="1" applyFill="1" applyBorder="1" applyAlignment="1">
      <alignment horizontal="left" wrapText="1"/>
    </xf>
    <xf numFmtId="0" fontId="1" fillId="31" borderId="7" xfId="0" applyFont="1" applyFill="1" applyBorder="1" applyAlignment="1">
      <alignment horizontal="left" wrapText="1"/>
    </xf>
    <xf numFmtId="0" fontId="1" fillId="31" borderId="8" xfId="0" applyFont="1" applyFill="1" applyBorder="1" applyAlignment="1">
      <alignment horizontal="left" wrapText="1"/>
    </xf>
    <xf numFmtId="0" fontId="0" fillId="25" borderId="24" xfId="0" applyFill="1" applyBorder="1" applyAlignment="1" applyProtection="1">
      <alignment horizontal="left" wrapText="1"/>
    </xf>
    <xf numFmtId="0" fontId="0" fillId="25" borderId="43" xfId="0" applyFill="1" applyBorder="1" applyAlignment="1" applyProtection="1">
      <alignment horizontal="left" wrapText="1"/>
    </xf>
    <xf numFmtId="0" fontId="1" fillId="29" borderId="10" xfId="0" applyFont="1" applyFill="1" applyBorder="1" applyAlignment="1">
      <alignment horizontal="left" wrapText="1"/>
    </xf>
    <xf numFmtId="0" fontId="0" fillId="29" borderId="10" xfId="0" applyFill="1" applyBorder="1" applyAlignment="1">
      <alignment horizontal="left" wrapText="1"/>
    </xf>
    <xf numFmtId="0" fontId="1" fillId="11" borderId="7" xfId="0" applyFont="1" applyFill="1" applyBorder="1" applyAlignment="1">
      <alignment horizontal="left" wrapText="1"/>
    </xf>
    <xf numFmtId="0" fontId="1" fillId="11" borderId="8" xfId="0" applyFont="1" applyFill="1" applyBorder="1" applyAlignment="1">
      <alignment horizontal="left" wrapText="1"/>
    </xf>
    <xf numFmtId="0" fontId="1" fillId="22" borderId="10" xfId="0" applyFont="1" applyFill="1" applyBorder="1" applyAlignment="1">
      <alignment horizontal="left" wrapText="1"/>
    </xf>
    <xf numFmtId="0" fontId="0" fillId="22" borderId="10" xfId="0" applyFill="1" applyBorder="1" applyAlignment="1">
      <alignment horizontal="left" wrapText="1"/>
    </xf>
    <xf numFmtId="0" fontId="0" fillId="55" borderId="7" xfId="0" applyFill="1" applyBorder="1" applyAlignment="1"/>
    <xf numFmtId="0" fontId="0" fillId="55" borderId="8" xfId="0" applyFill="1" applyBorder="1" applyAlignment="1"/>
    <xf numFmtId="0" fontId="1" fillId="10" borderId="6" xfId="0" applyFont="1" applyFill="1" applyBorder="1" applyAlignment="1" applyProtection="1">
      <alignment horizontal="left" wrapText="1"/>
      <protection locked="0"/>
    </xf>
    <xf numFmtId="0" fontId="0" fillId="10" borderId="7" xfId="0" applyFill="1" applyBorder="1" applyAlignment="1" applyProtection="1">
      <alignment horizontal="left" wrapText="1"/>
      <protection locked="0"/>
    </xf>
    <xf numFmtId="0" fontId="0" fillId="10" borderId="8" xfId="0" applyFill="1" applyBorder="1" applyAlignment="1" applyProtection="1">
      <alignment horizontal="left" wrapText="1"/>
      <protection locked="0"/>
    </xf>
    <xf numFmtId="0" fontId="1" fillId="8" borderId="6" xfId="0" applyFont="1" applyFill="1" applyBorder="1" applyAlignment="1" applyProtection="1">
      <alignment horizontal="left" wrapText="1"/>
      <protection locked="0"/>
    </xf>
    <xf numFmtId="0" fontId="0" fillId="8" borderId="7" xfId="0" applyFill="1" applyBorder="1" applyAlignment="1" applyProtection="1">
      <alignment horizontal="left" wrapText="1"/>
      <protection locked="0"/>
    </xf>
    <xf numFmtId="0" fontId="0" fillId="8" borderId="8" xfId="0" applyFill="1" applyBorder="1" applyAlignment="1" applyProtection="1">
      <alignment horizontal="left" wrapText="1"/>
      <protection locked="0"/>
    </xf>
    <xf numFmtId="0" fontId="154" fillId="26" borderId="10" xfId="0" applyFont="1" applyFill="1" applyBorder="1" applyAlignment="1">
      <alignment horizontal="left" wrapText="1"/>
    </xf>
    <xf numFmtId="0" fontId="98" fillId="10" borderId="6" xfId="6" applyFont="1" applyFill="1" applyBorder="1" applyAlignment="1" applyProtection="1">
      <alignment horizontal="left" wrapText="1"/>
      <protection locked="0"/>
    </xf>
    <xf numFmtId="0" fontId="98" fillId="10" borderId="7" xfId="6" applyFont="1" applyFill="1" applyBorder="1" applyAlignment="1" applyProtection="1">
      <alignment horizontal="left" wrapText="1"/>
      <protection locked="0"/>
    </xf>
    <xf numFmtId="0" fontId="98" fillId="10" borderId="8" xfId="6" applyFont="1" applyFill="1" applyBorder="1" applyAlignment="1" applyProtection="1">
      <alignment horizontal="left" wrapText="1"/>
      <protection locked="0"/>
    </xf>
    <xf numFmtId="0" fontId="1" fillId="9" borderId="8" xfId="0" applyFont="1" applyFill="1" applyBorder="1" applyAlignment="1">
      <alignment horizontal="left" wrapText="1"/>
    </xf>
    <xf numFmtId="0" fontId="12" fillId="34" borderId="16" xfId="0" applyFont="1" applyFill="1" applyBorder="1" applyAlignment="1" applyProtection="1">
      <alignment horizontal="center" wrapText="1"/>
      <protection locked="0"/>
    </xf>
    <xf numFmtId="0" fontId="12" fillId="34" borderId="18" xfId="0" applyFont="1" applyFill="1" applyBorder="1" applyAlignment="1" applyProtection="1">
      <alignment horizontal="center" wrapText="1"/>
      <protection locked="0"/>
    </xf>
    <xf numFmtId="0" fontId="119" fillId="36" borderId="157" xfId="0" applyFont="1" applyFill="1" applyBorder="1" applyAlignment="1">
      <alignment horizontal="center" vertical="center" wrapText="1"/>
    </xf>
    <xf numFmtId="0" fontId="119" fillId="36" borderId="140" xfId="0" applyFont="1" applyFill="1" applyBorder="1" applyAlignment="1" applyProtection="1">
      <alignment horizontal="center" wrapText="1"/>
    </xf>
    <xf numFmtId="0" fontId="119" fillId="36" borderId="141" xfId="0" applyFont="1" applyFill="1" applyBorder="1" applyAlignment="1" applyProtection="1">
      <alignment horizontal="center" wrapText="1"/>
    </xf>
    <xf numFmtId="0" fontId="119" fillId="36" borderId="142" xfId="0" applyFont="1" applyFill="1" applyBorder="1" applyAlignment="1" applyProtection="1">
      <alignment horizontal="center" wrapText="1"/>
    </xf>
    <xf numFmtId="0" fontId="119" fillId="36" borderId="65" xfId="0" applyFont="1" applyFill="1" applyBorder="1" applyAlignment="1">
      <alignment horizontal="center" vertical="center" wrapText="1"/>
    </xf>
    <xf numFmtId="0" fontId="0" fillId="0" borderId="19" xfId="0" applyBorder="1"/>
    <xf numFmtId="0" fontId="13" fillId="34" borderId="156" xfId="0" applyFont="1" applyFill="1" applyBorder="1" applyAlignment="1" applyProtection="1">
      <alignment horizontal="center" wrapText="1"/>
      <protection locked="0"/>
    </xf>
    <xf numFmtId="0" fontId="13" fillId="34" borderId="157" xfId="0" applyFont="1" applyFill="1" applyBorder="1" applyAlignment="1" applyProtection="1">
      <alignment horizontal="center" wrapText="1"/>
      <protection locked="0"/>
    </xf>
    <xf numFmtId="0" fontId="13" fillId="34" borderId="162" xfId="0" applyFont="1" applyFill="1" applyBorder="1" applyAlignment="1" applyProtection="1">
      <alignment horizontal="center" wrapText="1"/>
      <protection locked="0"/>
    </xf>
    <xf numFmtId="0" fontId="13" fillId="34" borderId="163" xfId="0" applyFont="1" applyFill="1" applyBorder="1" applyAlignment="1" applyProtection="1">
      <alignment horizontal="center" wrapText="1"/>
      <protection locked="0"/>
    </xf>
    <xf numFmtId="0" fontId="13" fillId="34" borderId="156" xfId="0" applyFont="1" applyFill="1" applyBorder="1" applyAlignment="1" applyProtection="1">
      <alignment horizontal="center" vertical="center" wrapText="1"/>
      <protection locked="0"/>
    </xf>
    <xf numFmtId="0" fontId="13" fillId="34" borderId="164" xfId="0" applyFont="1" applyFill="1" applyBorder="1" applyAlignment="1" applyProtection="1">
      <alignment horizontal="center" vertical="center" wrapText="1"/>
      <protection locked="0"/>
    </xf>
    <xf numFmtId="0" fontId="119" fillId="36" borderId="16" xfId="0" applyFont="1" applyFill="1" applyBorder="1" applyAlignment="1" applyProtection="1">
      <alignment horizontal="center" wrapText="1"/>
    </xf>
    <xf numFmtId="0" fontId="119" fillId="36" borderId="18" xfId="0" applyFont="1" applyFill="1" applyBorder="1" applyAlignment="1" applyProtection="1">
      <alignment horizontal="center" wrapText="1"/>
    </xf>
    <xf numFmtId="0" fontId="119" fillId="36" borderId="161" xfId="0" applyFont="1" applyFill="1" applyBorder="1" applyAlignment="1" applyProtection="1">
      <alignment horizontal="center" wrapText="1"/>
    </xf>
    <xf numFmtId="0" fontId="119" fillId="36" borderId="119" xfId="0" applyFont="1" applyFill="1" applyBorder="1" applyAlignment="1" applyProtection="1">
      <alignment horizontal="center" wrapText="1"/>
    </xf>
    <xf numFmtId="0" fontId="13" fillId="34" borderId="65" xfId="0" applyFont="1" applyFill="1" applyBorder="1" applyAlignment="1" applyProtection="1">
      <alignment horizontal="center" wrapText="1"/>
      <protection locked="0"/>
    </xf>
    <xf numFmtId="0" fontId="13" fillId="34" borderId="19" xfId="0" applyFont="1" applyFill="1" applyBorder="1" applyAlignment="1" applyProtection="1">
      <alignment horizontal="center" wrapText="1"/>
      <protection locked="0"/>
    </xf>
    <xf numFmtId="0" fontId="13" fillId="34" borderId="65" xfId="0" applyFont="1" applyFill="1" applyBorder="1" applyAlignment="1" applyProtection="1">
      <alignment horizontal="center" vertical="center" wrapText="1"/>
      <protection locked="0"/>
    </xf>
    <xf numFmtId="0" fontId="13" fillId="34" borderId="19" xfId="0" applyFont="1" applyFill="1" applyBorder="1" applyAlignment="1" applyProtection="1">
      <alignment horizontal="center" vertical="center" wrapText="1"/>
      <protection locked="0"/>
    </xf>
    <xf numFmtId="0" fontId="119" fillId="62" borderId="16" xfId="0" applyFont="1" applyFill="1" applyBorder="1" applyAlignment="1" applyProtection="1">
      <alignment horizontal="center" wrapText="1"/>
    </xf>
    <xf numFmtId="0" fontId="119" fillId="62" borderId="18" xfId="0" applyFont="1" applyFill="1" applyBorder="1" applyAlignment="1" applyProtection="1">
      <alignment horizontal="center" wrapText="1"/>
    </xf>
    <xf numFmtId="0" fontId="119" fillId="36" borderId="51" xfId="0" applyFont="1" applyFill="1" applyBorder="1" applyAlignment="1" applyProtection="1">
      <alignment horizontal="center" wrapText="1"/>
    </xf>
    <xf numFmtId="0" fontId="119" fillId="36" borderId="52" xfId="0" applyFont="1" applyFill="1" applyBorder="1" applyAlignment="1" applyProtection="1">
      <alignment horizontal="center" wrapText="1"/>
    </xf>
    <xf numFmtId="0" fontId="119" fillId="36" borderId="69" xfId="0" applyFont="1" applyFill="1" applyBorder="1" applyAlignment="1" applyProtection="1">
      <alignment horizontal="center" wrapText="1"/>
    </xf>
    <xf numFmtId="0" fontId="163" fillId="36" borderId="115" xfId="0" applyFont="1" applyFill="1" applyBorder="1" applyAlignment="1" applyProtection="1">
      <alignment horizontal="center"/>
    </xf>
    <xf numFmtId="0" fontId="163" fillId="36" borderId="103" xfId="0" applyFont="1" applyFill="1" applyBorder="1" applyAlignment="1" applyProtection="1">
      <alignment horizontal="center"/>
    </xf>
    <xf numFmtId="0" fontId="163" fillId="36" borderId="116" xfId="0" applyFont="1" applyFill="1" applyBorder="1" applyAlignment="1" applyProtection="1">
      <alignment horizontal="center"/>
    </xf>
    <xf numFmtId="0" fontId="171" fillId="15" borderId="115" xfId="0" applyFont="1" applyFill="1" applyBorder="1" applyAlignment="1" applyProtection="1">
      <alignment horizontal="center"/>
    </xf>
    <xf numFmtId="0" fontId="171" fillId="15" borderId="103" xfId="0" applyFont="1" applyFill="1" applyBorder="1" applyAlignment="1" applyProtection="1">
      <alignment horizontal="center"/>
    </xf>
    <xf numFmtId="0" fontId="171" fillId="15" borderId="116" xfId="0" applyFont="1" applyFill="1" applyBorder="1" applyAlignment="1" applyProtection="1">
      <alignment horizontal="center"/>
    </xf>
    <xf numFmtId="0" fontId="133" fillId="36" borderId="16" xfId="0" applyFont="1" applyFill="1" applyBorder="1" applyAlignment="1" applyProtection="1">
      <alignment horizontal="center"/>
    </xf>
    <xf numFmtId="0" fontId="133" fillId="36" borderId="17" xfId="0" applyFont="1" applyFill="1" applyBorder="1" applyAlignment="1" applyProtection="1">
      <alignment horizontal="center"/>
    </xf>
    <xf numFmtId="0" fontId="119" fillId="36" borderId="23" xfId="0" applyFont="1" applyFill="1" applyBorder="1" applyAlignment="1">
      <alignment horizontal="center" vertical="center" wrapText="1"/>
    </xf>
    <xf numFmtId="0" fontId="119" fillId="36" borderId="19" xfId="0" applyFont="1" applyFill="1" applyBorder="1" applyAlignment="1">
      <alignment horizontal="center" vertical="center" wrapText="1"/>
    </xf>
    <xf numFmtId="0" fontId="119" fillId="36" borderId="159" xfId="0" applyFont="1" applyFill="1" applyBorder="1" applyAlignment="1" applyProtection="1">
      <alignment horizontal="center" wrapText="1"/>
    </xf>
    <xf numFmtId="0" fontId="119" fillId="36" borderId="160" xfId="0" applyFont="1" applyFill="1" applyBorder="1" applyAlignment="1" applyProtection="1">
      <alignment horizontal="center" wrapText="1"/>
    </xf>
    <xf numFmtId="0" fontId="119" fillId="36" borderId="65" xfId="0" applyFont="1" applyFill="1" applyBorder="1" applyAlignment="1">
      <alignment horizontal="center" wrapText="1"/>
    </xf>
    <xf numFmtId="0" fontId="119" fillId="36" borderId="19" xfId="0" applyFont="1" applyFill="1" applyBorder="1" applyAlignment="1">
      <alignment horizontal="center" wrapText="1"/>
    </xf>
    <xf numFmtId="0" fontId="116" fillId="15" borderId="9" xfId="0" applyFont="1" applyFill="1" applyBorder="1" applyAlignment="1" applyProtection="1">
      <alignment horizontal="left" wrapText="1"/>
    </xf>
    <xf numFmtId="0" fontId="20" fillId="0" borderId="0" xfId="0" applyFont="1" applyFill="1" applyBorder="1" applyAlignment="1" applyProtection="1">
      <alignment horizontal="left" wrapText="1"/>
    </xf>
    <xf numFmtId="0" fontId="20" fillId="0" borderId="9" xfId="0" applyFont="1" applyFill="1" applyBorder="1" applyAlignment="1" applyProtection="1">
      <alignment horizontal="left" wrapText="1"/>
    </xf>
    <xf numFmtId="0" fontId="13" fillId="34" borderId="158" xfId="0" applyFont="1" applyFill="1" applyBorder="1" applyAlignment="1" applyProtection="1">
      <alignment horizontal="center" wrapText="1"/>
      <protection locked="0"/>
    </xf>
    <xf numFmtId="0" fontId="13" fillId="34" borderId="96" xfId="0" applyFont="1" applyFill="1" applyBorder="1" applyAlignment="1" applyProtection="1">
      <alignment horizontal="center" wrapText="1"/>
      <protection locked="0"/>
    </xf>
    <xf numFmtId="0" fontId="119" fillId="62" borderId="51" xfId="0" applyFont="1" applyFill="1" applyBorder="1" applyAlignment="1" applyProtection="1">
      <alignment horizontal="center" wrapText="1"/>
    </xf>
    <xf numFmtId="0" fontId="119" fillId="62" borderId="52" xfId="0" applyFont="1" applyFill="1" applyBorder="1" applyAlignment="1" applyProtection="1">
      <alignment horizontal="center" wrapText="1"/>
    </xf>
    <xf numFmtId="0" fontId="119" fillId="62" borderId="69" xfId="0" applyFont="1" applyFill="1" applyBorder="1" applyAlignment="1" applyProtection="1">
      <alignment horizontal="center" wrapText="1"/>
    </xf>
    <xf numFmtId="0" fontId="172" fillId="32" borderId="118" xfId="0" applyFont="1" applyFill="1" applyBorder="1" applyAlignment="1" applyProtection="1">
      <alignment horizontal="left"/>
    </xf>
    <xf numFmtId="0" fontId="172" fillId="32" borderId="119" xfId="0" applyFont="1" applyFill="1" applyBorder="1" applyAlignment="1" applyProtection="1">
      <alignment horizontal="left"/>
    </xf>
    <xf numFmtId="0" fontId="172" fillId="32" borderId="120" xfId="0" applyFont="1" applyFill="1" applyBorder="1" applyAlignment="1" applyProtection="1">
      <alignment horizontal="left"/>
    </xf>
    <xf numFmtId="0" fontId="12" fillId="5" borderId="0" xfId="0" applyFont="1" applyFill="1" applyBorder="1" applyAlignment="1" applyProtection="1">
      <alignment horizontal="left" vertical="top" wrapText="1" readingOrder="1"/>
    </xf>
    <xf numFmtId="0" fontId="12" fillId="0" borderId="0" xfId="0" applyFont="1" applyBorder="1" applyAlignment="1" applyProtection="1">
      <alignment vertical="top" wrapText="1"/>
    </xf>
    <xf numFmtId="0" fontId="12" fillId="15" borderId="103" xfId="0" applyFont="1" applyFill="1" applyBorder="1" applyAlignment="1" applyProtection="1">
      <alignment horizontal="left" wrapText="1"/>
    </xf>
    <xf numFmtId="0" fontId="1" fillId="34" borderId="65" xfId="0" applyFont="1" applyFill="1" applyBorder="1" applyAlignment="1" applyProtection="1">
      <alignment horizontal="center" wrapText="1"/>
      <protection locked="0"/>
    </xf>
    <xf numFmtId="0" fontId="1" fillId="34" borderId="19" xfId="0" applyFont="1" applyFill="1" applyBorder="1" applyAlignment="1" applyProtection="1">
      <alignment wrapText="1"/>
      <protection locked="0"/>
    </xf>
    <xf numFmtId="0" fontId="12" fillId="15" borderId="0" xfId="0" applyFont="1" applyFill="1" applyBorder="1" applyAlignment="1" applyProtection="1">
      <alignment vertical="top" wrapText="1"/>
    </xf>
    <xf numFmtId="0" fontId="163" fillId="32" borderId="115" xfId="0" applyFont="1" applyFill="1" applyBorder="1" applyAlignment="1" applyProtection="1">
      <alignment horizontal="center" vertical="top" readingOrder="1"/>
    </xf>
    <xf numFmtId="0" fontId="163" fillId="32" borderId="103" xfId="0" applyFont="1" applyFill="1" applyBorder="1" applyAlignment="1" applyProtection="1">
      <alignment horizontal="center" vertical="top" readingOrder="1"/>
    </xf>
    <xf numFmtId="0" fontId="163" fillId="32" borderId="116" xfId="0" applyFont="1" applyFill="1" applyBorder="1" applyAlignment="1" applyProtection="1">
      <alignment horizontal="center" vertical="top" readingOrder="1"/>
    </xf>
    <xf numFmtId="0" fontId="115" fillId="2" borderId="115" xfId="0" applyFont="1" applyFill="1" applyBorder="1" applyAlignment="1" applyProtection="1">
      <alignment horizontal="center" vertical="top" readingOrder="1"/>
    </xf>
    <xf numFmtId="0" fontId="115" fillId="2" borderId="103" xfId="0" applyFont="1" applyFill="1" applyBorder="1" applyAlignment="1" applyProtection="1">
      <alignment horizontal="center" vertical="top" readingOrder="1"/>
    </xf>
    <xf numFmtId="0" fontId="115" fillId="2" borderId="116" xfId="0" applyFont="1" applyFill="1" applyBorder="1" applyAlignment="1" applyProtection="1">
      <alignment horizontal="center" vertical="top" readingOrder="1"/>
    </xf>
    <xf numFmtId="0" fontId="13" fillId="5" borderId="0" xfId="0" applyFont="1" applyFill="1" applyBorder="1" applyAlignment="1" applyProtection="1">
      <alignment horizontal="left" vertical="top" wrapText="1" readingOrder="1"/>
    </xf>
    <xf numFmtId="0" fontId="13" fillId="5" borderId="2" xfId="0" applyFont="1" applyFill="1" applyBorder="1" applyAlignment="1" applyProtection="1">
      <alignment horizontal="left" vertical="top" wrapText="1" readingOrder="1"/>
    </xf>
    <xf numFmtId="0" fontId="172" fillId="32" borderId="118" xfId="0" applyFont="1" applyFill="1" applyBorder="1" applyAlignment="1" applyProtection="1">
      <alignment horizontal="left" vertical="top" wrapText="1" readingOrder="1"/>
    </xf>
    <xf numFmtId="0" fontId="172" fillId="32" borderId="119" xfId="0" applyFont="1" applyFill="1" applyBorder="1" applyAlignment="1" applyProtection="1">
      <alignment horizontal="left" vertical="top" wrapText="1" readingOrder="1"/>
    </xf>
    <xf numFmtId="0" fontId="172" fillId="32" borderId="120" xfId="0" applyFont="1" applyFill="1" applyBorder="1" applyAlignment="1" applyProtection="1">
      <alignment horizontal="left" vertical="top" wrapText="1" readingOrder="1"/>
    </xf>
    <xf numFmtId="0" fontId="12" fillId="15" borderId="0" xfId="0" applyNumberFormat="1" applyFont="1" applyFill="1" applyBorder="1" applyAlignment="1" applyProtection="1">
      <alignment horizontal="left" vertical="top" wrapText="1" readingOrder="1"/>
    </xf>
    <xf numFmtId="0" fontId="12" fillId="34" borderId="17" xfId="0" applyFont="1" applyFill="1" applyBorder="1" applyAlignment="1" applyProtection="1">
      <alignment horizontal="center" wrapText="1"/>
      <protection locked="0"/>
    </xf>
    <xf numFmtId="0" fontId="12" fillId="15" borderId="5" xfId="0" applyFont="1" applyFill="1" applyBorder="1" applyAlignment="1" applyProtection="1">
      <alignment wrapText="1"/>
    </xf>
    <xf numFmtId="0" fontId="12" fillId="34" borderId="65" xfId="0" applyFont="1" applyFill="1" applyBorder="1" applyAlignment="1" applyProtection="1">
      <alignment horizontal="center" vertical="center" wrapText="1"/>
      <protection locked="0"/>
    </xf>
    <xf numFmtId="0" fontId="12" fillId="34" borderId="19" xfId="0" applyFont="1" applyFill="1" applyBorder="1" applyAlignment="1" applyProtection="1">
      <alignment horizontal="center" vertical="center" wrapText="1"/>
      <protection locked="0"/>
    </xf>
    <xf numFmtId="0" fontId="12" fillId="34" borderId="156" xfId="0" applyFont="1" applyFill="1" applyBorder="1" applyAlignment="1" applyProtection="1">
      <alignment horizontal="center" vertical="top" wrapText="1" readingOrder="1"/>
      <protection locked="0"/>
    </xf>
    <xf numFmtId="0" fontId="12" fillId="34" borderId="117" xfId="0" applyFont="1" applyFill="1" applyBorder="1" applyAlignment="1" applyProtection="1">
      <alignment horizontal="center" vertical="top" wrapText="1" readingOrder="1"/>
      <protection locked="0"/>
    </xf>
    <xf numFmtId="0" fontId="12" fillId="5" borderId="5" xfId="0" applyFont="1" applyFill="1" applyBorder="1" applyAlignment="1" applyProtection="1">
      <alignment horizontal="left" vertical="top" wrapText="1" readingOrder="1"/>
    </xf>
    <xf numFmtId="0" fontId="12" fillId="5" borderId="1" xfId="0" applyFont="1" applyFill="1" applyBorder="1" applyAlignment="1" applyProtection="1">
      <alignment horizontal="left" vertical="top" wrapText="1" readingOrder="1"/>
    </xf>
    <xf numFmtId="0" fontId="60" fillId="19" borderId="13" xfId="0" applyFont="1" applyFill="1" applyBorder="1" applyAlignment="1" applyProtection="1">
      <alignment horizontal="center"/>
    </xf>
    <xf numFmtId="0" fontId="60" fillId="19" borderId="11" xfId="0" applyFont="1" applyFill="1" applyBorder="1" applyAlignment="1" applyProtection="1">
      <alignment horizontal="center"/>
    </xf>
    <xf numFmtId="0" fontId="60" fillId="19" borderId="12" xfId="0" applyFont="1" applyFill="1" applyBorder="1" applyAlignment="1" applyProtection="1">
      <alignment horizontal="center"/>
    </xf>
    <xf numFmtId="0" fontId="143" fillId="15" borderId="165" xfId="0" applyFont="1" applyFill="1" applyBorder="1" applyAlignment="1" applyProtection="1">
      <alignment horizontal="center"/>
    </xf>
    <xf numFmtId="0" fontId="143" fillId="15" borderId="103" xfId="0" applyFont="1" applyFill="1" applyBorder="1" applyAlignment="1" applyProtection="1">
      <alignment horizontal="center"/>
    </xf>
    <xf numFmtId="0" fontId="143" fillId="15" borderId="102" xfId="0" applyFont="1" applyFill="1" applyBorder="1" applyAlignment="1" applyProtection="1">
      <alignment horizontal="center"/>
    </xf>
    <xf numFmtId="0" fontId="20" fillId="15" borderId="0" xfId="0" applyFont="1" applyFill="1" applyBorder="1" applyAlignment="1" applyProtection="1">
      <alignment horizontal="left" wrapText="1"/>
    </xf>
    <xf numFmtId="0" fontId="12" fillId="15" borderId="10" xfId="0" applyFont="1" applyFill="1" applyBorder="1" applyAlignment="1">
      <alignment horizontal="left" vertical="top" wrapText="1"/>
    </xf>
    <xf numFmtId="0" fontId="173" fillId="34" borderId="10" xfId="0" applyFont="1" applyFill="1" applyBorder="1" applyAlignment="1" applyProtection="1">
      <alignment horizontal="center" vertical="top" wrapText="1"/>
      <protection locked="0"/>
    </xf>
    <xf numFmtId="0" fontId="60" fillId="19" borderId="40" xfId="0" applyFont="1" applyFill="1" applyBorder="1" applyAlignment="1" applyProtection="1">
      <alignment horizontal="center"/>
    </xf>
    <xf numFmtId="0" fontId="60" fillId="19" borderId="41" xfId="0" applyFont="1" applyFill="1" applyBorder="1" applyAlignment="1" applyProtection="1">
      <alignment horizontal="center"/>
    </xf>
    <xf numFmtId="0" fontId="60" fillId="19" borderId="42" xfId="0" applyFont="1" applyFill="1" applyBorder="1" applyAlignment="1" applyProtection="1">
      <alignment horizontal="center"/>
    </xf>
    <xf numFmtId="0" fontId="143" fillId="15" borderId="16" xfId="0" applyFont="1" applyFill="1" applyBorder="1" applyAlignment="1" applyProtection="1">
      <alignment horizontal="center"/>
    </xf>
    <xf numFmtId="0" fontId="143" fillId="15" borderId="17" xfId="0" applyFont="1" applyFill="1" applyBorder="1" applyAlignment="1" applyProtection="1">
      <alignment horizontal="center"/>
    </xf>
    <xf numFmtId="0" fontId="143" fillId="15" borderId="18" xfId="0" applyFont="1" applyFill="1" applyBorder="1" applyAlignment="1" applyProtection="1">
      <alignment horizontal="center"/>
    </xf>
    <xf numFmtId="0" fontId="12" fillId="23" borderId="16" xfId="0" applyFont="1" applyFill="1" applyBorder="1" applyAlignment="1" applyProtection="1">
      <alignment vertical="top" wrapText="1"/>
    </xf>
    <xf numFmtId="0" fontId="12" fillId="23" borderId="17" xfId="0" applyFont="1" applyFill="1" applyBorder="1" applyAlignment="1" applyProtection="1">
      <alignment vertical="top" wrapText="1"/>
    </xf>
    <xf numFmtId="0" fontId="12" fillId="23" borderId="18" xfId="0" applyFont="1" applyFill="1" applyBorder="1" applyAlignment="1" applyProtection="1">
      <alignment vertical="top" wrapText="1"/>
    </xf>
    <xf numFmtId="0" fontId="12" fillId="44" borderId="65" xfId="0" applyFont="1" applyFill="1" applyBorder="1" applyAlignment="1" applyProtection="1">
      <alignment vertical="top" wrapText="1"/>
    </xf>
    <xf numFmtId="0" fontId="12" fillId="44" borderId="23" xfId="0" applyFont="1" applyFill="1" applyBorder="1" applyAlignment="1" applyProtection="1">
      <alignment vertical="top" wrapText="1"/>
    </xf>
    <xf numFmtId="0" fontId="12" fillId="44" borderId="19" xfId="0" applyFont="1" applyFill="1" applyBorder="1" applyAlignment="1" applyProtection="1">
      <alignment vertical="top" wrapText="1"/>
    </xf>
    <xf numFmtId="0" fontId="12" fillId="51" borderId="16" xfId="0" applyFont="1" applyFill="1" applyBorder="1" applyAlignment="1" applyProtection="1">
      <alignment vertical="top" wrapText="1"/>
    </xf>
    <xf numFmtId="0" fontId="12" fillId="51" borderId="17" xfId="0" applyFont="1" applyFill="1" applyBorder="1" applyAlignment="1" applyProtection="1">
      <alignment vertical="top" wrapText="1"/>
    </xf>
    <xf numFmtId="0" fontId="12" fillId="51" borderId="18" xfId="0" applyFont="1" applyFill="1" applyBorder="1" applyAlignment="1" applyProtection="1">
      <alignment vertical="top" wrapText="1"/>
    </xf>
    <xf numFmtId="0" fontId="12" fillId="23" borderId="65" xfId="0" applyFont="1" applyFill="1" applyBorder="1" applyAlignment="1" applyProtection="1">
      <alignment vertical="top" wrapText="1"/>
    </xf>
    <xf numFmtId="0" fontId="12" fillId="23" borderId="23" xfId="0" applyFont="1" applyFill="1" applyBorder="1" applyAlignment="1" applyProtection="1">
      <alignment vertical="top" wrapText="1"/>
    </xf>
    <xf numFmtId="0" fontId="12" fillId="23" borderId="19" xfId="0" applyFont="1" applyFill="1" applyBorder="1" applyAlignment="1" applyProtection="1">
      <alignment vertical="top" wrapText="1"/>
    </xf>
    <xf numFmtId="0" fontId="12" fillId="15" borderId="16" xfId="0" applyFont="1" applyFill="1" applyBorder="1" applyAlignment="1" applyProtection="1">
      <alignment vertical="top" wrapText="1"/>
    </xf>
    <xf numFmtId="0" fontId="12" fillId="15" borderId="17" xfId="0" applyFont="1" applyFill="1" applyBorder="1" applyAlignment="1" applyProtection="1">
      <alignment vertical="top" wrapText="1"/>
    </xf>
    <xf numFmtId="0" fontId="12" fillId="51" borderId="40" xfId="0" applyFont="1" applyFill="1" applyBorder="1" applyAlignment="1" applyProtection="1">
      <alignment vertical="top" wrapText="1"/>
    </xf>
    <xf numFmtId="0" fontId="12" fillId="51" borderId="42" xfId="0" applyFont="1" applyFill="1" applyBorder="1" applyAlignment="1" applyProtection="1">
      <alignment vertical="top" wrapText="1"/>
    </xf>
    <xf numFmtId="0" fontId="12" fillId="15" borderId="3" xfId="0" applyFont="1" applyFill="1" applyBorder="1" applyAlignment="1" applyProtection="1">
      <alignment vertical="top" wrapText="1"/>
    </xf>
    <xf numFmtId="0" fontId="12" fillId="15" borderId="5" xfId="0" applyFont="1" applyFill="1" applyBorder="1" applyAlignment="1" applyProtection="1">
      <alignment vertical="top" wrapText="1"/>
    </xf>
    <xf numFmtId="0" fontId="12" fillId="51" borderId="3" xfId="0" applyFont="1" applyFill="1" applyBorder="1" applyAlignment="1" applyProtection="1">
      <alignment vertical="top" wrapText="1"/>
    </xf>
    <xf numFmtId="0" fontId="12" fillId="51" borderId="4" xfId="0" applyFont="1" applyFill="1" applyBorder="1" applyAlignment="1" applyProtection="1">
      <alignment vertical="top" wrapText="1"/>
    </xf>
    <xf numFmtId="0" fontId="12" fillId="63" borderId="65" xfId="0" applyFont="1" applyFill="1" applyBorder="1" applyAlignment="1" applyProtection="1">
      <alignment vertical="top" wrapText="1"/>
    </xf>
    <xf numFmtId="0" fontId="12" fillId="63" borderId="23" xfId="0" applyFont="1" applyFill="1" applyBorder="1" applyAlignment="1" applyProtection="1">
      <alignment vertical="top" wrapText="1"/>
    </xf>
    <xf numFmtId="0" fontId="12" fillId="63" borderId="19" xfId="0" applyFont="1" applyFill="1" applyBorder="1" applyAlignment="1" applyProtection="1">
      <alignment vertical="top" wrapText="1"/>
    </xf>
    <xf numFmtId="0" fontId="12" fillId="45" borderId="16" xfId="0" applyFont="1" applyFill="1" applyBorder="1" applyAlignment="1" applyProtection="1">
      <alignment vertical="top" wrapText="1"/>
    </xf>
    <xf numFmtId="0" fontId="12" fillId="45" borderId="17" xfId="0" applyFont="1" applyFill="1" applyBorder="1" applyAlignment="1" applyProtection="1">
      <alignment vertical="top" wrapText="1"/>
    </xf>
    <xf numFmtId="0" fontId="12" fillId="45" borderId="18" xfId="0" applyFont="1" applyFill="1" applyBorder="1" applyAlignment="1" applyProtection="1">
      <alignment vertical="top" wrapText="1"/>
    </xf>
    <xf numFmtId="0" fontId="12" fillId="45" borderId="65" xfId="0" applyFont="1" applyFill="1" applyBorder="1" applyAlignment="1" applyProtection="1">
      <alignment vertical="top" wrapText="1"/>
    </xf>
    <xf numFmtId="0" fontId="12" fillId="45" borderId="23" xfId="0" applyFont="1" applyFill="1" applyBorder="1" applyAlignment="1" applyProtection="1">
      <alignment vertical="top" wrapText="1"/>
    </xf>
    <xf numFmtId="0" fontId="12" fillId="45" borderId="19" xfId="0" applyFont="1" applyFill="1" applyBorder="1" applyAlignment="1" applyProtection="1">
      <alignment vertical="top" wrapText="1"/>
    </xf>
    <xf numFmtId="0" fontId="12" fillId="46" borderId="65" xfId="0" applyFont="1" applyFill="1" applyBorder="1" applyAlignment="1" applyProtection="1">
      <alignment vertical="top" wrapText="1"/>
    </xf>
    <xf numFmtId="0" fontId="12" fillId="46" borderId="23" xfId="0" applyFont="1" applyFill="1" applyBorder="1" applyAlignment="1" applyProtection="1">
      <alignment vertical="top" wrapText="1"/>
    </xf>
    <xf numFmtId="0" fontId="12" fillId="46" borderId="19" xfId="0" applyFont="1" applyFill="1" applyBorder="1" applyAlignment="1" applyProtection="1">
      <alignment vertical="top" wrapText="1"/>
    </xf>
    <xf numFmtId="0" fontId="12" fillId="51" borderId="13" xfId="0" applyFont="1" applyFill="1" applyBorder="1" applyAlignment="1" applyProtection="1">
      <alignment vertical="top" wrapText="1"/>
    </xf>
    <xf numFmtId="0" fontId="12" fillId="51" borderId="12" xfId="0" applyFont="1" applyFill="1" applyBorder="1" applyAlignment="1" applyProtection="1">
      <alignment vertical="top" wrapText="1"/>
    </xf>
    <xf numFmtId="0" fontId="12" fillId="63" borderId="13" xfId="0" applyFont="1" applyFill="1" applyBorder="1" applyAlignment="1" applyProtection="1">
      <alignment vertical="top" wrapText="1"/>
    </xf>
    <xf numFmtId="0" fontId="12" fillId="63" borderId="1" xfId="0" applyFont="1" applyFill="1" applyBorder="1" applyAlignment="1" applyProtection="1">
      <alignment vertical="top" wrapText="1"/>
    </xf>
    <xf numFmtId="0" fontId="12" fillId="63" borderId="3" xfId="0" applyFont="1" applyFill="1" applyBorder="1" applyAlignment="1" applyProtection="1">
      <alignment vertical="top" wrapText="1"/>
    </xf>
    <xf numFmtId="0" fontId="12" fillId="15" borderId="10" xfId="0" applyFont="1" applyFill="1" applyBorder="1" applyAlignment="1" applyProtection="1">
      <alignment vertical="top" wrapText="1"/>
    </xf>
    <xf numFmtId="0" fontId="12" fillId="21" borderId="16" xfId="0" applyFont="1" applyFill="1" applyBorder="1" applyAlignment="1" applyProtection="1">
      <alignment vertical="top" wrapText="1"/>
    </xf>
    <xf numFmtId="0" fontId="12" fillId="21" borderId="17" xfId="0" applyFont="1" applyFill="1" applyBorder="1" applyAlignment="1" applyProtection="1">
      <alignment vertical="top" wrapText="1"/>
    </xf>
    <xf numFmtId="0" fontId="12" fillId="21" borderId="18" xfId="0" applyFont="1" applyFill="1" applyBorder="1" applyAlignment="1" applyProtection="1">
      <alignment vertical="top" wrapText="1"/>
    </xf>
    <xf numFmtId="0" fontId="12" fillId="21" borderId="65" xfId="0" applyFont="1" applyFill="1" applyBorder="1" applyAlignment="1" applyProtection="1">
      <alignment vertical="top" wrapText="1"/>
    </xf>
    <xf numFmtId="0" fontId="12" fillId="21" borderId="23" xfId="0" applyFont="1" applyFill="1" applyBorder="1" applyAlignment="1" applyProtection="1">
      <alignment vertical="top" wrapText="1"/>
    </xf>
    <xf numFmtId="0" fontId="12" fillId="21" borderId="19" xfId="0" applyFont="1" applyFill="1" applyBorder="1" applyAlignment="1" applyProtection="1">
      <alignment vertical="top" wrapText="1"/>
    </xf>
    <xf numFmtId="0" fontId="12" fillId="24" borderId="16" xfId="0" applyFont="1" applyFill="1" applyBorder="1" applyAlignment="1" applyProtection="1">
      <alignment vertical="top" wrapText="1"/>
    </xf>
    <xf numFmtId="0" fontId="12" fillId="24" borderId="17" xfId="0" applyFont="1" applyFill="1" applyBorder="1" applyAlignment="1" applyProtection="1">
      <alignment vertical="top" wrapText="1"/>
    </xf>
    <xf numFmtId="0" fontId="12" fillId="24" borderId="18" xfId="0" applyFont="1" applyFill="1" applyBorder="1" applyAlignment="1" applyProtection="1">
      <alignment vertical="top" wrapText="1"/>
    </xf>
    <xf numFmtId="0" fontId="12" fillId="24" borderId="65" xfId="0" applyFont="1" applyFill="1" applyBorder="1" applyAlignment="1" applyProtection="1">
      <alignment vertical="top" wrapText="1"/>
    </xf>
    <xf numFmtId="0" fontId="12" fillId="24" borderId="23" xfId="0" applyFont="1" applyFill="1" applyBorder="1" applyAlignment="1" applyProtection="1">
      <alignment vertical="top" wrapText="1"/>
    </xf>
    <xf numFmtId="0" fontId="12" fillId="24" borderId="19" xfId="0" applyFont="1" applyFill="1" applyBorder="1" applyAlignment="1" applyProtection="1">
      <alignment vertical="top" wrapText="1"/>
    </xf>
    <xf numFmtId="0" fontId="12" fillId="61" borderId="65" xfId="0" applyFont="1" applyFill="1" applyBorder="1" applyAlignment="1" applyProtection="1">
      <alignment vertical="top" wrapText="1"/>
    </xf>
    <xf numFmtId="0" fontId="12" fillId="61" borderId="23" xfId="0" applyFont="1" applyFill="1" applyBorder="1" applyAlignment="1" applyProtection="1">
      <alignment vertical="top" wrapText="1"/>
    </xf>
    <xf numFmtId="0" fontId="12" fillId="61" borderId="19" xfId="0" applyFont="1" applyFill="1" applyBorder="1" applyAlignment="1" applyProtection="1">
      <alignment vertical="top" wrapText="1"/>
    </xf>
    <xf numFmtId="0" fontId="60" fillId="19" borderId="13" xfId="0" applyFont="1" applyFill="1" applyBorder="1" applyAlignment="1">
      <alignment horizontal="center" vertical="top" readingOrder="1"/>
    </xf>
    <xf numFmtId="0" fontId="60" fillId="19" borderId="11" xfId="0" applyFont="1" applyFill="1" applyBorder="1" applyAlignment="1">
      <alignment horizontal="center" vertical="top" readingOrder="1"/>
    </xf>
    <xf numFmtId="0" fontId="60" fillId="19" borderId="12" xfId="0" applyFont="1" applyFill="1" applyBorder="1" applyAlignment="1">
      <alignment horizontal="center" vertical="top" readingOrder="1"/>
    </xf>
    <xf numFmtId="0" fontId="143" fillId="15" borderId="6" xfId="0" applyFont="1" applyFill="1" applyBorder="1" applyAlignment="1">
      <alignment horizontal="center" vertical="top" wrapText="1" readingOrder="1"/>
    </xf>
    <xf numFmtId="0" fontId="143" fillId="15" borderId="7" xfId="0" applyFont="1" applyFill="1" applyBorder="1" applyAlignment="1">
      <alignment horizontal="center" vertical="top" wrapText="1" readingOrder="1"/>
    </xf>
    <xf numFmtId="0" fontId="143" fillId="15" borderId="8" xfId="0" applyFont="1" applyFill="1" applyBorder="1" applyAlignment="1">
      <alignment horizontal="center" vertical="top" wrapText="1" readingOrder="1"/>
    </xf>
    <xf numFmtId="0" fontId="12" fillId="15" borderId="16" xfId="0" applyFont="1" applyFill="1" applyBorder="1" applyAlignment="1">
      <alignment horizontal="left" vertical="center" wrapText="1"/>
    </xf>
    <xf numFmtId="0" fontId="12" fillId="15" borderId="17" xfId="0" applyFont="1" applyFill="1" applyBorder="1" applyAlignment="1">
      <alignment horizontal="left" vertical="center" wrapText="1"/>
    </xf>
    <xf numFmtId="0" fontId="12" fillId="15" borderId="18" xfId="0" applyFont="1" applyFill="1" applyBorder="1" applyAlignment="1">
      <alignment horizontal="left" vertical="center" wrapText="1"/>
    </xf>
    <xf numFmtId="0" fontId="160" fillId="15" borderId="56" xfId="0" applyFont="1" applyFill="1" applyBorder="1" applyAlignment="1" applyProtection="1">
      <alignment horizontal="center" vertical="center" wrapText="1"/>
    </xf>
    <xf numFmtId="0" fontId="160" fillId="15" borderId="57" xfId="0" applyFont="1" applyFill="1" applyBorder="1" applyAlignment="1" applyProtection="1">
      <alignment horizontal="center" vertical="center" wrapText="1"/>
    </xf>
    <xf numFmtId="0" fontId="174" fillId="15" borderId="53" xfId="0" applyFont="1" applyFill="1" applyBorder="1" applyAlignment="1">
      <alignment horizontal="center" vertical="center" textRotation="90" wrapText="1"/>
    </xf>
    <xf numFmtId="0" fontId="0" fillId="0" borderId="48" xfId="0" applyBorder="1"/>
    <xf numFmtId="0" fontId="0" fillId="0" borderId="21" xfId="0" applyBorder="1"/>
    <xf numFmtId="0" fontId="162" fillId="15" borderId="6" xfId="0" applyFont="1" applyFill="1" applyBorder="1" applyAlignment="1">
      <alignment horizontal="left" vertical="center" wrapText="1"/>
    </xf>
    <xf numFmtId="0" fontId="95" fillId="24" borderId="27" xfId="6" applyFont="1" applyFill="1" applyBorder="1" applyAlignment="1" applyProtection="1">
      <alignment horizontal="center" vertical="center" wrapText="1"/>
    </xf>
    <xf numFmtId="0" fontId="95" fillId="24" borderId="28" xfId="6" applyFont="1" applyFill="1" applyBorder="1" applyAlignment="1" applyProtection="1">
      <alignment horizontal="center" vertical="center" wrapText="1"/>
    </xf>
    <xf numFmtId="0" fontId="95" fillId="24" borderId="29" xfId="6" applyFont="1" applyFill="1" applyBorder="1" applyAlignment="1" applyProtection="1">
      <alignment horizontal="center" vertical="center" wrapText="1"/>
    </xf>
    <xf numFmtId="0" fontId="95" fillId="24" borderId="45" xfId="6" applyFont="1" applyFill="1" applyBorder="1" applyAlignment="1" applyProtection="1">
      <alignment horizontal="left" vertical="center" wrapText="1"/>
    </xf>
    <xf numFmtId="0" fontId="95" fillId="24" borderId="10" xfId="6" applyFont="1" applyFill="1" applyBorder="1" applyAlignment="1" applyProtection="1">
      <alignment horizontal="left" vertical="center" wrapText="1"/>
    </xf>
    <xf numFmtId="0" fontId="95" fillId="24" borderId="33" xfId="6" applyFont="1" applyFill="1" applyBorder="1" applyAlignment="1" applyProtection="1">
      <alignment horizontal="left" vertical="center" wrapText="1"/>
    </xf>
    <xf numFmtId="0" fontId="162" fillId="15" borderId="24" xfId="0" applyFont="1" applyFill="1" applyBorder="1" applyAlignment="1">
      <alignment horizontal="left" vertical="center" wrapText="1"/>
    </xf>
    <xf numFmtId="0" fontId="162" fillId="15" borderId="15" xfId="0" applyFont="1" applyFill="1" applyBorder="1" applyAlignment="1">
      <alignment horizontal="left" vertical="center" wrapText="1"/>
    </xf>
    <xf numFmtId="0" fontId="162" fillId="15" borderId="22" xfId="0" applyFont="1" applyFill="1" applyBorder="1" applyAlignment="1">
      <alignment horizontal="left" vertical="center" wrapText="1"/>
    </xf>
    <xf numFmtId="0" fontId="95" fillId="41" borderId="46" xfId="6" applyFont="1" applyFill="1" applyBorder="1" applyAlignment="1" applyProtection="1">
      <alignment horizontal="left" vertical="top" wrapText="1"/>
      <protection locked="0"/>
    </xf>
    <xf numFmtId="0" fontId="95" fillId="41" borderId="32" xfId="6" applyFont="1" applyFill="1" applyBorder="1" applyAlignment="1" applyProtection="1">
      <alignment horizontal="left" vertical="top" wrapText="1"/>
      <protection locked="0"/>
    </xf>
    <xf numFmtId="0" fontId="95" fillId="41" borderId="34" xfId="6" applyFont="1" applyFill="1" applyBorder="1" applyAlignment="1" applyProtection="1">
      <alignment horizontal="left" vertical="top" wrapText="1"/>
      <protection locked="0"/>
    </xf>
    <xf numFmtId="0" fontId="95" fillId="17" borderId="27" xfId="6" applyFont="1" applyFill="1" applyBorder="1" applyAlignment="1" applyProtection="1">
      <alignment horizontal="center" vertical="center" wrapText="1"/>
    </xf>
    <xf numFmtId="0" fontId="95" fillId="17" borderId="28" xfId="6" applyFont="1" applyFill="1" applyBorder="1" applyAlignment="1" applyProtection="1">
      <alignment horizontal="center" vertical="center" wrapText="1"/>
    </xf>
    <xf numFmtId="0" fontId="95" fillId="17" borderId="29" xfId="6" applyFont="1" applyFill="1" applyBorder="1" applyAlignment="1" applyProtection="1">
      <alignment horizontal="center" vertical="center" wrapText="1"/>
    </xf>
    <xf numFmtId="0" fontId="95" fillId="17" borderId="45" xfId="6" applyFont="1" applyFill="1" applyBorder="1" applyAlignment="1" applyProtection="1">
      <alignment horizontal="left" vertical="center" wrapText="1"/>
    </xf>
    <xf numFmtId="0" fontId="95" fillId="17" borderId="10" xfId="6" applyFont="1" applyFill="1" applyBorder="1" applyAlignment="1" applyProtection="1">
      <alignment horizontal="left" vertical="center" wrapText="1"/>
    </xf>
    <xf numFmtId="0" fontId="95" fillId="17" borderId="33" xfId="6" applyFont="1" applyFill="1" applyBorder="1" applyAlignment="1" applyProtection="1">
      <alignment horizontal="left" vertical="center" wrapText="1"/>
    </xf>
    <xf numFmtId="0" fontId="56" fillId="41" borderId="46" xfId="0" applyFont="1" applyFill="1" applyBorder="1" applyAlignment="1" applyProtection="1">
      <alignment horizontal="left" vertical="top" wrapText="1"/>
      <protection locked="0"/>
    </xf>
    <xf numFmtId="0" fontId="56" fillId="41" borderId="32" xfId="0" applyFont="1" applyFill="1" applyBorder="1" applyAlignment="1" applyProtection="1">
      <alignment horizontal="left" vertical="top" wrapText="1"/>
      <protection locked="0"/>
    </xf>
    <xf numFmtId="0" fontId="56" fillId="41" borderId="34" xfId="0" applyFont="1" applyFill="1" applyBorder="1" applyAlignment="1" applyProtection="1">
      <alignment horizontal="left" vertical="top" wrapText="1"/>
      <protection locked="0"/>
    </xf>
    <xf numFmtId="0" fontId="95" fillId="19" borderId="10" xfId="6" applyFont="1" applyFill="1" applyBorder="1" applyAlignment="1" applyProtection="1">
      <alignment horizontal="left" vertical="center" wrapText="1"/>
    </xf>
    <xf numFmtId="0" fontId="95" fillId="19" borderId="33" xfId="6" applyFont="1" applyFill="1" applyBorder="1" applyAlignment="1" applyProtection="1">
      <alignment horizontal="left" vertical="center" wrapText="1"/>
    </xf>
    <xf numFmtId="0" fontId="95" fillId="21" borderId="27" xfId="6" applyFont="1" applyFill="1" applyBorder="1" applyAlignment="1" applyProtection="1">
      <alignment horizontal="center" vertical="center" wrapText="1"/>
    </xf>
    <xf numFmtId="0" fontId="95" fillId="21" borderId="28" xfId="6" applyFont="1" applyFill="1" applyBorder="1" applyAlignment="1" applyProtection="1">
      <alignment horizontal="center" vertical="center" wrapText="1"/>
    </xf>
    <xf numFmtId="0" fontId="95" fillId="21" borderId="29" xfId="6" applyFont="1" applyFill="1" applyBorder="1" applyAlignment="1" applyProtection="1">
      <alignment horizontal="center" vertical="center" wrapText="1"/>
    </xf>
    <xf numFmtId="0" fontId="95" fillId="21" borderId="45" xfId="6" applyFont="1" applyFill="1" applyBorder="1" applyAlignment="1" applyProtection="1">
      <alignment horizontal="left" vertical="center" wrapText="1"/>
    </xf>
    <xf numFmtId="0" fontId="95" fillId="21" borderId="10" xfId="6" applyFont="1" applyFill="1" applyBorder="1" applyAlignment="1" applyProtection="1">
      <alignment horizontal="left" vertical="center" wrapText="1"/>
    </xf>
    <xf numFmtId="0" fontId="95" fillId="21" borderId="33" xfId="6" applyFont="1" applyFill="1" applyBorder="1" applyAlignment="1" applyProtection="1">
      <alignment horizontal="left" vertical="center" wrapText="1"/>
    </xf>
    <xf numFmtId="0" fontId="95" fillId="19" borderId="27" xfId="6" applyFont="1" applyFill="1" applyBorder="1" applyAlignment="1" applyProtection="1">
      <alignment horizontal="center" vertical="center" wrapText="1"/>
    </xf>
    <xf numFmtId="0" fontId="95" fillId="19" borderId="28" xfId="6" applyFont="1" applyFill="1" applyBorder="1" applyAlignment="1" applyProtection="1">
      <alignment horizontal="center" vertical="center" wrapText="1"/>
    </xf>
    <xf numFmtId="0" fontId="95" fillId="19" borderId="29" xfId="6" applyFont="1" applyFill="1" applyBorder="1" applyAlignment="1" applyProtection="1">
      <alignment horizontal="center" vertical="center" wrapText="1"/>
    </xf>
    <xf numFmtId="0" fontId="95" fillId="19" borderId="45" xfId="6" applyFont="1" applyFill="1" applyBorder="1" applyAlignment="1" applyProtection="1">
      <alignment horizontal="left" vertical="center" wrapText="1"/>
    </xf>
    <xf numFmtId="0" fontId="95" fillId="32" borderId="27" xfId="6" applyFont="1" applyFill="1" applyBorder="1" applyAlignment="1" applyProtection="1">
      <alignment horizontal="center" vertical="center" wrapText="1"/>
    </xf>
    <xf numFmtId="0" fontId="95" fillId="32" borderId="28" xfId="6" applyFont="1" applyFill="1" applyBorder="1" applyAlignment="1" applyProtection="1">
      <alignment horizontal="center" vertical="center" wrapText="1"/>
    </xf>
    <xf numFmtId="0" fontId="95" fillId="32" borderId="29" xfId="6" applyFont="1" applyFill="1" applyBorder="1" applyAlignment="1" applyProtection="1">
      <alignment horizontal="center" vertical="center" wrapText="1"/>
    </xf>
    <xf numFmtId="0" fontId="95" fillId="32" borderId="45" xfId="6" applyFont="1" applyFill="1" applyBorder="1" applyAlignment="1" applyProtection="1">
      <alignment horizontal="left" vertical="center" wrapText="1"/>
    </xf>
    <xf numFmtId="0" fontId="95" fillId="32" borderId="10" xfId="6" applyFont="1" applyFill="1" applyBorder="1" applyAlignment="1" applyProtection="1">
      <alignment horizontal="left" vertical="center" wrapText="1"/>
    </xf>
    <xf numFmtId="0" fontId="95" fillId="32" borderId="33" xfId="6" applyFont="1" applyFill="1" applyBorder="1" applyAlignment="1" applyProtection="1">
      <alignment horizontal="left" vertical="center" wrapText="1"/>
    </xf>
    <xf numFmtId="0" fontId="56" fillId="64" borderId="27" xfId="0" applyFont="1" applyFill="1" applyBorder="1" applyAlignment="1" applyProtection="1">
      <alignment horizontal="center" vertical="center" wrapText="1"/>
    </xf>
    <xf numFmtId="0" fontId="56" fillId="64" borderId="29" xfId="0" applyFont="1" applyFill="1" applyBorder="1" applyAlignment="1" applyProtection="1">
      <alignment horizontal="center" vertical="center" wrapText="1"/>
    </xf>
    <xf numFmtId="0" fontId="56" fillId="64" borderId="45" xfId="0" applyFont="1" applyFill="1" applyBorder="1" applyAlignment="1" applyProtection="1">
      <alignment horizontal="left" vertical="center" wrapText="1"/>
    </xf>
    <xf numFmtId="0" fontId="56" fillId="64" borderId="33" xfId="0" applyFont="1" applyFill="1" applyBorder="1" applyAlignment="1" applyProtection="1">
      <alignment horizontal="left" vertical="center" wrapText="1"/>
    </xf>
    <xf numFmtId="0" fontId="56" fillId="64" borderId="45" xfId="0" applyFont="1" applyFill="1" applyBorder="1" applyAlignment="1" applyProtection="1">
      <alignment horizontal="center" vertical="center" wrapText="1"/>
    </xf>
    <xf numFmtId="0" fontId="56" fillId="64" borderId="33" xfId="0" applyFont="1" applyFill="1" applyBorder="1" applyAlignment="1" applyProtection="1">
      <alignment horizontal="center" vertical="center" wrapText="1"/>
    </xf>
    <xf numFmtId="0" fontId="97" fillId="65" borderId="27" xfId="0" applyFont="1" applyFill="1" applyBorder="1" applyAlignment="1" applyProtection="1">
      <alignment horizontal="center" vertical="center" wrapText="1"/>
    </xf>
    <xf numFmtId="0" fontId="97" fillId="65" borderId="29" xfId="0" applyFont="1" applyFill="1" applyBorder="1" applyAlignment="1" applyProtection="1">
      <alignment horizontal="center" vertical="center" wrapText="1"/>
    </xf>
    <xf numFmtId="0" fontId="56" fillId="65" borderId="45" xfId="0" applyFont="1" applyFill="1" applyBorder="1" applyAlignment="1" applyProtection="1">
      <alignment horizontal="left" vertical="center" wrapText="1"/>
    </xf>
    <xf numFmtId="0" fontId="56" fillId="65" borderId="33" xfId="0" applyFont="1" applyFill="1" applyBorder="1" applyAlignment="1" applyProtection="1">
      <alignment horizontal="left" vertical="center" wrapText="1"/>
    </xf>
    <xf numFmtId="0" fontId="56" fillId="65" borderId="45" xfId="0" applyFont="1" applyFill="1" applyBorder="1" applyAlignment="1" applyProtection="1">
      <alignment horizontal="center" vertical="center" wrapText="1"/>
    </xf>
    <xf numFmtId="0" fontId="56" fillId="65" borderId="33" xfId="0" applyFont="1" applyFill="1" applyBorder="1" applyAlignment="1" applyProtection="1">
      <alignment horizontal="center" vertical="center" wrapText="1"/>
    </xf>
    <xf numFmtId="0" fontId="162" fillId="22" borderId="27" xfId="0" applyFont="1" applyFill="1" applyBorder="1" applyAlignment="1" applyProtection="1">
      <alignment horizontal="center" vertical="center" wrapText="1"/>
    </xf>
    <xf numFmtId="0" fontId="162" fillId="22" borderId="29" xfId="0" applyFont="1" applyFill="1" applyBorder="1" applyAlignment="1" applyProtection="1">
      <alignment horizontal="center" vertical="center" wrapText="1"/>
    </xf>
    <xf numFmtId="0" fontId="162" fillId="22" borderId="45" xfId="0" applyFont="1" applyFill="1" applyBorder="1" applyAlignment="1" applyProtection="1">
      <alignment horizontal="left" vertical="center" wrapText="1"/>
    </xf>
    <xf numFmtId="0" fontId="162" fillId="22" borderId="33" xfId="0" applyFont="1" applyFill="1" applyBorder="1" applyAlignment="1" applyProtection="1">
      <alignment horizontal="left" vertical="center" wrapText="1"/>
    </xf>
    <xf numFmtId="0" fontId="56" fillId="22" borderId="45" xfId="0" applyFont="1" applyFill="1" applyBorder="1" applyAlignment="1">
      <alignment horizontal="center"/>
    </xf>
    <xf numFmtId="0" fontId="56" fillId="22" borderId="33" xfId="0" applyFont="1" applyFill="1" applyBorder="1" applyAlignment="1">
      <alignment horizontal="center"/>
    </xf>
    <xf numFmtId="0" fontId="95" fillId="26" borderId="27" xfId="6" applyFont="1" applyFill="1" applyBorder="1" applyAlignment="1" applyProtection="1">
      <alignment horizontal="center" vertical="center" wrapText="1"/>
    </xf>
    <xf numFmtId="0" fontId="95" fillId="26" borderId="29" xfId="6" applyFont="1" applyFill="1" applyBorder="1" applyAlignment="1" applyProtection="1">
      <alignment horizontal="center" vertical="center" wrapText="1"/>
    </xf>
    <xf numFmtId="0" fontId="95" fillId="26" borderId="45" xfId="6" applyFont="1" applyFill="1" applyBorder="1" applyAlignment="1" applyProtection="1">
      <alignment horizontal="left" vertical="center" wrapText="1"/>
    </xf>
    <xf numFmtId="0" fontId="95" fillId="26" borderId="33" xfId="6" applyFont="1" applyFill="1" applyBorder="1" applyAlignment="1" applyProtection="1">
      <alignment horizontal="left" vertical="center" wrapText="1"/>
    </xf>
    <xf numFmtId="0" fontId="12" fillId="15" borderId="16" xfId="0" applyFont="1" applyFill="1" applyBorder="1" applyAlignment="1" applyProtection="1">
      <alignment horizontal="left" vertical="top" wrapText="1"/>
    </xf>
    <xf numFmtId="0" fontId="175" fillId="15" borderId="17" xfId="0" applyFont="1" applyFill="1" applyBorder="1" applyAlignment="1" applyProtection="1">
      <alignment horizontal="left" vertical="top" wrapText="1"/>
    </xf>
    <xf numFmtId="0" fontId="175" fillId="15" borderId="18" xfId="0" applyFont="1" applyFill="1" applyBorder="1" applyAlignment="1" applyProtection="1">
      <alignment horizontal="left" vertical="top" wrapText="1"/>
    </xf>
    <xf numFmtId="0" fontId="60" fillId="70" borderId="16" xfId="0" applyFont="1" applyFill="1" applyBorder="1" applyAlignment="1" applyProtection="1">
      <alignment horizontal="center"/>
    </xf>
    <xf numFmtId="0" fontId="60" fillId="70" borderId="17" xfId="0" applyFont="1" applyFill="1" applyBorder="1" applyAlignment="1" applyProtection="1">
      <alignment horizontal="center"/>
    </xf>
    <xf numFmtId="0" fontId="60" fillId="70" borderId="18" xfId="0" applyFont="1" applyFill="1" applyBorder="1" applyAlignment="1" applyProtection="1">
      <alignment horizontal="center"/>
    </xf>
    <xf numFmtId="0" fontId="12" fillId="71" borderId="48" xfId="0" applyFont="1" applyFill="1" applyBorder="1" applyAlignment="1">
      <alignment horizontal="center" textRotation="90" wrapText="1"/>
    </xf>
    <xf numFmtId="0" fontId="12" fillId="71" borderId="74" xfId="0" applyFont="1" applyFill="1" applyBorder="1" applyAlignment="1">
      <alignment horizontal="center" textRotation="90" wrapText="1"/>
    </xf>
    <xf numFmtId="0" fontId="12" fillId="51" borderId="53" xfId="0" applyFont="1" applyFill="1" applyBorder="1" applyAlignment="1">
      <alignment horizontal="center" textRotation="90" wrapText="1"/>
    </xf>
    <xf numFmtId="0" fontId="12" fillId="51" borderId="74" xfId="0" applyFont="1" applyFill="1" applyBorder="1" applyAlignment="1">
      <alignment horizontal="center" textRotation="90" wrapText="1"/>
    </xf>
    <xf numFmtId="0" fontId="120" fillId="52" borderId="10" xfId="0" applyFont="1" applyFill="1" applyBorder="1" applyAlignment="1" applyProtection="1">
      <alignment horizontal="center" vertical="center" wrapText="1"/>
    </xf>
    <xf numFmtId="0" fontId="120" fillId="52" borderId="10" xfId="0" applyFont="1" applyFill="1" applyBorder="1" applyAlignment="1" applyProtection="1">
      <alignment horizontal="left" vertical="top" wrapText="1" readingOrder="1"/>
    </xf>
    <xf numFmtId="0" fontId="120" fillId="52" borderId="32" xfId="0" applyFont="1" applyFill="1" applyBorder="1" applyAlignment="1" applyProtection="1">
      <alignment horizontal="left" vertical="top" wrapText="1" readingOrder="1"/>
    </xf>
    <xf numFmtId="0" fontId="12" fillId="34" borderId="56" xfId="0" applyFont="1" applyFill="1" applyBorder="1" applyAlignment="1" applyProtection="1">
      <alignment horizontal="left" vertical="top" wrapText="1" readingOrder="1"/>
    </xf>
    <xf numFmtId="0" fontId="12" fillId="34" borderId="52" xfId="0" applyFont="1" applyFill="1" applyBorder="1" applyAlignment="1" applyProtection="1">
      <alignment horizontal="left" vertical="top" wrapText="1" readingOrder="1"/>
    </xf>
    <xf numFmtId="0" fontId="12" fillId="34" borderId="69" xfId="0" applyFont="1" applyFill="1" applyBorder="1" applyAlignment="1" applyProtection="1">
      <alignment horizontal="left" vertical="top" wrapText="1" readingOrder="1"/>
    </xf>
    <xf numFmtId="0" fontId="12" fillId="51" borderId="13" xfId="0" applyFont="1" applyFill="1" applyBorder="1" applyAlignment="1">
      <alignment horizontal="left" vertical="center" wrapText="1"/>
    </xf>
    <xf numFmtId="0" fontId="12" fillId="51" borderId="11" xfId="0" applyFont="1" applyFill="1" applyBorder="1" applyAlignment="1">
      <alignment horizontal="left" vertical="center" wrapText="1"/>
    </xf>
    <xf numFmtId="0" fontId="12" fillId="51" borderId="1" xfId="0" applyFont="1" applyFill="1" applyBorder="1" applyAlignment="1">
      <alignment horizontal="left" vertical="center" wrapText="1"/>
    </xf>
    <xf numFmtId="0" fontId="12" fillId="51" borderId="39" xfId="0" applyFont="1" applyFill="1" applyBorder="1" applyAlignment="1">
      <alignment horizontal="left" vertical="center" wrapText="1"/>
    </xf>
    <xf numFmtId="0" fontId="12" fillId="51" borderId="80" xfId="0" applyFont="1" applyFill="1" applyBorder="1" applyAlignment="1">
      <alignment horizontal="left" vertical="center" wrapText="1"/>
    </xf>
    <xf numFmtId="0" fontId="12" fillId="51" borderId="78" xfId="0" applyFont="1" applyFill="1" applyBorder="1" applyAlignment="1">
      <alignment horizontal="left" vertical="center" wrapText="1"/>
    </xf>
    <xf numFmtId="0" fontId="4" fillId="15" borderId="13" xfId="0" applyFont="1" applyFill="1" applyBorder="1" applyAlignment="1" applyProtection="1">
      <alignment horizontal="left" vertical="top"/>
      <protection locked="0"/>
    </xf>
    <xf numFmtId="0" fontId="4" fillId="15" borderId="11" xfId="0" applyFont="1" applyFill="1" applyBorder="1" applyAlignment="1" applyProtection="1">
      <alignment horizontal="left" vertical="top"/>
      <protection locked="0"/>
    </xf>
    <xf numFmtId="0" fontId="4" fillId="15" borderId="12" xfId="0" applyFont="1" applyFill="1" applyBorder="1" applyAlignment="1" applyProtection="1">
      <alignment horizontal="left" vertical="top"/>
      <protection locked="0"/>
    </xf>
    <xf numFmtId="0" fontId="4" fillId="15" borderId="1" xfId="0" applyFont="1" applyFill="1" applyBorder="1" applyAlignment="1" applyProtection="1">
      <alignment horizontal="left" vertical="top"/>
      <protection locked="0"/>
    </xf>
    <xf numFmtId="0" fontId="4" fillId="15" borderId="0" xfId="0" applyFont="1" applyFill="1" applyBorder="1" applyAlignment="1" applyProtection="1">
      <alignment horizontal="left" vertical="top"/>
      <protection locked="0"/>
    </xf>
    <xf numFmtId="0" fontId="4" fillId="15" borderId="2" xfId="0" applyFont="1" applyFill="1" applyBorder="1" applyAlignment="1" applyProtection="1">
      <alignment horizontal="left" vertical="top"/>
      <protection locked="0"/>
    </xf>
    <xf numFmtId="0" fontId="4" fillId="15" borderId="3" xfId="0" applyFont="1" applyFill="1" applyBorder="1" applyAlignment="1" applyProtection="1">
      <alignment horizontal="left" vertical="top"/>
      <protection locked="0"/>
    </xf>
    <xf numFmtId="0" fontId="4" fillId="15" borderId="5" xfId="0" applyFont="1" applyFill="1" applyBorder="1" applyAlignment="1" applyProtection="1">
      <alignment horizontal="left" vertical="top"/>
      <protection locked="0"/>
    </xf>
    <xf numFmtId="0" fontId="4" fillId="15" borderId="4" xfId="0" applyFont="1" applyFill="1" applyBorder="1" applyAlignment="1" applyProtection="1">
      <alignment horizontal="left" vertical="top"/>
      <protection locked="0"/>
    </xf>
    <xf numFmtId="0" fontId="12" fillId="15" borderId="0" xfId="0" applyFont="1" applyFill="1" applyBorder="1" applyAlignment="1">
      <alignment horizontal="left" vertical="top" wrapText="1"/>
    </xf>
    <xf numFmtId="0" fontId="12" fillId="15" borderId="76" xfId="0" applyFont="1" applyFill="1" applyBorder="1" applyAlignment="1">
      <alignment horizontal="left" vertical="center" wrapText="1"/>
    </xf>
    <xf numFmtId="0" fontId="12" fillId="15" borderId="36" xfId="0" applyFont="1" applyFill="1" applyBorder="1" applyAlignment="1">
      <alignment horizontal="left" vertical="center" wrapText="1"/>
    </xf>
    <xf numFmtId="0" fontId="12" fillId="15" borderId="36" xfId="0" applyFont="1" applyFill="1" applyBorder="1" applyAlignment="1">
      <alignment horizontal="left" vertical="top" wrapText="1"/>
    </xf>
    <xf numFmtId="0" fontId="12" fillId="15" borderId="9" xfId="0" applyFont="1" applyFill="1" applyBorder="1" applyAlignment="1">
      <alignment horizontal="left" vertical="top" wrapText="1"/>
    </xf>
    <xf numFmtId="0" fontId="12" fillId="15" borderId="76" xfId="0" applyFont="1" applyFill="1" applyBorder="1" applyAlignment="1">
      <alignment horizontal="center" vertical="center" wrapText="1"/>
    </xf>
    <xf numFmtId="0" fontId="12" fillId="15" borderId="77" xfId="0" applyFont="1" applyFill="1" applyBorder="1" applyAlignment="1">
      <alignment horizontal="center" vertical="center" wrapText="1"/>
    </xf>
    <xf numFmtId="0" fontId="12" fillId="15" borderId="15" xfId="0" applyFont="1" applyFill="1" applyBorder="1" applyAlignment="1">
      <alignment horizontal="left" vertical="center" wrapText="1"/>
    </xf>
    <xf numFmtId="0" fontId="12" fillId="15" borderId="0" xfId="0" applyFont="1" applyFill="1" applyBorder="1" applyAlignment="1">
      <alignment horizontal="left" vertical="center" wrapText="1"/>
    </xf>
    <xf numFmtId="0" fontId="12" fillId="15" borderId="0" xfId="0" applyFont="1" applyFill="1" applyBorder="1" applyAlignment="1">
      <alignment horizontal="center" vertical="center" wrapText="1"/>
    </xf>
    <xf numFmtId="0" fontId="12" fillId="15" borderId="39" xfId="0" applyFont="1" applyFill="1" applyBorder="1" applyAlignment="1">
      <alignment horizontal="center" vertical="center" wrapText="1"/>
    </xf>
    <xf numFmtId="0" fontId="12" fillId="15" borderId="9" xfId="0" applyFont="1" applyFill="1" applyBorder="1" applyAlignment="1">
      <alignment horizontal="center" vertical="center" wrapText="1"/>
    </xf>
    <xf numFmtId="0" fontId="12" fillId="15" borderId="38" xfId="0" applyFont="1" applyFill="1" applyBorder="1" applyAlignment="1">
      <alignment horizontal="center" vertical="center" wrapText="1"/>
    </xf>
    <xf numFmtId="0" fontId="12" fillId="15" borderId="15" xfId="0" applyFont="1" applyFill="1" applyBorder="1" applyAlignment="1">
      <alignment horizontal="center" vertical="center" wrapText="1"/>
    </xf>
    <xf numFmtId="0" fontId="12" fillId="15" borderId="22" xfId="0" applyFont="1" applyFill="1" applyBorder="1" applyAlignment="1">
      <alignment horizontal="center" vertical="center" wrapText="1"/>
    </xf>
    <xf numFmtId="0" fontId="12" fillId="15" borderId="22" xfId="0" applyFont="1" applyFill="1" applyBorder="1" applyAlignment="1">
      <alignment horizontal="left" vertical="center" wrapText="1"/>
    </xf>
    <xf numFmtId="0" fontId="12" fillId="15" borderId="9" xfId="0" applyFont="1" applyFill="1" applyBorder="1" applyAlignment="1">
      <alignment horizontal="left" vertical="center" wrapText="1"/>
    </xf>
    <xf numFmtId="0" fontId="12" fillId="15" borderId="35" xfId="0" applyFont="1" applyFill="1" applyBorder="1" applyAlignment="1">
      <alignment horizontal="left" vertical="top" wrapText="1"/>
    </xf>
    <xf numFmtId="0" fontId="12" fillId="15" borderId="35" xfId="0" applyFont="1" applyFill="1" applyBorder="1" applyAlignment="1">
      <alignment horizontal="center" vertical="center" wrapText="1"/>
    </xf>
    <xf numFmtId="0" fontId="12" fillId="15" borderId="78" xfId="0" applyFont="1" applyFill="1" applyBorder="1" applyAlignment="1">
      <alignment horizontal="center" vertical="center" wrapText="1"/>
    </xf>
    <xf numFmtId="0" fontId="12" fillId="15" borderId="79" xfId="0" applyFont="1" applyFill="1" applyBorder="1" applyAlignment="1">
      <alignment horizontal="center" vertical="center" wrapText="1"/>
    </xf>
    <xf numFmtId="0" fontId="12" fillId="15" borderId="79" xfId="0" applyFont="1" applyFill="1" applyBorder="1" applyAlignment="1">
      <alignment horizontal="left" vertical="center" wrapText="1"/>
    </xf>
    <xf numFmtId="0" fontId="12" fillId="15" borderId="35" xfId="0" applyFont="1" applyFill="1" applyBorder="1" applyAlignment="1">
      <alignment horizontal="left" vertical="center" wrapText="1"/>
    </xf>
    <xf numFmtId="0" fontId="12" fillId="15" borderId="0" xfId="0" applyFont="1" applyFill="1" applyBorder="1" applyAlignment="1">
      <alignment horizontal="center"/>
    </xf>
    <xf numFmtId="0" fontId="10" fillId="15" borderId="0" xfId="0" applyFont="1" applyFill="1" applyBorder="1" applyAlignment="1">
      <alignment horizontal="left" vertical="top" wrapText="1"/>
    </xf>
    <xf numFmtId="0" fontId="12" fillId="34" borderId="60" xfId="0" applyFont="1" applyFill="1" applyBorder="1" applyAlignment="1" applyProtection="1">
      <alignment horizontal="left" vertical="center" wrapText="1"/>
      <protection locked="0"/>
    </xf>
    <xf numFmtId="0" fontId="12" fillId="34" borderId="8" xfId="0" applyFont="1" applyFill="1" applyBorder="1" applyAlignment="1" applyProtection="1">
      <alignment horizontal="left" vertical="center" wrapText="1"/>
      <protection locked="0"/>
    </xf>
    <xf numFmtId="0" fontId="12" fillId="34" borderId="51" xfId="0" applyFont="1" applyFill="1" applyBorder="1" applyAlignment="1" applyProtection="1">
      <alignment horizontal="left" vertical="center" wrapText="1"/>
      <protection locked="0"/>
    </xf>
    <xf numFmtId="0" fontId="12" fillId="34" borderId="57" xfId="0" applyFont="1" applyFill="1" applyBorder="1" applyAlignment="1" applyProtection="1">
      <alignment horizontal="left" vertical="center" wrapText="1"/>
      <protection locked="0"/>
    </xf>
    <xf numFmtId="0" fontId="12" fillId="34" borderId="9" xfId="0" applyFont="1" applyFill="1" applyBorder="1" applyAlignment="1" applyProtection="1">
      <alignment horizontal="left" vertical="center"/>
      <protection locked="0"/>
    </xf>
    <xf numFmtId="0" fontId="1" fillId="15" borderId="13" xfId="0" applyFont="1" applyFill="1" applyBorder="1" applyAlignment="1">
      <alignment horizontal="center" vertical="top" wrapText="1"/>
    </xf>
    <xf numFmtId="0" fontId="1" fillId="15" borderId="11" xfId="0" applyFont="1" applyFill="1" applyBorder="1" applyAlignment="1">
      <alignment horizontal="center" vertical="top" wrapText="1"/>
    </xf>
    <xf numFmtId="0" fontId="1" fillId="15" borderId="12" xfId="0" applyFont="1" applyFill="1" applyBorder="1" applyAlignment="1">
      <alignment horizontal="center" vertical="top" wrapText="1"/>
    </xf>
    <xf numFmtId="0" fontId="1" fillId="15" borderId="1" xfId="0" applyFont="1" applyFill="1" applyBorder="1" applyAlignment="1">
      <alignment horizontal="center" vertical="top" wrapText="1"/>
    </xf>
    <xf numFmtId="0" fontId="1" fillId="15" borderId="0" xfId="0" applyFont="1" applyFill="1" applyBorder="1" applyAlignment="1">
      <alignment horizontal="center" vertical="top" wrapText="1"/>
    </xf>
    <xf numFmtId="0" fontId="1" fillId="15" borderId="2" xfId="0" applyFont="1" applyFill="1" applyBorder="1" applyAlignment="1">
      <alignment horizontal="center" vertical="top" wrapText="1"/>
    </xf>
    <xf numFmtId="0" fontId="1" fillId="15" borderId="3" xfId="0" applyFont="1" applyFill="1" applyBorder="1" applyAlignment="1">
      <alignment horizontal="center" vertical="top" wrapText="1"/>
    </xf>
    <xf numFmtId="0" fontId="1" fillId="15" borderId="5" xfId="0" applyFont="1" applyFill="1" applyBorder="1" applyAlignment="1">
      <alignment horizontal="center" vertical="top" wrapText="1"/>
    </xf>
    <xf numFmtId="0" fontId="165" fillId="52" borderId="45" xfId="0" applyFont="1" applyFill="1" applyBorder="1" applyAlignment="1" applyProtection="1">
      <alignment horizontal="center" vertical="center"/>
    </xf>
    <xf numFmtId="0" fontId="165" fillId="52" borderId="46" xfId="0" applyFont="1" applyFill="1" applyBorder="1" applyAlignment="1" applyProtection="1">
      <alignment horizontal="center" vertical="center"/>
    </xf>
    <xf numFmtId="0" fontId="120" fillId="52" borderId="24" xfId="0" applyFont="1" applyFill="1" applyBorder="1" applyAlignment="1" applyProtection="1">
      <alignment horizontal="left" vertical="top" wrapText="1" readingOrder="1"/>
    </xf>
    <xf numFmtId="0" fontId="120" fillId="52" borderId="43" xfId="0" applyFont="1" applyFill="1" applyBorder="1" applyAlignment="1" applyProtection="1">
      <alignment horizontal="left" vertical="top" wrapText="1" readingOrder="1"/>
    </xf>
    <xf numFmtId="0" fontId="120" fillId="52" borderId="71" xfId="0" applyFont="1" applyFill="1" applyBorder="1" applyAlignment="1" applyProtection="1">
      <alignment horizontal="left" vertical="top" wrapText="1" readingOrder="1"/>
    </xf>
    <xf numFmtId="0" fontId="12" fillId="34" borderId="10" xfId="0" applyFont="1" applyFill="1" applyBorder="1" applyAlignment="1" applyProtection="1">
      <alignment horizontal="left" vertical="top" wrapText="1" readingOrder="1"/>
      <protection locked="0"/>
    </xf>
    <xf numFmtId="0" fontId="12" fillId="34" borderId="32" xfId="0" applyFont="1" applyFill="1" applyBorder="1" applyAlignment="1" applyProtection="1">
      <alignment horizontal="left" vertical="top" wrapText="1" readingOrder="1"/>
      <protection locked="0"/>
    </xf>
    <xf numFmtId="0" fontId="120" fillId="52" borderId="28" xfId="0" applyFont="1" applyFill="1" applyBorder="1" applyAlignment="1" applyProtection="1">
      <alignment horizontal="left" vertical="top" wrapText="1" readingOrder="1"/>
    </xf>
    <xf numFmtId="0" fontId="120" fillId="52" borderId="10" xfId="0" applyFont="1" applyFill="1" applyBorder="1" applyAlignment="1" applyProtection="1">
      <alignment horizontal="left" vertical="center" wrapText="1"/>
    </xf>
    <xf numFmtId="0" fontId="12" fillId="34" borderId="10" xfId="0" applyFont="1" applyFill="1" applyBorder="1" applyAlignment="1" applyProtection="1">
      <alignment horizontal="left" vertical="center" wrapText="1"/>
    </xf>
    <xf numFmtId="0" fontId="12" fillId="34" borderId="32" xfId="0" applyFont="1" applyFill="1" applyBorder="1" applyAlignment="1" applyProtection="1">
      <alignment horizontal="left" vertical="center" wrapText="1"/>
    </xf>
    <xf numFmtId="0" fontId="8" fillId="34" borderId="64" xfId="0" applyFont="1" applyFill="1" applyBorder="1" applyAlignment="1" applyProtection="1">
      <alignment horizontal="left" vertical="top" wrapText="1" readingOrder="1"/>
    </xf>
    <xf numFmtId="0" fontId="8" fillId="34" borderId="44" xfId="0" applyFont="1" applyFill="1" applyBorder="1" applyAlignment="1" applyProtection="1">
      <alignment horizontal="left" vertical="top" wrapText="1" readingOrder="1"/>
    </xf>
    <xf numFmtId="0" fontId="8" fillId="34" borderId="1" xfId="0" applyFont="1" applyFill="1" applyBorder="1" applyAlignment="1" applyProtection="1">
      <alignment horizontal="left" vertical="top" wrapText="1" readingOrder="1"/>
    </xf>
    <xf numFmtId="0" fontId="8" fillId="34" borderId="39" xfId="0" applyFont="1" applyFill="1" applyBorder="1" applyAlignment="1" applyProtection="1">
      <alignment horizontal="left" vertical="top" wrapText="1" readingOrder="1"/>
    </xf>
    <xf numFmtId="0" fontId="8" fillId="34" borderId="3" xfId="0" applyFont="1" applyFill="1" applyBorder="1" applyAlignment="1" applyProtection="1">
      <alignment horizontal="left" vertical="top" wrapText="1" readingOrder="1"/>
    </xf>
    <xf numFmtId="0" fontId="8" fillId="34" borderId="72" xfId="0" applyFont="1" applyFill="1" applyBorder="1" applyAlignment="1" applyProtection="1">
      <alignment horizontal="left" vertical="top" wrapText="1" readingOrder="1"/>
    </xf>
    <xf numFmtId="0" fontId="120" fillId="52" borderId="6" xfId="0" applyFont="1" applyFill="1" applyBorder="1" applyAlignment="1" applyProtection="1">
      <alignment horizontal="left" vertical="center" wrapText="1"/>
    </xf>
    <xf numFmtId="0" fontId="120" fillId="52" borderId="8" xfId="0" applyFont="1" applyFill="1" applyBorder="1" applyAlignment="1" applyProtection="1">
      <alignment horizontal="left" vertical="center" wrapText="1"/>
    </xf>
    <xf numFmtId="0" fontId="1" fillId="51" borderId="16" xfId="0" applyFont="1" applyFill="1" applyBorder="1" applyAlignment="1">
      <alignment wrapText="1"/>
    </xf>
    <xf numFmtId="0" fontId="1" fillId="51" borderId="17" xfId="0" applyFont="1" applyFill="1" applyBorder="1"/>
    <xf numFmtId="0" fontId="1" fillId="51" borderId="18" xfId="0" applyFont="1" applyFill="1" applyBorder="1"/>
    <xf numFmtId="0" fontId="12" fillId="51" borderId="58" xfId="0" applyFont="1" applyFill="1" applyBorder="1" applyAlignment="1">
      <alignment horizontal="left" wrapText="1"/>
    </xf>
    <xf numFmtId="0" fontId="12" fillId="51" borderId="73" xfId="0" applyFont="1" applyFill="1" applyBorder="1" applyAlignment="1">
      <alignment horizontal="left" wrapText="1"/>
    </xf>
    <xf numFmtId="0" fontId="12" fillId="51" borderId="59" xfId="0" applyFont="1" applyFill="1" applyBorder="1" applyAlignment="1">
      <alignment horizontal="left" wrapText="1"/>
    </xf>
    <xf numFmtId="0" fontId="12" fillId="69" borderId="48" xfId="0" applyFont="1" applyFill="1" applyBorder="1" applyAlignment="1">
      <alignment horizontal="center" textRotation="90" wrapText="1"/>
    </xf>
    <xf numFmtId="0" fontId="12" fillId="69" borderId="74" xfId="0" applyFont="1" applyFill="1" applyBorder="1" applyAlignment="1">
      <alignment horizontal="center" textRotation="90" wrapText="1"/>
    </xf>
    <xf numFmtId="0" fontId="12" fillId="19" borderId="48" xfId="0" applyFont="1" applyFill="1" applyBorder="1" applyAlignment="1">
      <alignment horizontal="center" textRotation="90" wrapText="1"/>
    </xf>
    <xf numFmtId="0" fontId="12" fillId="19" borderId="74" xfId="0" applyFont="1" applyFill="1" applyBorder="1" applyAlignment="1">
      <alignment horizontal="center" textRotation="90" wrapText="1"/>
    </xf>
    <xf numFmtId="0" fontId="12" fillId="51" borderId="70" xfId="0" applyFont="1" applyFill="1" applyBorder="1" applyAlignment="1">
      <alignment horizontal="center" textRotation="90" wrapText="1"/>
    </xf>
    <xf numFmtId="0" fontId="12" fillId="51" borderId="75" xfId="0" applyFont="1" applyFill="1" applyBorder="1" applyAlignment="1">
      <alignment horizontal="center" textRotation="90" wrapText="1"/>
    </xf>
    <xf numFmtId="0" fontId="6" fillId="15" borderId="13" xfId="0" applyFont="1" applyFill="1" applyBorder="1" applyAlignment="1">
      <alignment horizontal="center" vertical="center"/>
    </xf>
    <xf numFmtId="0" fontId="6" fillId="15" borderId="11" xfId="0" applyFont="1" applyFill="1" applyBorder="1" applyAlignment="1">
      <alignment horizontal="center" vertical="center"/>
    </xf>
    <xf numFmtId="0" fontId="6" fillId="15" borderId="12" xfId="0" applyFont="1" applyFill="1" applyBorder="1" applyAlignment="1">
      <alignment horizontal="center" vertical="center"/>
    </xf>
    <xf numFmtId="0" fontId="6" fillId="15" borderId="1" xfId="0" applyFont="1" applyFill="1" applyBorder="1" applyAlignment="1">
      <alignment horizontal="center" vertical="center"/>
    </xf>
    <xf numFmtId="0" fontId="6" fillId="15" borderId="0" xfId="0" applyFont="1" applyFill="1" applyBorder="1" applyAlignment="1">
      <alignment horizontal="center" vertical="center"/>
    </xf>
    <xf numFmtId="0" fontId="6" fillId="15" borderId="2" xfId="0" applyFont="1" applyFill="1" applyBorder="1" applyAlignment="1">
      <alignment horizontal="center" vertical="center"/>
    </xf>
    <xf numFmtId="0" fontId="6" fillId="15" borderId="3" xfId="0" applyFont="1" applyFill="1" applyBorder="1" applyAlignment="1">
      <alignment horizontal="center" vertical="center"/>
    </xf>
    <xf numFmtId="0" fontId="6" fillId="15" borderId="5" xfId="0" applyFont="1" applyFill="1" applyBorder="1" applyAlignment="1">
      <alignment horizontal="center" vertical="center"/>
    </xf>
    <xf numFmtId="0" fontId="6" fillId="15" borderId="4" xfId="0" applyFont="1" applyFill="1" applyBorder="1" applyAlignment="1">
      <alignment horizontal="center" vertical="center"/>
    </xf>
    <xf numFmtId="0" fontId="12" fillId="34" borderId="62" xfId="0" applyFont="1" applyFill="1" applyBorder="1" applyAlignment="1" applyProtection="1">
      <alignment horizontal="left" vertical="center" wrapText="1"/>
      <protection locked="0"/>
    </xf>
    <xf numFmtId="0" fontId="12" fillId="34" borderId="38" xfId="0" applyFont="1" applyFill="1" applyBorder="1" applyAlignment="1" applyProtection="1">
      <alignment horizontal="left" vertical="center" wrapText="1"/>
      <protection locked="0"/>
    </xf>
    <xf numFmtId="0" fontId="1" fillId="15" borderId="13" xfId="0" applyFont="1" applyFill="1" applyBorder="1" applyAlignment="1">
      <alignment horizontal="left" vertical="top" wrapText="1"/>
    </xf>
    <xf numFmtId="0" fontId="1" fillId="15" borderId="11" xfId="0" applyFont="1" applyFill="1" applyBorder="1" applyAlignment="1">
      <alignment horizontal="left" vertical="top" wrapText="1"/>
    </xf>
    <xf numFmtId="0" fontId="1" fillId="15" borderId="1" xfId="0" applyFont="1" applyFill="1" applyBorder="1" applyAlignment="1">
      <alignment horizontal="left" vertical="top" wrapText="1"/>
    </xf>
    <xf numFmtId="0" fontId="1" fillId="15" borderId="0" xfId="0" applyFont="1" applyFill="1" applyBorder="1" applyAlignment="1">
      <alignment horizontal="left" vertical="top" wrapText="1"/>
    </xf>
    <xf numFmtId="0" fontId="1" fillId="15" borderId="2" xfId="0" applyFont="1" applyFill="1" applyBorder="1" applyAlignment="1">
      <alignment horizontal="left" vertical="top" wrapText="1"/>
    </xf>
    <xf numFmtId="0" fontId="1" fillId="15" borderId="3" xfId="0" applyFont="1" applyFill="1" applyBorder="1" applyAlignment="1">
      <alignment horizontal="left" vertical="top" wrapText="1"/>
    </xf>
    <xf numFmtId="0" fontId="1" fillId="15" borderId="5" xfId="0" applyFont="1" applyFill="1" applyBorder="1" applyAlignment="1">
      <alignment horizontal="left" vertical="top" wrapText="1"/>
    </xf>
    <xf numFmtId="0" fontId="1" fillId="15" borderId="4" xfId="0" applyFont="1" applyFill="1" applyBorder="1" applyAlignment="1">
      <alignment horizontal="left" vertical="top" wrapText="1"/>
    </xf>
    <xf numFmtId="0" fontId="6" fillId="15" borderId="24" xfId="0" applyFont="1" applyFill="1" applyBorder="1" applyAlignment="1">
      <alignment horizontal="left" vertical="top" wrapText="1"/>
    </xf>
    <xf numFmtId="0" fontId="6" fillId="15" borderId="43" xfId="0" applyFont="1" applyFill="1" applyBorder="1" applyAlignment="1">
      <alignment horizontal="left" vertical="top" wrapText="1"/>
    </xf>
    <xf numFmtId="0" fontId="6" fillId="15" borderId="44" xfId="0" applyFont="1" applyFill="1" applyBorder="1" applyAlignment="1">
      <alignment horizontal="left" vertical="top" wrapText="1"/>
    </xf>
    <xf numFmtId="0" fontId="6" fillId="15" borderId="15" xfId="0" applyFont="1" applyFill="1" applyBorder="1" applyAlignment="1">
      <alignment horizontal="left" vertical="top" wrapText="1"/>
    </xf>
    <xf numFmtId="0" fontId="6" fillId="15" borderId="0" xfId="0" applyFont="1" applyFill="1" applyBorder="1" applyAlignment="1">
      <alignment horizontal="left" vertical="top" wrapText="1"/>
    </xf>
    <xf numFmtId="0" fontId="6" fillId="15" borderId="39" xfId="0" applyFont="1" applyFill="1" applyBorder="1" applyAlignment="1">
      <alignment horizontal="left" vertical="top" wrapText="1"/>
    </xf>
    <xf numFmtId="0" fontId="6" fillId="15" borderId="22" xfId="0" applyFont="1" applyFill="1" applyBorder="1" applyAlignment="1">
      <alignment horizontal="left" vertical="top" wrapText="1"/>
    </xf>
    <xf numFmtId="0" fontId="6" fillId="15" borderId="9" xfId="0" applyFont="1" applyFill="1" applyBorder="1" applyAlignment="1">
      <alignment horizontal="left" vertical="top" wrapText="1"/>
    </xf>
    <xf numFmtId="0" fontId="6" fillId="15" borderId="38" xfId="0" applyFont="1" applyFill="1" applyBorder="1" applyAlignment="1">
      <alignment horizontal="left" vertical="top" wrapText="1"/>
    </xf>
    <xf numFmtId="0" fontId="6" fillId="66" borderId="1" xfId="0" applyFont="1" applyFill="1" applyBorder="1" applyAlignment="1">
      <alignment horizontal="center" vertical="top" wrapText="1"/>
    </xf>
    <xf numFmtId="0" fontId="6" fillId="66" borderId="0" xfId="0" applyFont="1" applyFill="1" applyBorder="1" applyAlignment="1">
      <alignment horizontal="center" vertical="top" wrapText="1"/>
    </xf>
    <xf numFmtId="0" fontId="6" fillId="66" borderId="2" xfId="0" applyFont="1" applyFill="1" applyBorder="1" applyAlignment="1">
      <alignment horizontal="center" vertical="top" wrapText="1"/>
    </xf>
    <xf numFmtId="0" fontId="6" fillId="66" borderId="3" xfId="0" applyFont="1" applyFill="1" applyBorder="1" applyAlignment="1">
      <alignment horizontal="center" vertical="top" wrapText="1"/>
    </xf>
    <xf numFmtId="0" fontId="6" fillId="66" borderId="5" xfId="0" applyFont="1" applyFill="1" applyBorder="1" applyAlignment="1">
      <alignment horizontal="center" vertical="top" wrapText="1"/>
    </xf>
    <xf numFmtId="0" fontId="6" fillId="66" borderId="4" xfId="0" applyFont="1" applyFill="1" applyBorder="1" applyAlignment="1">
      <alignment horizontal="center" vertical="top" wrapText="1"/>
    </xf>
    <xf numFmtId="0" fontId="6" fillId="15" borderId="13" xfId="0" applyFont="1" applyFill="1" applyBorder="1" applyAlignment="1">
      <alignment horizontal="left" vertical="top" wrapText="1"/>
    </xf>
    <xf numFmtId="0" fontId="6" fillId="15" borderId="11" xfId="0" applyFont="1" applyFill="1" applyBorder="1" applyAlignment="1">
      <alignment horizontal="left" vertical="top" wrapText="1"/>
    </xf>
    <xf numFmtId="0" fontId="6" fillId="15" borderId="12" xfId="0" applyFont="1" applyFill="1" applyBorder="1" applyAlignment="1">
      <alignment horizontal="left" vertical="top" wrapText="1"/>
    </xf>
    <xf numFmtId="0" fontId="6" fillId="15" borderId="1" xfId="0" applyFont="1" applyFill="1" applyBorder="1" applyAlignment="1">
      <alignment horizontal="left" vertical="top" wrapText="1"/>
    </xf>
    <xf numFmtId="0" fontId="6" fillId="15" borderId="2" xfId="0" applyFont="1" applyFill="1" applyBorder="1" applyAlignment="1">
      <alignment horizontal="left" vertical="top" wrapText="1"/>
    </xf>
    <xf numFmtId="0" fontId="6" fillId="15" borderId="3" xfId="0" applyFont="1" applyFill="1" applyBorder="1" applyAlignment="1">
      <alignment horizontal="left" vertical="top" wrapText="1"/>
    </xf>
    <xf numFmtId="0" fontId="6" fillId="15" borderId="5" xfId="0" applyFont="1" applyFill="1" applyBorder="1" applyAlignment="1">
      <alignment horizontal="left" vertical="top" wrapText="1"/>
    </xf>
    <xf numFmtId="0" fontId="6" fillId="15" borderId="4" xfId="0" applyFont="1" applyFill="1" applyBorder="1" applyAlignment="1">
      <alignment horizontal="left" vertical="top" wrapText="1"/>
    </xf>
    <xf numFmtId="0" fontId="34" fillId="67" borderId="13" xfId="0" applyFont="1" applyFill="1" applyBorder="1" applyAlignment="1">
      <alignment horizontal="center" vertical="center"/>
    </xf>
    <xf numFmtId="0" fontId="34" fillId="67" borderId="11" xfId="0" applyFont="1" applyFill="1" applyBorder="1" applyAlignment="1">
      <alignment horizontal="center" vertical="center"/>
    </xf>
    <xf numFmtId="0" fontId="34" fillId="67" borderId="12" xfId="0" applyFont="1" applyFill="1" applyBorder="1" applyAlignment="1">
      <alignment horizontal="center" vertical="center"/>
    </xf>
    <xf numFmtId="0" fontId="34" fillId="67" borderId="1" xfId="0" applyFont="1" applyFill="1" applyBorder="1" applyAlignment="1">
      <alignment horizontal="center" vertical="center"/>
    </xf>
    <xf numFmtId="0" fontId="34" fillId="67" borderId="0" xfId="0" applyFont="1" applyFill="1" applyBorder="1" applyAlignment="1">
      <alignment horizontal="center" vertical="center"/>
    </xf>
    <xf numFmtId="0" fontId="34" fillId="67" borderId="2" xfId="0" applyFont="1" applyFill="1" applyBorder="1" applyAlignment="1">
      <alignment horizontal="center" vertical="center"/>
    </xf>
    <xf numFmtId="0" fontId="34" fillId="67" borderId="3" xfId="0" applyFont="1" applyFill="1" applyBorder="1" applyAlignment="1">
      <alignment horizontal="center" vertical="center"/>
    </xf>
    <xf numFmtId="0" fontId="34" fillId="67" borderId="5" xfId="0" applyFont="1" applyFill="1" applyBorder="1" applyAlignment="1">
      <alignment horizontal="center" vertical="center"/>
    </xf>
    <xf numFmtId="0" fontId="34" fillId="67" borderId="4" xfId="0" applyFont="1" applyFill="1" applyBorder="1" applyAlignment="1">
      <alignment horizontal="center" vertical="center"/>
    </xf>
    <xf numFmtId="0" fontId="4" fillId="68" borderId="13" xfId="0" applyFont="1" applyFill="1" applyBorder="1" applyAlignment="1">
      <alignment horizontal="center" vertical="center" wrapText="1"/>
    </xf>
    <xf numFmtId="0" fontId="4" fillId="68" borderId="11" xfId="0" applyFont="1" applyFill="1" applyBorder="1" applyAlignment="1">
      <alignment horizontal="center" vertical="center" wrapText="1"/>
    </xf>
    <xf numFmtId="0" fontId="4" fillId="68" borderId="12" xfId="0" applyFont="1" applyFill="1" applyBorder="1" applyAlignment="1">
      <alignment horizontal="center" vertical="center" wrapText="1"/>
    </xf>
    <xf numFmtId="0" fontId="4" fillId="68" borderId="1" xfId="0" applyFont="1" applyFill="1" applyBorder="1" applyAlignment="1">
      <alignment horizontal="center" vertical="center" wrapText="1"/>
    </xf>
    <xf numFmtId="0" fontId="4" fillId="68" borderId="0" xfId="0" applyFont="1" applyFill="1" applyBorder="1" applyAlignment="1">
      <alignment horizontal="center" vertical="center" wrapText="1"/>
    </xf>
    <xf numFmtId="0" fontId="4" fillId="68" borderId="2" xfId="0" applyFont="1" applyFill="1" applyBorder="1" applyAlignment="1">
      <alignment horizontal="center" vertical="center" wrapText="1"/>
    </xf>
    <xf numFmtId="0" fontId="4" fillId="68" borderId="3" xfId="0" applyFont="1" applyFill="1" applyBorder="1" applyAlignment="1">
      <alignment horizontal="center" vertical="center" wrapText="1"/>
    </xf>
    <xf numFmtId="0" fontId="4" fillId="68" borderId="5" xfId="0" applyFont="1" applyFill="1" applyBorder="1" applyAlignment="1">
      <alignment horizontal="center" vertical="center" wrapText="1"/>
    </xf>
    <xf numFmtId="0" fontId="4" fillId="68" borderId="4" xfId="0" applyFont="1" applyFill="1" applyBorder="1" applyAlignment="1">
      <alignment horizontal="center" vertical="center" wrapText="1"/>
    </xf>
    <xf numFmtId="0" fontId="34" fillId="66" borderId="13" xfId="0" applyFont="1" applyFill="1" applyBorder="1" applyAlignment="1">
      <alignment vertical="center" wrapText="1"/>
    </xf>
    <xf numFmtId="0" fontId="34" fillId="66" borderId="11" xfId="0" applyFont="1" applyFill="1" applyBorder="1" applyAlignment="1">
      <alignment vertical="center" wrapText="1"/>
    </xf>
    <xf numFmtId="0" fontId="34" fillId="66" borderId="12" xfId="0" applyFont="1" applyFill="1" applyBorder="1" applyAlignment="1">
      <alignment vertical="center" wrapText="1"/>
    </xf>
    <xf numFmtId="0" fontId="34" fillId="66" borderId="1" xfId="0" applyFont="1" applyFill="1" applyBorder="1" applyAlignment="1">
      <alignment vertical="center" wrapText="1"/>
    </xf>
    <xf numFmtId="0" fontId="34" fillId="66" borderId="0" xfId="0" applyFont="1" applyFill="1" applyBorder="1" applyAlignment="1">
      <alignment vertical="center" wrapText="1"/>
    </xf>
    <xf numFmtId="0" fontId="34" fillId="66" borderId="2" xfId="0" applyFont="1" applyFill="1" applyBorder="1" applyAlignment="1">
      <alignment vertical="center" wrapText="1"/>
    </xf>
    <xf numFmtId="0" fontId="12" fillId="15" borderId="10" xfId="9" applyFont="1" applyFill="1" applyBorder="1" applyAlignment="1">
      <alignment horizontal="left" vertical="top" wrapText="1"/>
    </xf>
    <xf numFmtId="0" fontId="10" fillId="15" borderId="81" xfId="9" applyFont="1" applyFill="1" applyBorder="1" applyAlignment="1">
      <alignment horizontal="center" vertical="center" wrapText="1"/>
    </xf>
    <xf numFmtId="0" fontId="12" fillId="15" borderId="10" xfId="9" applyFont="1" applyFill="1" applyBorder="1" applyAlignment="1" applyProtection="1">
      <alignment horizontal="left" vertical="top" wrapText="1"/>
      <protection locked="0"/>
    </xf>
    <xf numFmtId="0" fontId="12" fillId="15" borderId="21" xfId="9" applyFont="1" applyFill="1" applyBorder="1" applyAlignment="1">
      <alignment horizontal="left" vertical="top" wrapText="1"/>
    </xf>
    <xf numFmtId="0" fontId="12" fillId="15" borderId="37" xfId="9" applyFont="1" applyFill="1" applyBorder="1" applyAlignment="1">
      <alignment horizontal="center" vertical="top" wrapText="1"/>
    </xf>
    <xf numFmtId="0" fontId="12" fillId="15" borderId="82" xfId="9" applyFont="1" applyFill="1" applyBorder="1" applyAlignment="1">
      <alignment horizontal="center" vertical="top" wrapText="1"/>
    </xf>
    <xf numFmtId="0" fontId="12" fillId="15" borderId="83" xfId="9" applyFont="1" applyFill="1" applyBorder="1" applyAlignment="1">
      <alignment horizontal="center" vertical="top" wrapText="1"/>
    </xf>
    <xf numFmtId="0" fontId="12" fillId="15" borderId="84" xfId="9" applyFont="1" applyFill="1" applyBorder="1" applyAlignment="1">
      <alignment horizontal="center" vertical="top" wrapText="1"/>
    </xf>
    <xf numFmtId="0" fontId="12" fillId="15" borderId="21" xfId="9" applyFont="1" applyFill="1" applyBorder="1" applyAlignment="1" applyProtection="1">
      <alignment horizontal="left" vertical="top" wrapText="1"/>
      <protection locked="0"/>
    </xf>
    <xf numFmtId="0" fontId="12" fillId="15" borderId="10" xfId="9" applyFont="1" applyFill="1" applyBorder="1" applyAlignment="1">
      <alignment horizontal="left" vertical="center" wrapText="1"/>
    </xf>
    <xf numFmtId="0" fontId="12" fillId="15" borderId="82" xfId="9" applyFont="1" applyFill="1" applyBorder="1" applyAlignment="1">
      <alignment horizontal="center" vertical="center" wrapText="1"/>
    </xf>
    <xf numFmtId="0" fontId="12" fillId="15" borderId="83" xfId="9" applyFont="1" applyFill="1" applyBorder="1" applyAlignment="1">
      <alignment horizontal="center" vertical="center" wrapText="1"/>
    </xf>
    <xf numFmtId="0" fontId="12" fillId="15" borderId="84" xfId="9" applyFont="1" applyFill="1" applyBorder="1" applyAlignment="1">
      <alignment horizontal="center" vertical="center" wrapText="1"/>
    </xf>
    <xf numFmtId="0" fontId="12" fillId="15" borderId="24" xfId="9" applyFont="1" applyFill="1" applyBorder="1" applyAlignment="1">
      <alignment horizontal="left" vertical="top" wrapText="1"/>
    </xf>
    <xf numFmtId="0" fontId="12" fillId="15" borderId="43" xfId="9" applyFont="1" applyFill="1" applyBorder="1" applyAlignment="1">
      <alignment horizontal="left" vertical="top" wrapText="1"/>
    </xf>
    <xf numFmtId="0" fontId="12" fillId="15" borderId="44" xfId="9" applyFont="1" applyFill="1" applyBorder="1" applyAlignment="1">
      <alignment horizontal="left" vertical="top" wrapText="1"/>
    </xf>
    <xf numFmtId="0" fontId="12" fillId="15" borderId="22" xfId="9" applyFont="1" applyFill="1" applyBorder="1" applyAlignment="1">
      <alignment horizontal="left" vertical="top" wrapText="1"/>
    </xf>
    <xf numFmtId="0" fontId="12" fillId="15" borderId="9" xfId="9" applyFont="1" applyFill="1" applyBorder="1" applyAlignment="1">
      <alignment horizontal="left" vertical="top" wrapText="1"/>
    </xf>
    <xf numFmtId="0" fontId="12" fillId="15" borderId="38" xfId="9" applyFont="1" applyFill="1" applyBorder="1" applyAlignment="1">
      <alignment horizontal="left" vertical="top" wrapText="1"/>
    </xf>
    <xf numFmtId="0" fontId="60" fillId="70" borderId="13" xfId="0" applyFont="1" applyFill="1" applyBorder="1" applyAlignment="1">
      <alignment horizontal="center" vertical="top" readingOrder="1"/>
    </xf>
    <xf numFmtId="0" fontId="60" fillId="70" borderId="11" xfId="0" applyFont="1" applyFill="1" applyBorder="1" applyAlignment="1">
      <alignment horizontal="center" vertical="top" readingOrder="1"/>
    </xf>
    <xf numFmtId="0" fontId="60" fillId="70" borderId="12" xfId="0" applyFont="1" applyFill="1" applyBorder="1" applyAlignment="1">
      <alignment horizontal="center" vertical="top" readingOrder="1"/>
    </xf>
    <xf numFmtId="0" fontId="143" fillId="15" borderId="16" xfId="0" applyFont="1" applyFill="1" applyBorder="1" applyAlignment="1">
      <alignment horizontal="center" vertical="top" wrapText="1" readingOrder="1"/>
    </xf>
    <xf numFmtId="0" fontId="143" fillId="15" borderId="17" xfId="0" applyFont="1" applyFill="1" applyBorder="1" applyAlignment="1">
      <alignment horizontal="center" vertical="top" wrapText="1" readingOrder="1"/>
    </xf>
    <xf numFmtId="0" fontId="143" fillId="15" borderId="18" xfId="0" applyFont="1" applyFill="1" applyBorder="1" applyAlignment="1">
      <alignment horizontal="center" vertical="top" wrapText="1" readingOrder="1"/>
    </xf>
    <xf numFmtId="0" fontId="10" fillId="15" borderId="37" xfId="9" applyFont="1" applyFill="1" applyBorder="1" applyAlignment="1">
      <alignment horizontal="left" vertical="center" wrapText="1"/>
    </xf>
    <xf numFmtId="0" fontId="12" fillId="15" borderId="21" xfId="9" applyFont="1" applyFill="1" applyBorder="1" applyAlignment="1">
      <alignment horizontal="left" vertical="center" wrapText="1"/>
    </xf>
    <xf numFmtId="0" fontId="10" fillId="15" borderId="0" xfId="9" applyFont="1" applyFill="1" applyBorder="1" applyAlignment="1" applyProtection="1">
      <alignment horizontal="left" vertical="top" wrapText="1"/>
    </xf>
    <xf numFmtId="0" fontId="12" fillId="15" borderId="0" xfId="9" applyFont="1" applyFill="1" applyBorder="1" applyAlignment="1" applyProtection="1">
      <alignment horizontal="left" vertical="top"/>
    </xf>
    <xf numFmtId="0" fontId="10" fillId="15" borderId="10" xfId="9" applyFont="1" applyFill="1" applyBorder="1" applyAlignment="1" applyProtection="1">
      <alignment horizontal="center" vertical="center" wrapText="1"/>
    </xf>
    <xf numFmtId="0" fontId="12" fillId="15" borderId="10" xfId="9" applyFont="1" applyFill="1" applyBorder="1" applyAlignment="1" applyProtection="1">
      <alignment horizontal="left" vertical="top" wrapText="1"/>
    </xf>
    <xf numFmtId="0" fontId="12" fillId="15" borderId="10" xfId="9" applyFont="1" applyFill="1" applyBorder="1" applyAlignment="1" applyProtection="1">
      <alignment horizontal="center" vertical="top" wrapText="1"/>
      <protection locked="0"/>
    </xf>
    <xf numFmtId="0" fontId="12" fillId="15" borderId="0" xfId="5" applyFont="1" applyFill="1" applyBorder="1" applyAlignment="1" applyProtection="1">
      <alignment horizontal="left" vertical="top"/>
    </xf>
    <xf numFmtId="0" fontId="16" fillId="15" borderId="6" xfId="9" applyFont="1" applyFill="1" applyBorder="1" applyAlignment="1" applyProtection="1">
      <alignment horizontal="center" vertical="center" wrapText="1"/>
      <protection locked="0"/>
    </xf>
    <xf numFmtId="0" fontId="16" fillId="15" borderId="7" xfId="9" applyFont="1" applyFill="1" applyBorder="1" applyAlignment="1" applyProtection="1">
      <alignment horizontal="center" vertical="center" wrapText="1"/>
      <protection locked="0"/>
    </xf>
    <xf numFmtId="0" fontId="16" fillId="15" borderId="8" xfId="9" applyFont="1" applyFill="1" applyBorder="1" applyAlignment="1" applyProtection="1">
      <alignment horizontal="center" vertical="center" wrapText="1"/>
      <protection locked="0"/>
    </xf>
    <xf numFmtId="0" fontId="16" fillId="15" borderId="10" xfId="9" applyFont="1" applyFill="1" applyBorder="1" applyAlignment="1" applyProtection="1">
      <alignment horizontal="center" vertical="center" wrapText="1"/>
      <protection locked="0"/>
    </xf>
    <xf numFmtId="0" fontId="12" fillId="15" borderId="0" xfId="9" applyFont="1" applyFill="1" applyBorder="1" applyAlignment="1" applyProtection="1">
      <alignment horizontal="left" wrapText="1"/>
    </xf>
    <xf numFmtId="0" fontId="16" fillId="15" borderId="0" xfId="9" applyFont="1" applyFill="1" applyBorder="1" applyAlignment="1" applyProtection="1">
      <alignment horizontal="left" vertical="top"/>
    </xf>
    <xf numFmtId="0" fontId="10" fillId="15" borderId="0" xfId="9" applyFont="1" applyFill="1" applyBorder="1" applyAlignment="1" applyProtection="1">
      <alignment horizontal="left" vertical="top"/>
    </xf>
    <xf numFmtId="0" fontId="16" fillId="15" borderId="0" xfId="9" applyFont="1" applyFill="1" applyBorder="1" applyAlignment="1" applyProtection="1">
      <alignment horizontal="left" vertical="top" wrapText="1"/>
    </xf>
    <xf numFmtId="0" fontId="12" fillId="15" borderId="0" xfId="9" applyFont="1" applyFill="1" applyBorder="1" applyAlignment="1" applyProtection="1">
      <alignment horizontal="left" vertical="top" wrapText="1"/>
    </xf>
    <xf numFmtId="0" fontId="12" fillId="15" borderId="0" xfId="9" applyFont="1" applyFill="1" applyBorder="1" applyAlignment="1" applyProtection="1">
      <alignment horizontal="left"/>
    </xf>
    <xf numFmtId="0" fontId="10" fillId="15" borderId="0" xfId="9" applyFont="1" applyFill="1" applyBorder="1" applyAlignment="1" applyProtection="1">
      <alignment horizontal="left"/>
    </xf>
    <xf numFmtId="0" fontId="12" fillId="15" borderId="0" xfId="5" applyFont="1" applyFill="1" applyBorder="1" applyAlignment="1" applyProtection="1">
      <alignment vertical="top" wrapText="1"/>
    </xf>
    <xf numFmtId="0" fontId="16" fillId="15" borderId="0" xfId="5" applyFont="1" applyFill="1" applyBorder="1" applyAlignment="1" applyProtection="1">
      <alignment horizontal="left" vertical="top" wrapText="1"/>
    </xf>
    <xf numFmtId="0" fontId="167" fillId="15" borderId="13" xfId="0" applyFont="1" applyFill="1" applyBorder="1" applyAlignment="1">
      <alignment horizontal="center"/>
    </xf>
    <xf numFmtId="0" fontId="167" fillId="15" borderId="11" xfId="0" applyFont="1" applyFill="1" applyBorder="1" applyAlignment="1">
      <alignment horizontal="center"/>
    </xf>
    <xf numFmtId="0" fontId="42" fillId="15" borderId="11" xfId="0" applyFont="1" applyFill="1" applyBorder="1" applyAlignment="1">
      <alignment horizontal="center"/>
    </xf>
    <xf numFmtId="0" fontId="42" fillId="15" borderId="12" xfId="0" applyFont="1" applyFill="1" applyBorder="1" applyAlignment="1">
      <alignment horizontal="center"/>
    </xf>
    <xf numFmtId="0" fontId="61" fillId="15" borderId="0" xfId="0" applyFont="1" applyFill="1" applyBorder="1" applyAlignment="1" applyProtection="1">
      <alignment horizontal="center"/>
    </xf>
    <xf numFmtId="0" fontId="32" fillId="15" borderId="0" xfId="0" applyFont="1" applyFill="1" applyBorder="1" applyAlignment="1" applyProtection="1">
      <alignment horizontal="center" vertical="top" wrapText="1"/>
    </xf>
    <xf numFmtId="0" fontId="42" fillId="15" borderId="1" xfId="0" applyFont="1" applyFill="1" applyBorder="1" applyAlignment="1" applyProtection="1">
      <alignment horizontal="right" vertical="center"/>
    </xf>
    <xf numFmtId="0" fontId="42" fillId="15" borderId="0" xfId="0" applyFont="1" applyFill="1" applyBorder="1" applyAlignment="1" applyProtection="1">
      <alignment horizontal="right" vertical="center"/>
    </xf>
    <xf numFmtId="0" fontId="32" fillId="15" borderId="24" xfId="0" applyFont="1" applyFill="1" applyBorder="1" applyAlignment="1" applyProtection="1">
      <alignment horizontal="center" vertical="center" wrapText="1"/>
    </xf>
    <xf numFmtId="0" fontId="32" fillId="15" borderId="43" xfId="0" applyFont="1" applyFill="1" applyBorder="1" applyAlignment="1" applyProtection="1">
      <alignment horizontal="center" vertical="center" wrapText="1"/>
    </xf>
    <xf numFmtId="0" fontId="32" fillId="15" borderId="44" xfId="0" applyFont="1" applyFill="1" applyBorder="1" applyAlignment="1" applyProtection="1">
      <alignment horizontal="center" vertical="center" wrapText="1"/>
    </xf>
    <xf numFmtId="0" fontId="32" fillId="15" borderId="15" xfId="0" applyFont="1" applyFill="1" applyBorder="1" applyAlignment="1" applyProtection="1">
      <alignment horizontal="center" vertical="center" wrapText="1"/>
    </xf>
    <xf numFmtId="0" fontId="32" fillId="15" borderId="0" xfId="0" applyFont="1" applyFill="1" applyBorder="1" applyAlignment="1" applyProtection="1">
      <alignment horizontal="center" vertical="center" wrapText="1"/>
    </xf>
    <xf numFmtId="0" fontId="32" fillId="15" borderId="39" xfId="0" applyFont="1" applyFill="1" applyBorder="1" applyAlignment="1" applyProtection="1">
      <alignment horizontal="center" vertical="center" wrapText="1"/>
    </xf>
    <xf numFmtId="0" fontId="32" fillId="15" borderId="22" xfId="0" applyFont="1" applyFill="1" applyBorder="1" applyAlignment="1" applyProtection="1">
      <alignment horizontal="center" vertical="center" wrapText="1"/>
    </xf>
    <xf numFmtId="0" fontId="32" fillId="15" borderId="9" xfId="0" applyFont="1" applyFill="1" applyBorder="1" applyAlignment="1" applyProtection="1">
      <alignment horizontal="center" vertical="center" wrapText="1"/>
    </xf>
    <xf numFmtId="0" fontId="32" fillId="15" borderId="38" xfId="0" applyFont="1" applyFill="1" applyBorder="1" applyAlignment="1" applyProtection="1">
      <alignment horizontal="center" vertical="center" wrapText="1"/>
    </xf>
    <xf numFmtId="0" fontId="34" fillId="15" borderId="5" xfId="0" applyFont="1" applyFill="1" applyBorder="1" applyAlignment="1" applyProtection="1">
      <alignment horizontal="center" vertical="top" wrapText="1"/>
      <protection locked="0"/>
    </xf>
    <xf numFmtId="0" fontId="76" fillId="15" borderId="11" xfId="0" applyFont="1" applyFill="1" applyBorder="1" applyAlignment="1" applyProtection="1">
      <alignment horizontal="center" vertical="top" wrapText="1"/>
    </xf>
    <xf numFmtId="0" fontId="35" fillId="0" borderId="0" xfId="0" applyFont="1" applyBorder="1" applyAlignment="1" applyProtection="1">
      <alignment horizontal="left" wrapText="1"/>
    </xf>
    <xf numFmtId="0" fontId="35" fillId="51" borderId="16" xfId="0" applyFont="1" applyFill="1" applyBorder="1" applyAlignment="1" applyProtection="1">
      <alignment horizontal="left" vertical="top" wrapText="1"/>
    </xf>
    <xf numFmtId="0" fontId="35" fillId="51" borderId="17" xfId="0" applyFont="1" applyFill="1" applyBorder="1" applyAlignment="1" applyProtection="1">
      <alignment horizontal="left" vertical="top" wrapText="1"/>
    </xf>
    <xf numFmtId="0" fontId="35" fillId="15" borderId="16" xfId="0" applyFont="1" applyFill="1" applyBorder="1" applyAlignment="1" applyProtection="1">
      <alignment horizontal="left" vertical="top" wrapText="1"/>
    </xf>
    <xf numFmtId="0" fontId="35" fillId="15" borderId="17" xfId="0" applyFont="1" applyFill="1" applyBorder="1" applyAlignment="1" applyProtection="1">
      <alignment horizontal="left" vertical="top" wrapText="1"/>
    </xf>
    <xf numFmtId="0" fontId="35" fillId="15" borderId="18" xfId="0" applyFont="1" applyFill="1" applyBorder="1" applyAlignment="1" applyProtection="1">
      <alignment horizontal="left" vertical="top" wrapText="1"/>
    </xf>
    <xf numFmtId="0" fontId="34" fillId="15" borderId="0" xfId="0" applyFont="1" applyFill="1" applyBorder="1" applyAlignment="1">
      <alignment horizontal="left" vertical="top" wrapText="1"/>
    </xf>
    <xf numFmtId="0" fontId="0" fillId="15" borderId="5" xfId="0" applyFill="1" applyBorder="1" applyAlignment="1" applyProtection="1">
      <alignment horizontal="center" vertical="top" wrapText="1"/>
    </xf>
    <xf numFmtId="0" fontId="76" fillId="15" borderId="0" xfId="0" applyFont="1" applyFill="1" applyBorder="1" applyAlignment="1" applyProtection="1">
      <alignment horizontal="center" vertical="top" wrapText="1"/>
    </xf>
    <xf numFmtId="0" fontId="34" fillId="15" borderId="0" xfId="0" applyFont="1" applyFill="1" applyBorder="1" applyAlignment="1" applyProtection="1">
      <alignment horizontal="left" vertical="top" wrapText="1"/>
    </xf>
    <xf numFmtId="0" fontId="34" fillId="15" borderId="0" xfId="0" applyFont="1" applyFill="1" applyBorder="1" applyAlignment="1" applyProtection="1">
      <alignment horizontal="left"/>
    </xf>
    <xf numFmtId="0" fontId="0" fillId="15" borderId="5" xfId="0" applyFill="1" applyBorder="1" applyAlignment="1" applyProtection="1">
      <alignment horizontal="left" vertical="top" wrapText="1"/>
    </xf>
    <xf numFmtId="0" fontId="34" fillId="0" borderId="0" xfId="0" applyFont="1" applyBorder="1" applyAlignment="1" applyProtection="1">
      <alignment horizontal="left" vertical="top" wrapText="1"/>
    </xf>
    <xf numFmtId="0" fontId="34" fillId="15" borderId="5" xfId="0" applyFont="1" applyFill="1" applyBorder="1" applyAlignment="1" applyProtection="1">
      <alignment horizontal="center" vertical="top" wrapText="1"/>
    </xf>
    <xf numFmtId="0" fontId="35" fillId="15" borderId="16" xfId="0" applyFont="1" applyFill="1" applyBorder="1" applyAlignment="1" applyProtection="1">
      <alignment horizontal="center" vertical="center" wrapText="1"/>
    </xf>
    <xf numFmtId="0" fontId="35" fillId="15" borderId="17" xfId="0" applyFont="1" applyFill="1" applyBorder="1" applyAlignment="1" applyProtection="1">
      <alignment horizontal="center" vertical="center" wrapText="1"/>
    </xf>
    <xf numFmtId="0" fontId="35" fillId="15" borderId="18" xfId="0" applyFont="1" applyFill="1" applyBorder="1" applyAlignment="1" applyProtection="1">
      <alignment horizontal="center" vertical="center" wrapText="1"/>
    </xf>
    <xf numFmtId="0" fontId="90" fillId="15" borderId="16" xfId="0" applyFont="1" applyFill="1" applyBorder="1" applyAlignment="1" applyProtection="1">
      <alignment horizontal="center" vertical="top" wrapText="1"/>
    </xf>
    <xf numFmtId="0" fontId="90" fillId="15" borderId="17" xfId="0" applyFont="1" applyFill="1" applyBorder="1" applyAlignment="1" applyProtection="1">
      <alignment horizontal="center" vertical="top" wrapText="1"/>
    </xf>
    <xf numFmtId="0" fontId="90" fillId="15" borderId="18" xfId="0" applyFont="1" applyFill="1" applyBorder="1" applyAlignment="1" applyProtection="1">
      <alignment horizontal="center" vertical="top" wrapText="1"/>
    </xf>
    <xf numFmtId="0" fontId="156" fillId="33" borderId="16" xfId="0" applyFont="1" applyFill="1" applyBorder="1" applyAlignment="1" applyProtection="1">
      <alignment horizontal="center" vertical="top" wrapText="1"/>
    </xf>
    <xf numFmtId="0" fontId="156" fillId="33" borderId="17" xfId="0" applyFont="1" applyFill="1" applyBorder="1" applyAlignment="1" applyProtection="1">
      <alignment horizontal="center" vertical="top" wrapText="1"/>
    </xf>
    <xf numFmtId="0" fontId="157" fillId="15" borderId="3" xfId="0" applyFont="1" applyFill="1" applyBorder="1" applyAlignment="1" applyProtection="1">
      <alignment horizontal="center" vertical="top" wrapText="1"/>
    </xf>
    <xf numFmtId="0" fontId="157" fillId="15" borderId="5" xfId="0" applyFont="1" applyFill="1" applyBorder="1" applyAlignment="1" applyProtection="1">
      <alignment horizontal="center" vertical="top" wrapText="1"/>
    </xf>
    <xf numFmtId="0" fontId="35" fillId="51" borderId="18" xfId="0" applyFont="1" applyFill="1" applyBorder="1" applyAlignment="1" applyProtection="1">
      <alignment horizontal="left" vertical="top" wrapText="1"/>
    </xf>
    <xf numFmtId="0" fontId="40" fillId="15" borderId="16" xfId="0" applyFont="1" applyFill="1" applyBorder="1" applyAlignment="1" applyProtection="1">
      <alignment horizontal="center" vertical="center" wrapText="1"/>
    </xf>
    <xf numFmtId="0" fontId="42" fillId="15" borderId="17" xfId="0" applyFont="1" applyFill="1" applyBorder="1" applyAlignment="1" applyProtection="1">
      <alignment horizontal="center" vertical="center" wrapText="1"/>
    </xf>
    <xf numFmtId="0" fontId="42" fillId="15" borderId="18" xfId="0" applyFont="1" applyFill="1" applyBorder="1" applyAlignment="1" applyProtection="1">
      <alignment horizontal="center" vertical="center" wrapText="1"/>
    </xf>
    <xf numFmtId="0" fontId="34" fillId="15" borderId="16" xfId="0" applyFont="1" applyFill="1" applyBorder="1" applyAlignment="1" applyProtection="1">
      <alignment horizontal="left" vertical="top" wrapText="1"/>
    </xf>
    <xf numFmtId="0" fontId="34" fillId="15" borderId="17" xfId="0" applyFont="1" applyFill="1" applyBorder="1" applyAlignment="1" applyProtection="1">
      <alignment horizontal="left" vertical="top" wrapText="1"/>
    </xf>
    <xf numFmtId="0" fontId="34" fillId="15" borderId="18" xfId="0" applyFont="1" applyFill="1" applyBorder="1" applyAlignment="1" applyProtection="1">
      <alignment horizontal="left" vertical="top" wrapText="1"/>
    </xf>
    <xf numFmtId="0" fontId="35" fillId="15" borderId="16" xfId="0" applyFont="1" applyFill="1" applyBorder="1" applyAlignment="1" applyProtection="1">
      <alignment horizontal="left"/>
    </xf>
    <xf numFmtId="0" fontId="35" fillId="15" borderId="17" xfId="0" applyFont="1" applyFill="1" applyBorder="1" applyAlignment="1" applyProtection="1">
      <alignment horizontal="left"/>
    </xf>
    <xf numFmtId="0" fontId="35" fillId="15" borderId="18" xfId="0" applyFont="1" applyFill="1" applyBorder="1" applyAlignment="1" applyProtection="1">
      <alignment horizontal="left"/>
    </xf>
    <xf numFmtId="0" fontId="34" fillId="15" borderId="0" xfId="0" applyFont="1" applyFill="1" applyBorder="1" applyAlignment="1" applyProtection="1">
      <alignment horizontal="left" vertical="center" wrapText="1"/>
    </xf>
    <xf numFmtId="0" fontId="0" fillId="15" borderId="11" xfId="0" applyFill="1" applyBorder="1" applyAlignment="1" applyProtection="1">
      <alignment horizontal="center" vertical="top" wrapText="1"/>
    </xf>
    <xf numFmtId="0" fontId="35" fillId="15" borderId="0" xfId="0" applyFont="1" applyFill="1" applyBorder="1" applyAlignment="1" applyProtection="1">
      <alignment horizontal="left" vertical="top" wrapText="1"/>
    </xf>
    <xf numFmtId="0" fontId="6" fillId="15" borderId="0" xfId="0" applyFont="1" applyFill="1" applyBorder="1" applyAlignment="1" applyProtection="1">
      <alignment horizontal="right"/>
    </xf>
    <xf numFmtId="0" fontId="35" fillId="51" borderId="16" xfId="0" applyFont="1" applyFill="1" applyBorder="1" applyAlignment="1" applyProtection="1">
      <alignment horizontal="left"/>
    </xf>
    <xf numFmtId="0" fontId="35" fillId="51" borderId="17" xfId="0" applyFont="1" applyFill="1" applyBorder="1" applyAlignment="1" applyProtection="1">
      <alignment horizontal="left"/>
    </xf>
    <xf numFmtId="0" fontId="35" fillId="51" borderId="18" xfId="0" applyFont="1" applyFill="1" applyBorder="1" applyAlignment="1" applyProtection="1">
      <alignment horizontal="left"/>
    </xf>
    <xf numFmtId="0" fontId="0" fillId="15" borderId="16" xfId="0" applyFill="1" applyBorder="1" applyAlignment="1" applyProtection="1">
      <alignment horizontal="center"/>
    </xf>
    <xf numFmtId="0" fontId="0" fillId="15" borderId="18" xfId="0" applyFill="1" applyBorder="1" applyAlignment="1" applyProtection="1">
      <alignment horizontal="center"/>
    </xf>
    <xf numFmtId="0" fontId="0" fillId="15" borderId="17" xfId="0" applyFill="1" applyBorder="1" applyAlignment="1" applyProtection="1">
      <alignment horizontal="center"/>
    </xf>
    <xf numFmtId="0" fontId="35" fillId="51" borderId="16" xfId="0" applyFont="1" applyFill="1" applyBorder="1" applyAlignment="1" applyProtection="1">
      <alignment horizontal="left" vertical="top"/>
    </xf>
    <xf numFmtId="0" fontId="35" fillId="51" borderId="17" xfId="0" applyFont="1" applyFill="1" applyBorder="1" applyAlignment="1" applyProtection="1">
      <alignment horizontal="left" vertical="top"/>
    </xf>
    <xf numFmtId="0" fontId="35" fillId="51" borderId="18" xfId="0" applyFont="1" applyFill="1" applyBorder="1" applyAlignment="1" applyProtection="1">
      <alignment horizontal="left" vertical="top"/>
    </xf>
    <xf numFmtId="0" fontId="0" fillId="15" borderId="16" xfId="0" applyFill="1" applyBorder="1" applyAlignment="1" applyProtection="1">
      <alignment horizontal="center" vertical="top"/>
    </xf>
    <xf numFmtId="0" fontId="0" fillId="15" borderId="17" xfId="0" applyFill="1" applyBorder="1" applyAlignment="1" applyProtection="1">
      <alignment horizontal="center" vertical="top"/>
    </xf>
    <xf numFmtId="0" fontId="0" fillId="15" borderId="18" xfId="0" applyFill="1" applyBorder="1" applyAlignment="1" applyProtection="1">
      <alignment horizontal="center" vertical="top"/>
    </xf>
    <xf numFmtId="0" fontId="0" fillId="15" borderId="5" xfId="0" applyFill="1" applyBorder="1" applyAlignment="1" applyProtection="1">
      <alignment horizontal="center" vertical="top" wrapText="1"/>
      <protection locked="0"/>
    </xf>
    <xf numFmtId="0" fontId="75" fillId="15" borderId="0" xfId="0" applyFont="1" applyFill="1" applyBorder="1" applyAlignment="1" applyProtection="1">
      <alignment horizontal="center" vertical="center"/>
    </xf>
    <xf numFmtId="0" fontId="74" fillId="15" borderId="0" xfId="0" applyFont="1" applyFill="1" applyBorder="1" applyAlignment="1" applyProtection="1">
      <alignment horizontal="center" vertical="center"/>
    </xf>
    <xf numFmtId="0" fontId="20" fillId="2" borderId="0" xfId="0" applyFont="1" applyFill="1" applyBorder="1" applyAlignment="1" applyProtection="1">
      <alignment horizontal="left" vertical="top" wrapText="1" readingOrder="1"/>
    </xf>
    <xf numFmtId="0" fontId="12" fillId="2" borderId="6" xfId="0" applyFont="1" applyFill="1" applyBorder="1" applyAlignment="1" applyProtection="1">
      <alignment horizontal="left" vertical="top" wrapText="1" readingOrder="1"/>
    </xf>
    <xf numFmtId="0" fontId="12" fillId="2" borderId="7" xfId="0" applyFont="1" applyFill="1" applyBorder="1" applyAlignment="1" applyProtection="1">
      <alignment horizontal="left" vertical="top" wrapText="1" readingOrder="1"/>
    </xf>
    <xf numFmtId="0" fontId="11" fillId="2" borderId="22" xfId="0" applyNumberFormat="1" applyFont="1" applyFill="1" applyBorder="1" applyAlignment="1" applyProtection="1">
      <alignment horizontal="left" vertical="top" wrapText="1" readingOrder="1"/>
    </xf>
    <xf numFmtId="0" fontId="11" fillId="2" borderId="9" xfId="0" applyNumberFormat="1" applyFont="1" applyFill="1" applyBorder="1" applyAlignment="1" applyProtection="1">
      <alignment horizontal="left" vertical="top" wrapText="1" readingOrder="1"/>
    </xf>
    <xf numFmtId="0" fontId="11" fillId="2" borderId="38" xfId="0" applyNumberFormat="1" applyFont="1" applyFill="1" applyBorder="1" applyAlignment="1" applyProtection="1">
      <alignment horizontal="left" vertical="top" wrapText="1" readingOrder="1"/>
    </xf>
    <xf numFmtId="0" fontId="10" fillId="2" borderId="9" xfId="0" applyFont="1" applyFill="1" applyBorder="1" applyAlignment="1" applyProtection="1">
      <alignment horizontal="left" vertical="top" wrapText="1" readingOrder="1"/>
    </xf>
    <xf numFmtId="0" fontId="12" fillId="2" borderId="10" xfId="0" applyFont="1" applyFill="1" applyBorder="1" applyAlignment="1" applyProtection="1">
      <alignment horizontal="left" vertical="top" wrapText="1" readingOrder="1"/>
    </xf>
    <xf numFmtId="167" fontId="11" fillId="2" borderId="10" xfId="0" applyNumberFormat="1" applyFont="1" applyFill="1" applyBorder="1" applyAlignment="1" applyProtection="1">
      <alignment horizontal="left" vertical="top" wrapText="1" readingOrder="1"/>
    </xf>
    <xf numFmtId="0" fontId="12" fillId="2" borderId="16" xfId="0" applyFont="1" applyFill="1" applyBorder="1" applyAlignment="1" applyProtection="1">
      <alignment horizontal="left" vertical="top" wrapText="1" readingOrder="1"/>
    </xf>
    <xf numFmtId="0" fontId="12" fillId="2" borderId="17" xfId="0" applyFont="1" applyFill="1" applyBorder="1" applyAlignment="1" applyProtection="1">
      <alignment horizontal="left" vertical="top" wrapText="1" readingOrder="1"/>
    </xf>
    <xf numFmtId="0" fontId="12" fillId="2" borderId="18" xfId="0" applyFont="1" applyFill="1" applyBorder="1" applyAlignment="1" applyProtection="1">
      <alignment horizontal="left" vertical="top" wrapText="1" readingOrder="1"/>
    </xf>
    <xf numFmtId="0" fontId="8" fillId="2" borderId="5" xfId="0" applyFont="1" applyFill="1" applyBorder="1" applyAlignment="1" applyProtection="1">
      <alignment horizontal="left" vertical="top" wrapText="1" readingOrder="1"/>
    </xf>
    <xf numFmtId="0" fontId="56" fillId="2" borderId="16" xfId="0" applyFont="1" applyFill="1" applyBorder="1" applyAlignment="1" applyProtection="1">
      <alignment horizontal="left" vertical="top" wrapText="1" readingOrder="1"/>
    </xf>
    <xf numFmtId="0" fontId="56" fillId="2" borderId="17" xfId="0" applyFont="1" applyFill="1" applyBorder="1" applyAlignment="1" applyProtection="1">
      <alignment horizontal="left" vertical="top" wrapText="1" readingOrder="1"/>
    </xf>
    <xf numFmtId="0" fontId="56" fillId="2" borderId="18" xfId="0" applyFont="1" applyFill="1" applyBorder="1" applyAlignment="1" applyProtection="1">
      <alignment horizontal="left" vertical="top" wrapText="1" readingOrder="1"/>
    </xf>
    <xf numFmtId="0" fontId="56" fillId="2" borderId="1" xfId="0" applyFont="1" applyFill="1" applyBorder="1" applyAlignment="1" applyProtection="1">
      <alignment horizontal="left" vertical="top" wrapText="1" readingOrder="1"/>
    </xf>
    <xf numFmtId="0" fontId="0" fillId="0" borderId="2" xfId="0" applyBorder="1" applyProtection="1"/>
    <xf numFmtId="0" fontId="13" fillId="2" borderId="0" xfId="0" applyFont="1" applyFill="1" applyBorder="1" applyAlignment="1" applyProtection="1">
      <alignment horizontal="left" vertical="top" wrapText="1" readingOrder="1"/>
    </xf>
    <xf numFmtId="0" fontId="56" fillId="2" borderId="3" xfId="0" applyFont="1" applyFill="1" applyBorder="1" applyAlignment="1" applyProtection="1">
      <alignment horizontal="left" vertical="top" wrapText="1" readingOrder="1"/>
    </xf>
    <xf numFmtId="0" fontId="0" fillId="0" borderId="5" xfId="0" applyBorder="1" applyProtection="1"/>
    <xf numFmtId="0" fontId="0" fillId="0" borderId="4" xfId="0" applyBorder="1" applyProtection="1"/>
    <xf numFmtId="0" fontId="16" fillId="2" borderId="5" xfId="0" applyFont="1" applyFill="1" applyBorder="1" applyAlignment="1" applyProtection="1">
      <alignment horizontal="center" vertical="top" wrapText="1" readingOrder="1"/>
    </xf>
    <xf numFmtId="0" fontId="58" fillId="2" borderId="0" xfId="0" applyFont="1" applyFill="1" applyBorder="1" applyAlignment="1" applyProtection="1">
      <alignment horizontal="center" vertical="top" wrapText="1" readingOrder="1"/>
    </xf>
    <xf numFmtId="0" fontId="57" fillId="2" borderId="11" xfId="0" applyFont="1" applyFill="1" applyBorder="1" applyAlignment="1" applyProtection="1">
      <alignment horizontal="center" vertical="top" wrapText="1" readingOrder="1"/>
    </xf>
    <xf numFmtId="0" fontId="58" fillId="2" borderId="11" xfId="0" applyFont="1" applyFill="1" applyBorder="1" applyAlignment="1" applyProtection="1">
      <alignment horizontal="center" vertical="top" wrapText="1" readingOrder="1"/>
    </xf>
    <xf numFmtId="0" fontId="6" fillId="42" borderId="24" xfId="0" applyFont="1" applyFill="1" applyBorder="1" applyAlignment="1" applyProtection="1">
      <alignment horizontal="center" vertical="center" wrapText="1"/>
    </xf>
    <xf numFmtId="0" fontId="6" fillId="42" borderId="43" xfId="0" applyFont="1" applyFill="1" applyBorder="1" applyAlignment="1" applyProtection="1">
      <alignment horizontal="center" vertical="center" wrapText="1"/>
    </xf>
    <xf numFmtId="0" fontId="6" fillId="42" borderId="44" xfId="0" applyFont="1" applyFill="1" applyBorder="1" applyAlignment="1" applyProtection="1">
      <alignment horizontal="center" vertical="center" wrapText="1"/>
    </xf>
    <xf numFmtId="0" fontId="6" fillId="42" borderId="15" xfId="0" applyFont="1" applyFill="1" applyBorder="1" applyAlignment="1" applyProtection="1">
      <alignment horizontal="center" vertical="center" wrapText="1"/>
    </xf>
    <xf numFmtId="0" fontId="6" fillId="42" borderId="0" xfId="0" applyFont="1" applyFill="1" applyBorder="1" applyAlignment="1" applyProtection="1">
      <alignment horizontal="center" vertical="center" wrapText="1"/>
    </xf>
    <xf numFmtId="0" fontId="6" fillId="42" borderId="39" xfId="0" applyFont="1" applyFill="1" applyBorder="1" applyAlignment="1" applyProtection="1">
      <alignment horizontal="center" vertical="center" wrapText="1"/>
    </xf>
    <xf numFmtId="0" fontId="6" fillId="42" borderId="22" xfId="0" applyFont="1" applyFill="1" applyBorder="1" applyAlignment="1" applyProtection="1">
      <alignment horizontal="center" vertical="center" wrapText="1"/>
    </xf>
    <xf numFmtId="0" fontId="6" fillId="42" borderId="9" xfId="0" applyFont="1" applyFill="1" applyBorder="1" applyAlignment="1" applyProtection="1">
      <alignment horizontal="center" vertical="center" wrapText="1"/>
    </xf>
    <xf numFmtId="0" fontId="6" fillId="42" borderId="38" xfId="0" applyFont="1" applyFill="1" applyBorder="1" applyAlignment="1" applyProtection="1">
      <alignment horizontal="center" vertical="center" wrapText="1"/>
    </xf>
    <xf numFmtId="0" fontId="0" fillId="15" borderId="5" xfId="0" applyFill="1" applyBorder="1" applyAlignment="1" applyProtection="1">
      <alignment horizontal="center"/>
    </xf>
    <xf numFmtId="0" fontId="56" fillId="2" borderId="13" xfId="0" applyFont="1" applyFill="1" applyBorder="1" applyAlignment="1" applyProtection="1">
      <alignment horizontal="left" vertical="top" readingOrder="1"/>
    </xf>
    <xf numFmtId="0" fontId="56" fillId="2" borderId="11" xfId="0" applyFont="1" applyFill="1" applyBorder="1" applyAlignment="1" applyProtection="1">
      <alignment horizontal="left" vertical="top" readingOrder="1"/>
    </xf>
    <xf numFmtId="0" fontId="56" fillId="2" borderId="12" xfId="0" applyFont="1" applyFill="1" applyBorder="1" applyAlignment="1" applyProtection="1">
      <alignment horizontal="left" vertical="top" readingOrder="1"/>
    </xf>
    <xf numFmtId="0" fontId="133" fillId="40" borderId="16" xfId="0" applyFont="1" applyFill="1" applyBorder="1" applyAlignment="1">
      <alignment horizontal="center"/>
    </xf>
    <xf numFmtId="0" fontId="133" fillId="40" borderId="17" xfId="0" applyFont="1" applyFill="1" applyBorder="1" applyAlignment="1">
      <alignment horizontal="center"/>
    </xf>
    <xf numFmtId="0" fontId="133" fillId="40" borderId="18" xfId="0" applyFont="1" applyFill="1" applyBorder="1" applyAlignment="1">
      <alignment horizontal="center"/>
    </xf>
    <xf numFmtId="0" fontId="11" fillId="2" borderId="53" xfId="0" applyNumberFormat="1" applyFont="1" applyFill="1" applyBorder="1" applyAlignment="1" applyProtection="1">
      <alignment horizontal="left" vertical="top" wrapText="1" readingOrder="1"/>
    </xf>
    <xf numFmtId="0" fontId="12" fillId="2" borderId="8" xfId="0" applyFont="1" applyFill="1" applyBorder="1" applyAlignment="1" applyProtection="1">
      <alignment horizontal="left" vertical="top" wrapText="1" readingOrder="1"/>
    </xf>
    <xf numFmtId="168" fontId="8" fillId="2" borderId="0" xfId="0" applyNumberFormat="1" applyFont="1" applyFill="1" applyBorder="1" applyAlignment="1" applyProtection="1">
      <alignment horizontal="center" vertical="top" wrapText="1" readingOrder="1"/>
    </xf>
    <xf numFmtId="168" fontId="13" fillId="2" borderId="0" xfId="0" applyNumberFormat="1" applyFont="1" applyFill="1" applyBorder="1" applyAlignment="1" applyProtection="1">
      <alignment horizontal="left" vertical="top" wrapText="1" readingOrder="1"/>
    </xf>
    <xf numFmtId="0" fontId="10" fillId="15" borderId="9" xfId="0" applyFont="1" applyFill="1" applyBorder="1" applyAlignment="1" applyProtection="1">
      <alignment horizontal="left" vertical="top" readingOrder="1"/>
    </xf>
    <xf numFmtId="0" fontId="1" fillId="15" borderId="0" xfId="0" applyFont="1" applyFill="1" applyBorder="1" applyAlignment="1" applyProtection="1">
      <alignment horizontal="left" wrapText="1"/>
    </xf>
    <xf numFmtId="0" fontId="1" fillId="15" borderId="0" xfId="0" applyFont="1" applyFill="1" applyBorder="1" applyAlignment="1" applyProtection="1">
      <alignment horizontal="left" vertical="center" wrapText="1"/>
    </xf>
    <xf numFmtId="0" fontId="0" fillId="15" borderId="0" xfId="0" applyFill="1" applyBorder="1" applyAlignment="1" applyProtection="1">
      <alignment horizontal="left" vertical="center"/>
    </xf>
    <xf numFmtId="0" fontId="10" fillId="15" borderId="0" xfId="0" applyFont="1" applyFill="1" applyBorder="1" applyAlignment="1" applyProtection="1">
      <alignment horizontal="left" vertical="top" readingOrder="1"/>
      <protection locked="0"/>
    </xf>
    <xf numFmtId="0" fontId="10" fillId="15" borderId="9" xfId="0" applyFont="1" applyFill="1" applyBorder="1" applyAlignment="1" applyProtection="1">
      <alignment horizontal="center" vertical="top" readingOrder="1"/>
    </xf>
    <xf numFmtId="0" fontId="172" fillId="33" borderId="118" xfId="0" applyFont="1" applyFill="1" applyBorder="1" applyAlignment="1" applyProtection="1">
      <alignment horizontal="center" vertical="center" wrapText="1"/>
    </xf>
    <xf numFmtId="0" fontId="172" fillId="33" borderId="119" xfId="0" applyFont="1" applyFill="1" applyBorder="1" applyAlignment="1" applyProtection="1">
      <alignment horizontal="center" vertical="center" wrapText="1"/>
    </xf>
    <xf numFmtId="0" fontId="172" fillId="33" borderId="120" xfId="0" applyFont="1" applyFill="1" applyBorder="1" applyAlignment="1" applyProtection="1">
      <alignment horizontal="center" vertical="center" wrapText="1"/>
    </xf>
    <xf numFmtId="0" fontId="45" fillId="72" borderId="40" xfId="5" applyFont="1" applyFill="1" applyBorder="1" applyAlignment="1" applyProtection="1">
      <alignment horizontal="center" vertical="center"/>
      <protection locked="0"/>
    </xf>
    <xf numFmtId="0" fontId="45" fillId="72" borderId="41" xfId="5" applyFont="1" applyFill="1" applyBorder="1" applyAlignment="1" applyProtection="1">
      <alignment horizontal="center" vertical="center"/>
      <protection locked="0"/>
    </xf>
    <xf numFmtId="0" fontId="45" fillId="72" borderId="42" xfId="5" applyFont="1" applyFill="1" applyBorder="1" applyAlignment="1" applyProtection="1">
      <alignment horizontal="center" vertical="center"/>
      <protection locked="0"/>
    </xf>
  </cellXfs>
  <cellStyles count="12">
    <cellStyle name="Comma" xfId="1" builtinId="3"/>
    <cellStyle name="Comma 2" xfId="2"/>
    <cellStyle name="Currency" xfId="3" builtinId="4"/>
    <cellStyle name="Currency 2" xfId="4"/>
    <cellStyle name="Hyperlink" xfId="5" builtinId="8"/>
    <cellStyle name="Normal" xfId="0" builtinId="0"/>
    <cellStyle name="Normal 2" xfId="6"/>
    <cellStyle name="Normal 3" xfId="7"/>
    <cellStyle name="Normal 3 2" xfId="8"/>
    <cellStyle name="Normal 4" xfId="9"/>
    <cellStyle name="Percent" xfId="10" builtinId="5"/>
    <cellStyle name="Percent 2" xfId="11"/>
  </cellStyles>
  <dxfs count="8">
    <dxf>
      <fill>
        <patternFill>
          <bgColor theme="0"/>
        </patternFill>
      </fill>
    </dxf>
    <dxf>
      <fill>
        <patternFill>
          <bgColor theme="0"/>
        </patternFill>
      </fill>
    </dxf>
    <dxf>
      <fill>
        <patternFill>
          <bgColor theme="0"/>
        </patternFill>
      </fill>
    </dxf>
    <dxf>
      <font>
        <condense val="0"/>
        <extend val="0"/>
        <color indexed="9"/>
      </font>
    </dxf>
    <dxf>
      <fill>
        <patternFill>
          <bgColor theme="0"/>
        </patternFill>
      </fill>
    </dxf>
    <dxf>
      <fill>
        <patternFill>
          <bgColor theme="4" tint="0.79998168889431442"/>
        </patternFill>
      </fill>
      <border>
        <left style="thin">
          <color indexed="64"/>
        </left>
        <right style="thin">
          <color indexed="64"/>
        </right>
        <top style="thin">
          <color indexed="64"/>
        </top>
        <bottom style="thin">
          <color indexed="64"/>
        </bottom>
      </border>
    </dxf>
    <dxf>
      <fill>
        <patternFill>
          <bgColor theme="4" tint="0.79998168889431442"/>
        </patternFill>
      </fill>
      <border>
        <left style="thin">
          <color indexed="64"/>
        </left>
        <right style="thin">
          <color indexed="64"/>
        </right>
        <top style="thin">
          <color indexed="64"/>
        </top>
        <bottom style="thin">
          <color indexed="64"/>
        </bottom>
      </border>
    </dxf>
    <dxf>
      <fill>
        <patternFill>
          <bgColor theme="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8" Type="http://schemas.openxmlformats.org/officeDocument/2006/relationships/hyperlink" Target="#'6. Detailed Budget'!A1"/><Relationship Id="rId13" Type="http://schemas.openxmlformats.org/officeDocument/2006/relationships/hyperlink" Target="#'7. VAST Projects'!A1"/><Relationship Id="rId18" Type="http://schemas.openxmlformats.org/officeDocument/2006/relationships/hyperlink" Target="#'3. Goals &amp; Objectives'!A1"/><Relationship Id="rId3" Type="http://schemas.openxmlformats.org/officeDocument/2006/relationships/hyperlink" Target="#Introduction!A1"/><Relationship Id="rId21" Type="http://schemas.openxmlformats.org/officeDocument/2006/relationships/hyperlink" Target="#'12. WAFSP'!A1"/><Relationship Id="rId7" Type="http://schemas.openxmlformats.org/officeDocument/2006/relationships/hyperlink" Target="#'5. Evaluation Planning'!A1"/><Relationship Id="rId12" Type="http://schemas.openxmlformats.org/officeDocument/2006/relationships/hyperlink" Target="#'SPA Menu'!A1"/><Relationship Id="rId17" Type="http://schemas.openxmlformats.org/officeDocument/2006/relationships/hyperlink" Target="#'10. PCPP - Press Auth Form'!A1"/><Relationship Id="rId2" Type="http://schemas.openxmlformats.org/officeDocument/2006/relationships/hyperlink" Target="#Instructions!A1"/><Relationship Id="rId16" Type="http://schemas.openxmlformats.org/officeDocument/2006/relationships/hyperlink" Target="#'Project Agreement'!A1"/><Relationship Id="rId20" Type="http://schemas.openxmlformats.org/officeDocument/2006/relationships/hyperlink" Target="#End!A1"/><Relationship Id="rId1" Type="http://schemas.openxmlformats.org/officeDocument/2006/relationships/image" Target="../media/image1.jpeg"/><Relationship Id="rId6" Type="http://schemas.openxmlformats.org/officeDocument/2006/relationships/hyperlink" Target="#'4. Timeline'!A1"/><Relationship Id="rId11" Type="http://schemas.openxmlformats.org/officeDocument/2006/relationships/hyperlink" Target="#'9. PCPP - Referrals'!A1"/><Relationship Id="rId5" Type="http://schemas.openxmlformats.org/officeDocument/2006/relationships/hyperlink" Target="#'2. Questionnaire'!A1"/><Relationship Id="rId15" Type="http://schemas.openxmlformats.org/officeDocument/2006/relationships/hyperlink" Target="#'PCV Liability'!A1"/><Relationship Id="rId10" Type="http://schemas.openxmlformats.org/officeDocument/2006/relationships/hyperlink" Target="#Print!A1"/><Relationship Id="rId19" Type="http://schemas.openxmlformats.org/officeDocument/2006/relationships/hyperlink" Target="#'DO NO HARM'!A1"/><Relationship Id="rId4" Type="http://schemas.openxmlformats.org/officeDocument/2006/relationships/hyperlink" Target="#'1. Classification &amp; Budget'!A1"/><Relationship Id="rId9" Type="http://schemas.openxmlformats.org/officeDocument/2006/relationships/hyperlink" Target="#'Grant Selection Menu'!A1"/><Relationship Id="rId14" Type="http://schemas.openxmlformats.org/officeDocument/2006/relationships/hyperlink" Target="#'11. ECPA Indicators'!A1"/></Relationships>
</file>

<file path=xl/drawings/_rels/drawing10.xml.rels><?xml version="1.0" encoding="UTF-8" standalone="yes"?>
<Relationships xmlns="http://schemas.openxmlformats.org/package/2006/relationships"><Relationship Id="rId8" Type="http://schemas.openxmlformats.org/officeDocument/2006/relationships/hyperlink" Target="#'1. Classification &amp; Budget'!A1"/><Relationship Id="rId13" Type="http://schemas.openxmlformats.org/officeDocument/2006/relationships/hyperlink" Target="#'Grant Selection Menu'!A1"/><Relationship Id="rId18" Type="http://schemas.openxmlformats.org/officeDocument/2006/relationships/hyperlink" Target="#Instructions!A1"/><Relationship Id="rId3" Type="http://schemas.openxmlformats.org/officeDocument/2006/relationships/hyperlink" Target="#'9. PCPP - Referrals'!A1"/><Relationship Id="rId21" Type="http://schemas.openxmlformats.org/officeDocument/2006/relationships/hyperlink" Target="#End!A1"/><Relationship Id="rId7" Type="http://schemas.openxmlformats.org/officeDocument/2006/relationships/hyperlink" Target="#Introduction!A1"/><Relationship Id="rId12" Type="http://schemas.openxmlformats.org/officeDocument/2006/relationships/hyperlink" Target="#'6. Detailed Budget'!A1"/><Relationship Id="rId17" Type="http://schemas.openxmlformats.org/officeDocument/2006/relationships/hyperlink" Target="#'10. PCPP - Press Auth Form'!A1"/><Relationship Id="rId2" Type="http://schemas.openxmlformats.org/officeDocument/2006/relationships/hyperlink" Target="#'SPA Menu'!A1"/><Relationship Id="rId16" Type="http://schemas.openxmlformats.org/officeDocument/2006/relationships/hyperlink" Target="#'Project Agreement'!A1"/><Relationship Id="rId20" Type="http://schemas.openxmlformats.org/officeDocument/2006/relationships/hyperlink" Target="#'DO NO HARM'!A1"/><Relationship Id="rId1" Type="http://schemas.openxmlformats.org/officeDocument/2006/relationships/hyperlink" Target="#'7. VAST Projects'!A1"/><Relationship Id="rId6" Type="http://schemas.openxmlformats.org/officeDocument/2006/relationships/hyperlink" Target="#'8. SPA Projects'!A1"/><Relationship Id="rId11" Type="http://schemas.openxmlformats.org/officeDocument/2006/relationships/hyperlink" Target="#'5. Evaluation Planning'!A1"/><Relationship Id="rId5" Type="http://schemas.openxmlformats.org/officeDocument/2006/relationships/hyperlink" Target="#'12. WAFSP'!A1"/><Relationship Id="rId15" Type="http://schemas.openxmlformats.org/officeDocument/2006/relationships/hyperlink" Target="#'PCV Liability'!A1"/><Relationship Id="rId10" Type="http://schemas.openxmlformats.org/officeDocument/2006/relationships/hyperlink" Target="#'4. Timeline'!A1"/><Relationship Id="rId19" Type="http://schemas.openxmlformats.org/officeDocument/2006/relationships/hyperlink" Target="#'3. Goals &amp; Objectives'!A1"/><Relationship Id="rId4" Type="http://schemas.openxmlformats.org/officeDocument/2006/relationships/hyperlink" Target="#'11. ECPA Indicators'!A1"/><Relationship Id="rId9" Type="http://schemas.openxmlformats.org/officeDocument/2006/relationships/hyperlink" Target="#'2. Questionnaire'!A1"/><Relationship Id="rId14" Type="http://schemas.openxmlformats.org/officeDocument/2006/relationships/hyperlink" Target="#Print!A1"/></Relationships>
</file>

<file path=xl/drawings/_rels/drawing11.xml.rels><?xml version="1.0" encoding="UTF-8" standalone="yes"?>
<Relationships xmlns="http://schemas.openxmlformats.org/package/2006/relationships"><Relationship Id="rId8" Type="http://schemas.openxmlformats.org/officeDocument/2006/relationships/hyperlink" Target="#Print!A1"/><Relationship Id="rId13" Type="http://schemas.openxmlformats.org/officeDocument/2006/relationships/hyperlink" Target="#'PCV Liability'!A1"/><Relationship Id="rId18" Type="http://schemas.openxmlformats.org/officeDocument/2006/relationships/hyperlink" Target="#'DO NO HARM'!A1"/><Relationship Id="rId3" Type="http://schemas.openxmlformats.org/officeDocument/2006/relationships/hyperlink" Target="#'2. Questionnaire'!A1"/><Relationship Id="rId7" Type="http://schemas.openxmlformats.org/officeDocument/2006/relationships/hyperlink" Target="#'Grant Selection Menu'!A1"/><Relationship Id="rId12" Type="http://schemas.openxmlformats.org/officeDocument/2006/relationships/hyperlink" Target="#'11. ECPA Indicators'!A1"/><Relationship Id="rId17" Type="http://schemas.openxmlformats.org/officeDocument/2006/relationships/hyperlink" Target="#'3. Goals &amp; Objectives'!A1"/><Relationship Id="rId2" Type="http://schemas.openxmlformats.org/officeDocument/2006/relationships/hyperlink" Target="#'1. Classification &amp; Budget'!A1"/><Relationship Id="rId16" Type="http://schemas.openxmlformats.org/officeDocument/2006/relationships/hyperlink" Target="#Instructions!A1"/><Relationship Id="rId20" Type="http://schemas.openxmlformats.org/officeDocument/2006/relationships/hyperlink" Target="#'12. WAFSP'!A1"/><Relationship Id="rId1" Type="http://schemas.openxmlformats.org/officeDocument/2006/relationships/hyperlink" Target="#Introduction!A1"/><Relationship Id="rId6" Type="http://schemas.openxmlformats.org/officeDocument/2006/relationships/hyperlink" Target="#'6. Detailed Budget'!A1"/><Relationship Id="rId11" Type="http://schemas.openxmlformats.org/officeDocument/2006/relationships/hyperlink" Target="#'7. VAST Projects'!A1"/><Relationship Id="rId5" Type="http://schemas.openxmlformats.org/officeDocument/2006/relationships/hyperlink" Target="#'5. Evaluation Planning'!A1"/><Relationship Id="rId15" Type="http://schemas.openxmlformats.org/officeDocument/2006/relationships/hyperlink" Target="#'10. PCPP - Press Auth Form'!A1"/><Relationship Id="rId10" Type="http://schemas.openxmlformats.org/officeDocument/2006/relationships/hyperlink" Target="#'SPA Menu'!A1"/><Relationship Id="rId19" Type="http://schemas.openxmlformats.org/officeDocument/2006/relationships/hyperlink" Target="#End!A1"/><Relationship Id="rId4" Type="http://schemas.openxmlformats.org/officeDocument/2006/relationships/hyperlink" Target="#'4. Timeline'!A1"/><Relationship Id="rId9" Type="http://schemas.openxmlformats.org/officeDocument/2006/relationships/hyperlink" Target="#'9. PCPP - Referrals'!A1"/><Relationship Id="rId14" Type="http://schemas.openxmlformats.org/officeDocument/2006/relationships/hyperlink" Target="#'Project Agreement'!A1"/></Relationships>
</file>

<file path=xl/drawings/_rels/drawing12.xml.rels><?xml version="1.0" encoding="UTF-8" standalone="yes"?>
<Relationships xmlns="http://schemas.openxmlformats.org/package/2006/relationships"><Relationship Id="rId8" Type="http://schemas.openxmlformats.org/officeDocument/2006/relationships/hyperlink" Target="#'5. Evaluation Planning'!A1"/><Relationship Id="rId13" Type="http://schemas.openxmlformats.org/officeDocument/2006/relationships/hyperlink" Target="#'7. VAST Projects'!A1"/><Relationship Id="rId18" Type="http://schemas.openxmlformats.org/officeDocument/2006/relationships/hyperlink" Target="#Instructions!A1"/><Relationship Id="rId3" Type="http://schemas.openxmlformats.org/officeDocument/2006/relationships/hyperlink" Target="#'SPA Menu'!A1"/><Relationship Id="rId21" Type="http://schemas.openxmlformats.org/officeDocument/2006/relationships/hyperlink" Target="#End!A1"/><Relationship Id="rId7" Type="http://schemas.openxmlformats.org/officeDocument/2006/relationships/hyperlink" Target="#'4. Timeline'!A1"/><Relationship Id="rId12" Type="http://schemas.openxmlformats.org/officeDocument/2006/relationships/hyperlink" Target="#'9. PCPP - Referrals'!A1"/><Relationship Id="rId17" Type="http://schemas.openxmlformats.org/officeDocument/2006/relationships/hyperlink" Target="#'10. PCPP - Press Auth Form'!A1"/><Relationship Id="rId2" Type="http://schemas.openxmlformats.org/officeDocument/2006/relationships/hyperlink" Target="#'8. SPA Projects'!A1"/><Relationship Id="rId16" Type="http://schemas.openxmlformats.org/officeDocument/2006/relationships/hyperlink" Target="#'Project Agreement'!A1"/><Relationship Id="rId20" Type="http://schemas.openxmlformats.org/officeDocument/2006/relationships/hyperlink" Target="#'DO NO HARM'!A1"/><Relationship Id="rId1" Type="http://schemas.openxmlformats.org/officeDocument/2006/relationships/hyperlink" Target="#'SPA EnviroSheet'!A1"/><Relationship Id="rId6" Type="http://schemas.openxmlformats.org/officeDocument/2006/relationships/hyperlink" Target="#'2. Questionnaire'!A1"/><Relationship Id="rId11" Type="http://schemas.openxmlformats.org/officeDocument/2006/relationships/hyperlink" Target="#Print!A1"/><Relationship Id="rId5" Type="http://schemas.openxmlformats.org/officeDocument/2006/relationships/hyperlink" Target="#'1. Classification &amp; Budget'!A1"/><Relationship Id="rId15" Type="http://schemas.openxmlformats.org/officeDocument/2006/relationships/hyperlink" Target="#'PCV Liability'!A1"/><Relationship Id="rId10" Type="http://schemas.openxmlformats.org/officeDocument/2006/relationships/hyperlink" Target="#'Grant Selection Menu'!A1"/><Relationship Id="rId19" Type="http://schemas.openxmlformats.org/officeDocument/2006/relationships/hyperlink" Target="#'3. Goals &amp; Objectives'!A1"/><Relationship Id="rId4" Type="http://schemas.openxmlformats.org/officeDocument/2006/relationships/hyperlink" Target="#Introduction!A1"/><Relationship Id="rId9" Type="http://schemas.openxmlformats.org/officeDocument/2006/relationships/hyperlink" Target="#'6. Detailed Budget'!A1"/><Relationship Id="rId14" Type="http://schemas.openxmlformats.org/officeDocument/2006/relationships/hyperlink" Target="#'11. ECPA Indicators'!A1"/><Relationship Id="rId22" Type="http://schemas.openxmlformats.org/officeDocument/2006/relationships/hyperlink" Target="#'12. WAFSP'!A1"/></Relationships>
</file>

<file path=xl/drawings/_rels/drawing13.xml.rels><?xml version="1.0" encoding="UTF-8" standalone="yes"?>
<Relationships xmlns="http://schemas.openxmlformats.org/package/2006/relationships"><Relationship Id="rId8" Type="http://schemas.openxmlformats.org/officeDocument/2006/relationships/hyperlink" Target="#'5. Evaluation Planning'!A1"/><Relationship Id="rId13" Type="http://schemas.openxmlformats.org/officeDocument/2006/relationships/hyperlink" Target="#'7. VAST Projects'!A1"/><Relationship Id="rId18" Type="http://schemas.openxmlformats.org/officeDocument/2006/relationships/hyperlink" Target="#Instructions!A1"/><Relationship Id="rId3" Type="http://schemas.openxmlformats.org/officeDocument/2006/relationships/hyperlink" Target="#'SPA Menu'!A1"/><Relationship Id="rId21" Type="http://schemas.openxmlformats.org/officeDocument/2006/relationships/hyperlink" Target="#End!A1"/><Relationship Id="rId7" Type="http://schemas.openxmlformats.org/officeDocument/2006/relationships/hyperlink" Target="#'4. Timeline'!A1"/><Relationship Id="rId12" Type="http://schemas.openxmlformats.org/officeDocument/2006/relationships/hyperlink" Target="#'9. PCPP - Referrals'!A1"/><Relationship Id="rId17" Type="http://schemas.openxmlformats.org/officeDocument/2006/relationships/hyperlink" Target="#'10. PCPP - Press Auth Form'!A1"/><Relationship Id="rId2" Type="http://schemas.openxmlformats.org/officeDocument/2006/relationships/hyperlink" Target="#'8. SPA Projects'!A1"/><Relationship Id="rId16" Type="http://schemas.openxmlformats.org/officeDocument/2006/relationships/hyperlink" Target="#'Project Agreement'!A1"/><Relationship Id="rId20" Type="http://schemas.openxmlformats.org/officeDocument/2006/relationships/hyperlink" Target="#'DO NO HARM'!A1"/><Relationship Id="rId1" Type="http://schemas.openxmlformats.org/officeDocument/2006/relationships/hyperlink" Target="#'SPA EnviroSheet'!A1"/><Relationship Id="rId6" Type="http://schemas.openxmlformats.org/officeDocument/2006/relationships/hyperlink" Target="#'2. Questionnaire'!A1"/><Relationship Id="rId11" Type="http://schemas.openxmlformats.org/officeDocument/2006/relationships/hyperlink" Target="#Print!A1"/><Relationship Id="rId5" Type="http://schemas.openxmlformats.org/officeDocument/2006/relationships/hyperlink" Target="#'1. Classification &amp; Budget'!A1"/><Relationship Id="rId15" Type="http://schemas.openxmlformats.org/officeDocument/2006/relationships/hyperlink" Target="#'PCV Liability'!A1"/><Relationship Id="rId10" Type="http://schemas.openxmlformats.org/officeDocument/2006/relationships/hyperlink" Target="#'Grant Selection Menu'!A1"/><Relationship Id="rId19" Type="http://schemas.openxmlformats.org/officeDocument/2006/relationships/hyperlink" Target="#'3. Goals &amp; Objectives'!A1"/><Relationship Id="rId4" Type="http://schemas.openxmlformats.org/officeDocument/2006/relationships/hyperlink" Target="#Introduction!A1"/><Relationship Id="rId9" Type="http://schemas.openxmlformats.org/officeDocument/2006/relationships/hyperlink" Target="#'6. Detailed Budget'!A1"/><Relationship Id="rId14" Type="http://schemas.openxmlformats.org/officeDocument/2006/relationships/hyperlink" Target="#'11. ECPA Indicators'!A1"/><Relationship Id="rId22" Type="http://schemas.openxmlformats.org/officeDocument/2006/relationships/hyperlink" Target="#'12. WAFSP'!A1"/></Relationships>
</file>

<file path=xl/drawings/_rels/drawing14.xml.rels><?xml version="1.0" encoding="UTF-8" standalone="yes"?>
<Relationships xmlns="http://schemas.openxmlformats.org/package/2006/relationships"><Relationship Id="rId8" Type="http://schemas.openxmlformats.org/officeDocument/2006/relationships/hyperlink" Target="#'5. Evaluation Planning'!A1"/><Relationship Id="rId13" Type="http://schemas.openxmlformats.org/officeDocument/2006/relationships/hyperlink" Target="#'7. VAST Projects'!A1"/><Relationship Id="rId18" Type="http://schemas.openxmlformats.org/officeDocument/2006/relationships/hyperlink" Target="#Instructions!A1"/><Relationship Id="rId3" Type="http://schemas.openxmlformats.org/officeDocument/2006/relationships/hyperlink" Target="#'SPA Menu'!A1"/><Relationship Id="rId21" Type="http://schemas.openxmlformats.org/officeDocument/2006/relationships/hyperlink" Target="#End!A1"/><Relationship Id="rId7" Type="http://schemas.openxmlformats.org/officeDocument/2006/relationships/hyperlink" Target="#'4. Timeline'!A1"/><Relationship Id="rId12" Type="http://schemas.openxmlformats.org/officeDocument/2006/relationships/hyperlink" Target="#'9. PCPP - Referrals'!A1"/><Relationship Id="rId17" Type="http://schemas.openxmlformats.org/officeDocument/2006/relationships/hyperlink" Target="#'10. PCPP - Press Auth Form'!A1"/><Relationship Id="rId2" Type="http://schemas.openxmlformats.org/officeDocument/2006/relationships/hyperlink" Target="#'8. SPA Projects'!A1"/><Relationship Id="rId16" Type="http://schemas.openxmlformats.org/officeDocument/2006/relationships/hyperlink" Target="#'Project Agreement'!A1"/><Relationship Id="rId20" Type="http://schemas.openxmlformats.org/officeDocument/2006/relationships/hyperlink" Target="#'DO NO HARM'!A1"/><Relationship Id="rId1" Type="http://schemas.openxmlformats.org/officeDocument/2006/relationships/hyperlink" Target="#'SPA EnviroSheet'!A1"/><Relationship Id="rId6" Type="http://schemas.openxmlformats.org/officeDocument/2006/relationships/hyperlink" Target="#'2. Questionnaire'!A1"/><Relationship Id="rId11" Type="http://schemas.openxmlformats.org/officeDocument/2006/relationships/hyperlink" Target="#Print!A1"/><Relationship Id="rId5" Type="http://schemas.openxmlformats.org/officeDocument/2006/relationships/hyperlink" Target="#'1. Classification &amp; Budget'!A1"/><Relationship Id="rId15" Type="http://schemas.openxmlformats.org/officeDocument/2006/relationships/hyperlink" Target="#'PCV Liability'!A1"/><Relationship Id="rId10" Type="http://schemas.openxmlformats.org/officeDocument/2006/relationships/hyperlink" Target="#'Grant Selection Menu'!A1"/><Relationship Id="rId19" Type="http://schemas.openxmlformats.org/officeDocument/2006/relationships/hyperlink" Target="#'3. Goals &amp; Objectives'!A1"/><Relationship Id="rId4" Type="http://schemas.openxmlformats.org/officeDocument/2006/relationships/hyperlink" Target="#Introduction!A1"/><Relationship Id="rId9" Type="http://schemas.openxmlformats.org/officeDocument/2006/relationships/hyperlink" Target="#'6. Detailed Budget'!A1"/><Relationship Id="rId14" Type="http://schemas.openxmlformats.org/officeDocument/2006/relationships/hyperlink" Target="#'11. ECPA Indicators'!A1"/><Relationship Id="rId22" Type="http://schemas.openxmlformats.org/officeDocument/2006/relationships/hyperlink" Target="#'12. WAFSP'!A1"/></Relationships>
</file>

<file path=xl/drawings/_rels/drawing15.xml.rels><?xml version="1.0" encoding="UTF-8" standalone="yes"?>
<Relationships xmlns="http://schemas.openxmlformats.org/package/2006/relationships"><Relationship Id="rId8" Type="http://schemas.openxmlformats.org/officeDocument/2006/relationships/hyperlink" Target="#'Grant Selection Menu'!A1"/><Relationship Id="rId13" Type="http://schemas.openxmlformats.org/officeDocument/2006/relationships/hyperlink" Target="#'11. ECPA Indicators'!A1"/><Relationship Id="rId18" Type="http://schemas.openxmlformats.org/officeDocument/2006/relationships/hyperlink" Target="#'3. Goals &amp; Objectives'!A1"/><Relationship Id="rId3" Type="http://schemas.openxmlformats.org/officeDocument/2006/relationships/hyperlink" Target="#'1. Classification &amp; Budget'!A1"/><Relationship Id="rId7" Type="http://schemas.openxmlformats.org/officeDocument/2006/relationships/hyperlink" Target="#'6. Detailed Budget'!A1"/><Relationship Id="rId12" Type="http://schemas.openxmlformats.org/officeDocument/2006/relationships/hyperlink" Target="#'7. VAST Projects'!A1"/><Relationship Id="rId17" Type="http://schemas.openxmlformats.org/officeDocument/2006/relationships/hyperlink" Target="#Instructions!A1"/><Relationship Id="rId2" Type="http://schemas.openxmlformats.org/officeDocument/2006/relationships/hyperlink" Target="#Introduction!A1"/><Relationship Id="rId16" Type="http://schemas.openxmlformats.org/officeDocument/2006/relationships/hyperlink" Target="#'10. PCPP - Press Auth Form'!A1"/><Relationship Id="rId20" Type="http://schemas.openxmlformats.org/officeDocument/2006/relationships/hyperlink" Target="#'12. WAFSP'!A1"/><Relationship Id="rId1" Type="http://schemas.openxmlformats.org/officeDocument/2006/relationships/hyperlink" Target="#'DO NO HARM'!A1"/><Relationship Id="rId6" Type="http://schemas.openxmlformats.org/officeDocument/2006/relationships/hyperlink" Target="#'5. Evaluation Planning'!A1"/><Relationship Id="rId11" Type="http://schemas.openxmlformats.org/officeDocument/2006/relationships/hyperlink" Target="#'SPA Menu'!A1"/><Relationship Id="rId5" Type="http://schemas.openxmlformats.org/officeDocument/2006/relationships/hyperlink" Target="#'4. Timeline'!A1"/><Relationship Id="rId15" Type="http://schemas.openxmlformats.org/officeDocument/2006/relationships/hyperlink" Target="#'Project Agreement'!A1"/><Relationship Id="rId10" Type="http://schemas.openxmlformats.org/officeDocument/2006/relationships/hyperlink" Target="#'9. PCPP - Referrals'!A1"/><Relationship Id="rId19" Type="http://schemas.openxmlformats.org/officeDocument/2006/relationships/hyperlink" Target="#End!A1"/><Relationship Id="rId4" Type="http://schemas.openxmlformats.org/officeDocument/2006/relationships/hyperlink" Target="#'2. Questionnaire'!A1"/><Relationship Id="rId9" Type="http://schemas.openxmlformats.org/officeDocument/2006/relationships/hyperlink" Target="#Print!A1"/><Relationship Id="rId14" Type="http://schemas.openxmlformats.org/officeDocument/2006/relationships/hyperlink" Target="#'PCV Liability'!A1"/></Relationships>
</file>

<file path=xl/drawings/_rels/drawing16.xml.rels><?xml version="1.0" encoding="UTF-8" standalone="yes"?>
<Relationships xmlns="http://schemas.openxmlformats.org/package/2006/relationships"><Relationship Id="rId8" Type="http://schemas.openxmlformats.org/officeDocument/2006/relationships/hyperlink" Target="#Print!A1"/><Relationship Id="rId13" Type="http://schemas.openxmlformats.org/officeDocument/2006/relationships/hyperlink" Target="#'PCV Liability'!A1"/><Relationship Id="rId18" Type="http://schemas.openxmlformats.org/officeDocument/2006/relationships/hyperlink" Target="#'DO NO HARM'!A1"/><Relationship Id="rId3" Type="http://schemas.openxmlformats.org/officeDocument/2006/relationships/hyperlink" Target="#'2. Questionnaire'!A1"/><Relationship Id="rId7" Type="http://schemas.openxmlformats.org/officeDocument/2006/relationships/hyperlink" Target="#'Grant Selection Menu'!A1"/><Relationship Id="rId12" Type="http://schemas.openxmlformats.org/officeDocument/2006/relationships/hyperlink" Target="#'11. ECPA Indicators'!A1"/><Relationship Id="rId17" Type="http://schemas.openxmlformats.org/officeDocument/2006/relationships/hyperlink" Target="#'3. Goals &amp; Objectives'!A1"/><Relationship Id="rId2" Type="http://schemas.openxmlformats.org/officeDocument/2006/relationships/hyperlink" Target="#'1. Classification &amp; Budget'!A1"/><Relationship Id="rId16" Type="http://schemas.openxmlformats.org/officeDocument/2006/relationships/hyperlink" Target="#Instructions!A1"/><Relationship Id="rId20" Type="http://schemas.openxmlformats.org/officeDocument/2006/relationships/hyperlink" Target="#'12. WAFSP'!A1"/><Relationship Id="rId1" Type="http://schemas.openxmlformats.org/officeDocument/2006/relationships/hyperlink" Target="#Introduction!A1"/><Relationship Id="rId6" Type="http://schemas.openxmlformats.org/officeDocument/2006/relationships/hyperlink" Target="#'6. Detailed Budget'!A1"/><Relationship Id="rId11" Type="http://schemas.openxmlformats.org/officeDocument/2006/relationships/hyperlink" Target="#'7. VAST Projects'!A1"/><Relationship Id="rId5" Type="http://schemas.openxmlformats.org/officeDocument/2006/relationships/hyperlink" Target="#'5. Evaluation Planning'!A1"/><Relationship Id="rId15" Type="http://schemas.openxmlformats.org/officeDocument/2006/relationships/hyperlink" Target="#'10. PCPP - Press Auth Form'!A1"/><Relationship Id="rId10" Type="http://schemas.openxmlformats.org/officeDocument/2006/relationships/hyperlink" Target="#'SPA Menu'!A1"/><Relationship Id="rId19" Type="http://schemas.openxmlformats.org/officeDocument/2006/relationships/hyperlink" Target="#End!A1"/><Relationship Id="rId4" Type="http://schemas.openxmlformats.org/officeDocument/2006/relationships/hyperlink" Target="#'4. Timeline'!A1"/><Relationship Id="rId9" Type="http://schemas.openxmlformats.org/officeDocument/2006/relationships/hyperlink" Target="#'9. PCPP - Referrals'!A1"/><Relationship Id="rId14" Type="http://schemas.openxmlformats.org/officeDocument/2006/relationships/hyperlink" Target="#'Project Agreement'!A1"/></Relationships>
</file>

<file path=xl/drawings/_rels/drawing17.xml.rels><?xml version="1.0" encoding="UTF-8" standalone="yes"?>
<Relationships xmlns="http://schemas.openxmlformats.org/package/2006/relationships"><Relationship Id="rId8" Type="http://schemas.openxmlformats.org/officeDocument/2006/relationships/hyperlink" Target="#'1. Classification &amp; Budget'!A1"/><Relationship Id="rId13" Type="http://schemas.openxmlformats.org/officeDocument/2006/relationships/hyperlink" Target="#'Grant Selection Menu'!A1"/><Relationship Id="rId18" Type="http://schemas.openxmlformats.org/officeDocument/2006/relationships/hyperlink" Target="#'11. ECPA Indicators'!A1"/><Relationship Id="rId3" Type="http://schemas.openxmlformats.org/officeDocument/2006/relationships/hyperlink" Target="#EnvironReviewWAFSP!A1"/><Relationship Id="rId21" Type="http://schemas.openxmlformats.org/officeDocument/2006/relationships/hyperlink" Target="#'10. PCPP - Press Auth Form'!A1"/><Relationship Id="rId7" Type="http://schemas.openxmlformats.org/officeDocument/2006/relationships/hyperlink" Target="#Introduction!A1"/><Relationship Id="rId12" Type="http://schemas.openxmlformats.org/officeDocument/2006/relationships/hyperlink" Target="#'6. Detailed Budget'!A1"/><Relationship Id="rId17" Type="http://schemas.openxmlformats.org/officeDocument/2006/relationships/hyperlink" Target="#'7. VAST Projects'!A1"/><Relationship Id="rId25" Type="http://schemas.openxmlformats.org/officeDocument/2006/relationships/hyperlink" Target="#End!A1"/><Relationship Id="rId2" Type="http://schemas.openxmlformats.org/officeDocument/2006/relationships/hyperlink" Target="#NaturalResources!A1"/><Relationship Id="rId16" Type="http://schemas.openxmlformats.org/officeDocument/2006/relationships/hyperlink" Target="#'SPA Menu'!A1"/><Relationship Id="rId20" Type="http://schemas.openxmlformats.org/officeDocument/2006/relationships/hyperlink" Target="#'Project Agreement'!A1"/><Relationship Id="rId1" Type="http://schemas.openxmlformats.org/officeDocument/2006/relationships/hyperlink" Target="#EnvironReport!A1"/><Relationship Id="rId6" Type="http://schemas.openxmlformats.org/officeDocument/2006/relationships/hyperlink" Target="#'12. WAFSP'!A1"/><Relationship Id="rId11" Type="http://schemas.openxmlformats.org/officeDocument/2006/relationships/hyperlink" Target="#'5. Evaluation Planning'!A1"/><Relationship Id="rId24" Type="http://schemas.openxmlformats.org/officeDocument/2006/relationships/hyperlink" Target="#'DO NO HARM'!A1"/><Relationship Id="rId5" Type="http://schemas.openxmlformats.org/officeDocument/2006/relationships/hyperlink" Target="#'FTF Indicators'!A1"/><Relationship Id="rId15" Type="http://schemas.openxmlformats.org/officeDocument/2006/relationships/hyperlink" Target="#'9. PCPP - Referrals'!A1"/><Relationship Id="rId23" Type="http://schemas.openxmlformats.org/officeDocument/2006/relationships/hyperlink" Target="#'3. Goals &amp; Objectives'!A1"/><Relationship Id="rId10" Type="http://schemas.openxmlformats.org/officeDocument/2006/relationships/hyperlink" Target="#'4. Timeline'!A1"/><Relationship Id="rId19" Type="http://schemas.openxmlformats.org/officeDocument/2006/relationships/hyperlink" Target="#'PCV Liability'!A1"/><Relationship Id="rId4" Type="http://schemas.openxmlformats.org/officeDocument/2006/relationships/hyperlink" Target="#WAFSPIndicators!A1"/><Relationship Id="rId9" Type="http://schemas.openxmlformats.org/officeDocument/2006/relationships/hyperlink" Target="#'2. Questionnaire'!A1"/><Relationship Id="rId14" Type="http://schemas.openxmlformats.org/officeDocument/2006/relationships/hyperlink" Target="#Print!A1"/><Relationship Id="rId22" Type="http://schemas.openxmlformats.org/officeDocument/2006/relationships/hyperlink" Target="#Instructions!A1"/></Relationships>
</file>

<file path=xl/drawings/_rels/drawing18.xml.rels><?xml version="1.0" encoding="UTF-8" standalone="yes"?>
<Relationships xmlns="http://schemas.openxmlformats.org/package/2006/relationships"><Relationship Id="rId8" Type="http://schemas.openxmlformats.org/officeDocument/2006/relationships/hyperlink" Target="#Print!A1"/><Relationship Id="rId13" Type="http://schemas.openxmlformats.org/officeDocument/2006/relationships/hyperlink" Target="#'PCV Liability'!A1"/><Relationship Id="rId18" Type="http://schemas.openxmlformats.org/officeDocument/2006/relationships/hyperlink" Target="#'DO NO HARM'!A1"/><Relationship Id="rId3" Type="http://schemas.openxmlformats.org/officeDocument/2006/relationships/hyperlink" Target="#'2. Questionnaire'!A1"/><Relationship Id="rId21" Type="http://schemas.openxmlformats.org/officeDocument/2006/relationships/hyperlink" Target="#EnvironReport!A1"/><Relationship Id="rId7" Type="http://schemas.openxmlformats.org/officeDocument/2006/relationships/hyperlink" Target="#'Grant Selection Menu'!A1"/><Relationship Id="rId12" Type="http://schemas.openxmlformats.org/officeDocument/2006/relationships/hyperlink" Target="#'11. ECPA Indicators'!A1"/><Relationship Id="rId17" Type="http://schemas.openxmlformats.org/officeDocument/2006/relationships/hyperlink" Target="#'3. Goals &amp; Objectives'!A1"/><Relationship Id="rId25" Type="http://schemas.openxmlformats.org/officeDocument/2006/relationships/hyperlink" Target="#'FTF Indicators'!A1"/><Relationship Id="rId2" Type="http://schemas.openxmlformats.org/officeDocument/2006/relationships/hyperlink" Target="#'1. Classification &amp; Budget'!A1"/><Relationship Id="rId16" Type="http://schemas.openxmlformats.org/officeDocument/2006/relationships/hyperlink" Target="#Instructions!A1"/><Relationship Id="rId20" Type="http://schemas.openxmlformats.org/officeDocument/2006/relationships/hyperlink" Target="#'12. WAFSP'!A1"/><Relationship Id="rId1" Type="http://schemas.openxmlformats.org/officeDocument/2006/relationships/hyperlink" Target="#Introduction!A1"/><Relationship Id="rId6" Type="http://schemas.openxmlformats.org/officeDocument/2006/relationships/hyperlink" Target="#'6. Detailed Budget'!A1"/><Relationship Id="rId11" Type="http://schemas.openxmlformats.org/officeDocument/2006/relationships/hyperlink" Target="#'7. VAST Projects'!A1"/><Relationship Id="rId24" Type="http://schemas.openxmlformats.org/officeDocument/2006/relationships/hyperlink" Target="#WAFSPIndicators!A1"/><Relationship Id="rId5" Type="http://schemas.openxmlformats.org/officeDocument/2006/relationships/hyperlink" Target="#'5. Evaluation Planning'!A1"/><Relationship Id="rId15" Type="http://schemas.openxmlformats.org/officeDocument/2006/relationships/hyperlink" Target="#'10. PCPP - Press Auth Form'!A1"/><Relationship Id="rId23" Type="http://schemas.openxmlformats.org/officeDocument/2006/relationships/hyperlink" Target="#EnvironReviewWAFSP!A1"/><Relationship Id="rId10" Type="http://schemas.openxmlformats.org/officeDocument/2006/relationships/hyperlink" Target="#'SPA Menu'!A1"/><Relationship Id="rId19" Type="http://schemas.openxmlformats.org/officeDocument/2006/relationships/hyperlink" Target="#End!A1"/><Relationship Id="rId4" Type="http://schemas.openxmlformats.org/officeDocument/2006/relationships/hyperlink" Target="#'4. Timeline'!A1"/><Relationship Id="rId9" Type="http://schemas.openxmlformats.org/officeDocument/2006/relationships/hyperlink" Target="#'9. PCPP - Referrals'!A1"/><Relationship Id="rId14" Type="http://schemas.openxmlformats.org/officeDocument/2006/relationships/hyperlink" Target="#'Project Agreement'!A1"/><Relationship Id="rId22" Type="http://schemas.openxmlformats.org/officeDocument/2006/relationships/hyperlink" Target="#NaturalResources!A1"/></Relationships>
</file>

<file path=xl/drawings/_rels/drawing19.xml.rels><?xml version="1.0" encoding="UTF-8" standalone="yes"?>
<Relationships xmlns="http://schemas.openxmlformats.org/package/2006/relationships"><Relationship Id="rId8" Type="http://schemas.openxmlformats.org/officeDocument/2006/relationships/hyperlink" Target="#Print!A1"/><Relationship Id="rId13" Type="http://schemas.openxmlformats.org/officeDocument/2006/relationships/hyperlink" Target="#'PCV Liability'!A1"/><Relationship Id="rId18" Type="http://schemas.openxmlformats.org/officeDocument/2006/relationships/hyperlink" Target="#'DO NO HARM'!A1"/><Relationship Id="rId3" Type="http://schemas.openxmlformats.org/officeDocument/2006/relationships/hyperlink" Target="#'2. Questionnaire'!A1"/><Relationship Id="rId21" Type="http://schemas.openxmlformats.org/officeDocument/2006/relationships/hyperlink" Target="#EnvironReport!A1"/><Relationship Id="rId7" Type="http://schemas.openxmlformats.org/officeDocument/2006/relationships/hyperlink" Target="#'Grant Selection Menu'!A1"/><Relationship Id="rId12" Type="http://schemas.openxmlformats.org/officeDocument/2006/relationships/hyperlink" Target="#'11. ECPA Indicators'!A1"/><Relationship Id="rId17" Type="http://schemas.openxmlformats.org/officeDocument/2006/relationships/hyperlink" Target="#'3. Goals &amp; Objectives'!A1"/><Relationship Id="rId25" Type="http://schemas.openxmlformats.org/officeDocument/2006/relationships/hyperlink" Target="#'FTF Indicators'!A1"/><Relationship Id="rId2" Type="http://schemas.openxmlformats.org/officeDocument/2006/relationships/hyperlink" Target="#'1. Classification &amp; Budget'!A1"/><Relationship Id="rId16" Type="http://schemas.openxmlformats.org/officeDocument/2006/relationships/hyperlink" Target="#Instructions!A1"/><Relationship Id="rId20" Type="http://schemas.openxmlformats.org/officeDocument/2006/relationships/hyperlink" Target="#'12. WAFSP'!A1"/><Relationship Id="rId1" Type="http://schemas.openxmlformats.org/officeDocument/2006/relationships/hyperlink" Target="#Introduction!A1"/><Relationship Id="rId6" Type="http://schemas.openxmlformats.org/officeDocument/2006/relationships/hyperlink" Target="#'6. Detailed Budget'!A1"/><Relationship Id="rId11" Type="http://schemas.openxmlformats.org/officeDocument/2006/relationships/hyperlink" Target="#'7. VAST Projects'!A1"/><Relationship Id="rId24" Type="http://schemas.openxmlformats.org/officeDocument/2006/relationships/hyperlink" Target="#WAFSPIndicators!A1"/><Relationship Id="rId5" Type="http://schemas.openxmlformats.org/officeDocument/2006/relationships/hyperlink" Target="#'5. Evaluation Planning'!A1"/><Relationship Id="rId15" Type="http://schemas.openxmlformats.org/officeDocument/2006/relationships/hyperlink" Target="#'10. PCPP - Press Auth Form'!A1"/><Relationship Id="rId23" Type="http://schemas.openxmlformats.org/officeDocument/2006/relationships/hyperlink" Target="#EnvironReviewWAFSP!A1"/><Relationship Id="rId10" Type="http://schemas.openxmlformats.org/officeDocument/2006/relationships/hyperlink" Target="#'SPA Menu'!A1"/><Relationship Id="rId19" Type="http://schemas.openxmlformats.org/officeDocument/2006/relationships/hyperlink" Target="#End!A1"/><Relationship Id="rId4" Type="http://schemas.openxmlformats.org/officeDocument/2006/relationships/hyperlink" Target="#'4. Timeline'!A1"/><Relationship Id="rId9" Type="http://schemas.openxmlformats.org/officeDocument/2006/relationships/hyperlink" Target="#'9. PCPP - Referrals'!A1"/><Relationship Id="rId14" Type="http://schemas.openxmlformats.org/officeDocument/2006/relationships/hyperlink" Target="#'Project Agreement'!A1"/><Relationship Id="rId22" Type="http://schemas.openxmlformats.org/officeDocument/2006/relationships/hyperlink" Target="#NaturalResources!A1"/></Relationships>
</file>

<file path=xl/drawings/_rels/drawing2.xml.rels><?xml version="1.0" encoding="UTF-8" standalone="yes"?>
<Relationships xmlns="http://schemas.openxmlformats.org/package/2006/relationships"><Relationship Id="rId8" Type="http://schemas.openxmlformats.org/officeDocument/2006/relationships/hyperlink" Target="#Print!A1"/><Relationship Id="rId13" Type="http://schemas.openxmlformats.org/officeDocument/2006/relationships/hyperlink" Target="#'PCV Liability'!A1"/><Relationship Id="rId18" Type="http://schemas.openxmlformats.org/officeDocument/2006/relationships/hyperlink" Target="#'DO NO HARM'!A1"/><Relationship Id="rId3" Type="http://schemas.openxmlformats.org/officeDocument/2006/relationships/hyperlink" Target="#'2. Questionnaire'!A1"/><Relationship Id="rId7" Type="http://schemas.openxmlformats.org/officeDocument/2006/relationships/hyperlink" Target="#'Grant Selection Menu'!A1"/><Relationship Id="rId12" Type="http://schemas.openxmlformats.org/officeDocument/2006/relationships/hyperlink" Target="#'11. ECPA Indicators'!A1"/><Relationship Id="rId17" Type="http://schemas.openxmlformats.org/officeDocument/2006/relationships/hyperlink" Target="#'3. Goals &amp; Objectives'!A1"/><Relationship Id="rId2" Type="http://schemas.openxmlformats.org/officeDocument/2006/relationships/hyperlink" Target="#'1. Classification &amp; Budget'!A1"/><Relationship Id="rId16" Type="http://schemas.openxmlformats.org/officeDocument/2006/relationships/hyperlink" Target="#Instructions!A1"/><Relationship Id="rId20" Type="http://schemas.openxmlformats.org/officeDocument/2006/relationships/hyperlink" Target="#'12. WAFSP'!A1"/><Relationship Id="rId1" Type="http://schemas.openxmlformats.org/officeDocument/2006/relationships/hyperlink" Target="#Introduction!A1"/><Relationship Id="rId6" Type="http://schemas.openxmlformats.org/officeDocument/2006/relationships/hyperlink" Target="#'6. Detailed Budget'!A1"/><Relationship Id="rId11" Type="http://schemas.openxmlformats.org/officeDocument/2006/relationships/hyperlink" Target="#'7. VAST Projects'!A1"/><Relationship Id="rId5" Type="http://schemas.openxmlformats.org/officeDocument/2006/relationships/hyperlink" Target="#'5. Evaluation Planning'!A1"/><Relationship Id="rId15" Type="http://schemas.openxmlformats.org/officeDocument/2006/relationships/hyperlink" Target="#'10. PCPP - Press Auth Form'!A1"/><Relationship Id="rId10" Type="http://schemas.openxmlformats.org/officeDocument/2006/relationships/hyperlink" Target="#'SPA Menu'!A1"/><Relationship Id="rId19" Type="http://schemas.openxmlformats.org/officeDocument/2006/relationships/hyperlink" Target="#End!A1"/><Relationship Id="rId4" Type="http://schemas.openxmlformats.org/officeDocument/2006/relationships/hyperlink" Target="#'4. Timeline'!A1"/><Relationship Id="rId9" Type="http://schemas.openxmlformats.org/officeDocument/2006/relationships/hyperlink" Target="#'9. PCPP - Referrals'!A1"/><Relationship Id="rId14" Type="http://schemas.openxmlformats.org/officeDocument/2006/relationships/hyperlink" Target="#'Project Agreement'!A1"/></Relationships>
</file>

<file path=xl/drawings/_rels/drawing20.xml.rels><?xml version="1.0" encoding="UTF-8" standalone="yes"?>
<Relationships xmlns="http://schemas.openxmlformats.org/package/2006/relationships"><Relationship Id="rId8" Type="http://schemas.openxmlformats.org/officeDocument/2006/relationships/hyperlink" Target="#Print!A1"/><Relationship Id="rId13" Type="http://schemas.openxmlformats.org/officeDocument/2006/relationships/hyperlink" Target="#'PCV Liability'!A1"/><Relationship Id="rId18" Type="http://schemas.openxmlformats.org/officeDocument/2006/relationships/hyperlink" Target="#'DO NO HARM'!A1"/><Relationship Id="rId3" Type="http://schemas.openxmlformats.org/officeDocument/2006/relationships/hyperlink" Target="#'2. Questionnaire'!A1"/><Relationship Id="rId21" Type="http://schemas.openxmlformats.org/officeDocument/2006/relationships/hyperlink" Target="#EnvironReport!A1"/><Relationship Id="rId7" Type="http://schemas.openxmlformats.org/officeDocument/2006/relationships/hyperlink" Target="#'Grant Selection Menu'!A1"/><Relationship Id="rId12" Type="http://schemas.openxmlformats.org/officeDocument/2006/relationships/hyperlink" Target="#'11. ECPA Indicators'!A1"/><Relationship Id="rId17" Type="http://schemas.openxmlformats.org/officeDocument/2006/relationships/hyperlink" Target="#'3. Goals &amp; Objectives'!A1"/><Relationship Id="rId25" Type="http://schemas.openxmlformats.org/officeDocument/2006/relationships/hyperlink" Target="#'FTF Indicators'!A1"/><Relationship Id="rId2" Type="http://schemas.openxmlformats.org/officeDocument/2006/relationships/hyperlink" Target="#'1. Classification &amp; Budget'!A1"/><Relationship Id="rId16" Type="http://schemas.openxmlformats.org/officeDocument/2006/relationships/hyperlink" Target="#Instructions!A1"/><Relationship Id="rId20" Type="http://schemas.openxmlformats.org/officeDocument/2006/relationships/hyperlink" Target="#'12. WAFSP'!A1"/><Relationship Id="rId1" Type="http://schemas.openxmlformats.org/officeDocument/2006/relationships/hyperlink" Target="#Introduction!A1"/><Relationship Id="rId6" Type="http://schemas.openxmlformats.org/officeDocument/2006/relationships/hyperlink" Target="#'6. Detailed Budget'!A1"/><Relationship Id="rId11" Type="http://schemas.openxmlformats.org/officeDocument/2006/relationships/hyperlink" Target="#'7. VAST Projects'!A1"/><Relationship Id="rId24" Type="http://schemas.openxmlformats.org/officeDocument/2006/relationships/hyperlink" Target="#WAFSPIndicators!A1"/><Relationship Id="rId5" Type="http://schemas.openxmlformats.org/officeDocument/2006/relationships/hyperlink" Target="#'5. Evaluation Planning'!A1"/><Relationship Id="rId15" Type="http://schemas.openxmlformats.org/officeDocument/2006/relationships/hyperlink" Target="#'10. PCPP - Press Auth Form'!A1"/><Relationship Id="rId23" Type="http://schemas.openxmlformats.org/officeDocument/2006/relationships/hyperlink" Target="#EnvironReviewWAFSP!A1"/><Relationship Id="rId10" Type="http://schemas.openxmlformats.org/officeDocument/2006/relationships/hyperlink" Target="#'SPA Menu'!A1"/><Relationship Id="rId19" Type="http://schemas.openxmlformats.org/officeDocument/2006/relationships/hyperlink" Target="#End!A1"/><Relationship Id="rId4" Type="http://schemas.openxmlformats.org/officeDocument/2006/relationships/hyperlink" Target="#'4. Timeline'!A1"/><Relationship Id="rId9" Type="http://schemas.openxmlformats.org/officeDocument/2006/relationships/hyperlink" Target="#'9. PCPP - Referrals'!A1"/><Relationship Id="rId14" Type="http://schemas.openxmlformats.org/officeDocument/2006/relationships/hyperlink" Target="#'Project Agreement'!A1"/><Relationship Id="rId22" Type="http://schemas.openxmlformats.org/officeDocument/2006/relationships/hyperlink" Target="#NaturalResources!A1"/></Relationships>
</file>

<file path=xl/drawings/_rels/drawing21.xml.rels><?xml version="1.0" encoding="UTF-8" standalone="yes"?>
<Relationships xmlns="http://schemas.openxmlformats.org/package/2006/relationships"><Relationship Id="rId8" Type="http://schemas.openxmlformats.org/officeDocument/2006/relationships/hyperlink" Target="#Print!A1"/><Relationship Id="rId13" Type="http://schemas.openxmlformats.org/officeDocument/2006/relationships/hyperlink" Target="#'PCV Liability'!A1"/><Relationship Id="rId18" Type="http://schemas.openxmlformats.org/officeDocument/2006/relationships/hyperlink" Target="#'DO NO HARM'!A1"/><Relationship Id="rId3" Type="http://schemas.openxmlformats.org/officeDocument/2006/relationships/hyperlink" Target="#'2. Questionnaire'!A1"/><Relationship Id="rId21" Type="http://schemas.openxmlformats.org/officeDocument/2006/relationships/hyperlink" Target="#EnvironReport!A1"/><Relationship Id="rId7" Type="http://schemas.openxmlformats.org/officeDocument/2006/relationships/hyperlink" Target="#'Grant Selection Menu'!A1"/><Relationship Id="rId12" Type="http://schemas.openxmlformats.org/officeDocument/2006/relationships/hyperlink" Target="#'11. ECPA Indicators'!A1"/><Relationship Id="rId17" Type="http://schemas.openxmlformats.org/officeDocument/2006/relationships/hyperlink" Target="#'3. Goals &amp; Objectives'!A1"/><Relationship Id="rId25" Type="http://schemas.openxmlformats.org/officeDocument/2006/relationships/hyperlink" Target="#'FTF Indicators'!A1"/><Relationship Id="rId2" Type="http://schemas.openxmlformats.org/officeDocument/2006/relationships/hyperlink" Target="#'1. Classification &amp; Budget'!A1"/><Relationship Id="rId16" Type="http://schemas.openxmlformats.org/officeDocument/2006/relationships/hyperlink" Target="#Instructions!A1"/><Relationship Id="rId20" Type="http://schemas.openxmlformats.org/officeDocument/2006/relationships/hyperlink" Target="#'12. WAFSP'!A1"/><Relationship Id="rId1" Type="http://schemas.openxmlformats.org/officeDocument/2006/relationships/hyperlink" Target="#Introduction!A1"/><Relationship Id="rId6" Type="http://schemas.openxmlformats.org/officeDocument/2006/relationships/hyperlink" Target="#'6. Detailed Budget'!A1"/><Relationship Id="rId11" Type="http://schemas.openxmlformats.org/officeDocument/2006/relationships/hyperlink" Target="#'7. VAST Projects'!A1"/><Relationship Id="rId24" Type="http://schemas.openxmlformats.org/officeDocument/2006/relationships/hyperlink" Target="#WAFSPIndicators!A1"/><Relationship Id="rId5" Type="http://schemas.openxmlformats.org/officeDocument/2006/relationships/hyperlink" Target="#'5. Evaluation Planning'!A1"/><Relationship Id="rId15" Type="http://schemas.openxmlformats.org/officeDocument/2006/relationships/hyperlink" Target="#'10. PCPP - Press Auth Form'!A1"/><Relationship Id="rId23" Type="http://schemas.openxmlformats.org/officeDocument/2006/relationships/hyperlink" Target="#EnvironReviewWAFSP!A1"/><Relationship Id="rId10" Type="http://schemas.openxmlformats.org/officeDocument/2006/relationships/hyperlink" Target="#'SPA Menu'!A1"/><Relationship Id="rId19" Type="http://schemas.openxmlformats.org/officeDocument/2006/relationships/hyperlink" Target="#End!A1"/><Relationship Id="rId4" Type="http://schemas.openxmlformats.org/officeDocument/2006/relationships/hyperlink" Target="#'4. Timeline'!A1"/><Relationship Id="rId9" Type="http://schemas.openxmlformats.org/officeDocument/2006/relationships/hyperlink" Target="#'9. PCPP - Referrals'!A1"/><Relationship Id="rId14" Type="http://schemas.openxmlformats.org/officeDocument/2006/relationships/hyperlink" Target="#'Project Agreement'!A1"/><Relationship Id="rId22" Type="http://schemas.openxmlformats.org/officeDocument/2006/relationships/hyperlink" Target="#NaturalResources!A1"/></Relationships>
</file>

<file path=xl/drawings/_rels/drawing22.xml.rels><?xml version="1.0" encoding="UTF-8" standalone="yes"?>
<Relationships xmlns="http://schemas.openxmlformats.org/package/2006/relationships"><Relationship Id="rId8" Type="http://schemas.openxmlformats.org/officeDocument/2006/relationships/hyperlink" Target="#Print!A1"/><Relationship Id="rId13" Type="http://schemas.openxmlformats.org/officeDocument/2006/relationships/hyperlink" Target="#'PCV Liability'!A1"/><Relationship Id="rId18" Type="http://schemas.openxmlformats.org/officeDocument/2006/relationships/hyperlink" Target="#'DO NO HARM'!A1"/><Relationship Id="rId3" Type="http://schemas.openxmlformats.org/officeDocument/2006/relationships/hyperlink" Target="#'2. Questionnaire'!A1"/><Relationship Id="rId21" Type="http://schemas.openxmlformats.org/officeDocument/2006/relationships/hyperlink" Target="#EnvironReport!A1"/><Relationship Id="rId7" Type="http://schemas.openxmlformats.org/officeDocument/2006/relationships/hyperlink" Target="#'Grant Selection Menu'!A1"/><Relationship Id="rId12" Type="http://schemas.openxmlformats.org/officeDocument/2006/relationships/hyperlink" Target="#'11. ECPA Indicators'!A1"/><Relationship Id="rId17" Type="http://schemas.openxmlformats.org/officeDocument/2006/relationships/hyperlink" Target="#'3. Goals &amp; Objectives'!A1"/><Relationship Id="rId25" Type="http://schemas.openxmlformats.org/officeDocument/2006/relationships/hyperlink" Target="#'FTF Indicators'!A1"/><Relationship Id="rId2" Type="http://schemas.openxmlformats.org/officeDocument/2006/relationships/hyperlink" Target="#'1. Classification &amp; Budget'!A1"/><Relationship Id="rId16" Type="http://schemas.openxmlformats.org/officeDocument/2006/relationships/hyperlink" Target="#Instructions!A1"/><Relationship Id="rId20" Type="http://schemas.openxmlformats.org/officeDocument/2006/relationships/hyperlink" Target="#'12. WAFSP'!A1"/><Relationship Id="rId1" Type="http://schemas.openxmlformats.org/officeDocument/2006/relationships/hyperlink" Target="#Introduction!A1"/><Relationship Id="rId6" Type="http://schemas.openxmlformats.org/officeDocument/2006/relationships/hyperlink" Target="#'6. Detailed Budget'!A1"/><Relationship Id="rId11" Type="http://schemas.openxmlformats.org/officeDocument/2006/relationships/hyperlink" Target="#'7. VAST Projects'!A1"/><Relationship Id="rId24" Type="http://schemas.openxmlformats.org/officeDocument/2006/relationships/hyperlink" Target="#WAFSPIndicators!A1"/><Relationship Id="rId5" Type="http://schemas.openxmlformats.org/officeDocument/2006/relationships/hyperlink" Target="#'5. Evaluation Planning'!A1"/><Relationship Id="rId15" Type="http://schemas.openxmlformats.org/officeDocument/2006/relationships/hyperlink" Target="#'10. PCPP - Press Auth Form'!A1"/><Relationship Id="rId23" Type="http://schemas.openxmlformats.org/officeDocument/2006/relationships/hyperlink" Target="#EnvironReviewWAFSP!A1"/><Relationship Id="rId10" Type="http://schemas.openxmlformats.org/officeDocument/2006/relationships/hyperlink" Target="#'SPA Menu'!A1"/><Relationship Id="rId19" Type="http://schemas.openxmlformats.org/officeDocument/2006/relationships/hyperlink" Target="#End!A1"/><Relationship Id="rId4" Type="http://schemas.openxmlformats.org/officeDocument/2006/relationships/hyperlink" Target="#'4. Timeline'!A1"/><Relationship Id="rId9" Type="http://schemas.openxmlformats.org/officeDocument/2006/relationships/hyperlink" Target="#'9. PCPP - Referrals'!A1"/><Relationship Id="rId14" Type="http://schemas.openxmlformats.org/officeDocument/2006/relationships/hyperlink" Target="#'Project Agreement'!A1"/><Relationship Id="rId22" Type="http://schemas.openxmlformats.org/officeDocument/2006/relationships/hyperlink" Target="#NaturalResources!A1"/></Relationships>
</file>

<file path=xl/drawings/_rels/drawing23.xml.rels><?xml version="1.0" encoding="UTF-8" standalone="yes"?>
<Relationships xmlns="http://schemas.openxmlformats.org/package/2006/relationships"><Relationship Id="rId8" Type="http://schemas.openxmlformats.org/officeDocument/2006/relationships/hyperlink" Target="#'5. Evaluation Planning'!A1"/><Relationship Id="rId13" Type="http://schemas.openxmlformats.org/officeDocument/2006/relationships/hyperlink" Target="#'SPA Menu'!A1"/><Relationship Id="rId18" Type="http://schemas.openxmlformats.org/officeDocument/2006/relationships/hyperlink" Target="#'DO NO HARM'!A1"/><Relationship Id="rId3" Type="http://schemas.openxmlformats.org/officeDocument/2006/relationships/hyperlink" Target="#'10. PCPP - Press Auth Form'!A1"/><Relationship Id="rId7" Type="http://schemas.openxmlformats.org/officeDocument/2006/relationships/hyperlink" Target="#'4. Timeline'!A1"/><Relationship Id="rId12" Type="http://schemas.openxmlformats.org/officeDocument/2006/relationships/hyperlink" Target="#'9. PCPP - Referrals'!A1"/><Relationship Id="rId17" Type="http://schemas.openxmlformats.org/officeDocument/2006/relationships/hyperlink" Target="#'3. Goals &amp; Objectives'!A1"/><Relationship Id="rId2" Type="http://schemas.openxmlformats.org/officeDocument/2006/relationships/hyperlink" Target="#'PCV Liability'!A1"/><Relationship Id="rId16" Type="http://schemas.openxmlformats.org/officeDocument/2006/relationships/hyperlink" Target="#Instructions!A1"/><Relationship Id="rId20" Type="http://schemas.openxmlformats.org/officeDocument/2006/relationships/hyperlink" Target="#'12. WAFSP'!A1"/><Relationship Id="rId1" Type="http://schemas.openxmlformats.org/officeDocument/2006/relationships/hyperlink" Target="#'Project Agreement'!A1"/><Relationship Id="rId6" Type="http://schemas.openxmlformats.org/officeDocument/2006/relationships/hyperlink" Target="#'2. Questionnaire'!A1"/><Relationship Id="rId11" Type="http://schemas.openxmlformats.org/officeDocument/2006/relationships/hyperlink" Target="#Print!A1"/><Relationship Id="rId5" Type="http://schemas.openxmlformats.org/officeDocument/2006/relationships/hyperlink" Target="#'1. Classification &amp; Budget'!A1"/><Relationship Id="rId15" Type="http://schemas.openxmlformats.org/officeDocument/2006/relationships/hyperlink" Target="#'11. ECPA Indicators'!A1"/><Relationship Id="rId10" Type="http://schemas.openxmlformats.org/officeDocument/2006/relationships/hyperlink" Target="#'Grant Selection Menu'!A1"/><Relationship Id="rId19" Type="http://schemas.openxmlformats.org/officeDocument/2006/relationships/hyperlink" Target="#End!A1"/><Relationship Id="rId4" Type="http://schemas.openxmlformats.org/officeDocument/2006/relationships/hyperlink" Target="#Introduction!A1"/><Relationship Id="rId9" Type="http://schemas.openxmlformats.org/officeDocument/2006/relationships/hyperlink" Target="#'6. Detailed Budget'!A1"/><Relationship Id="rId14" Type="http://schemas.openxmlformats.org/officeDocument/2006/relationships/hyperlink" Target="#'7. VAST Projects'!A1"/></Relationships>
</file>

<file path=xl/drawings/_rels/drawing24.xml.rels><?xml version="1.0" encoding="UTF-8" standalone="yes"?>
<Relationships xmlns="http://schemas.openxmlformats.org/package/2006/relationships"><Relationship Id="rId8" Type="http://schemas.openxmlformats.org/officeDocument/2006/relationships/hyperlink" Target="#Print!A1"/><Relationship Id="rId13" Type="http://schemas.openxmlformats.org/officeDocument/2006/relationships/hyperlink" Target="#'PCV Liability'!A1"/><Relationship Id="rId18" Type="http://schemas.openxmlformats.org/officeDocument/2006/relationships/hyperlink" Target="#'DO NO HARM'!A1"/><Relationship Id="rId3" Type="http://schemas.openxmlformats.org/officeDocument/2006/relationships/hyperlink" Target="#'2. Questionnaire'!A1"/><Relationship Id="rId7" Type="http://schemas.openxmlformats.org/officeDocument/2006/relationships/hyperlink" Target="#'Grant Selection Menu'!A1"/><Relationship Id="rId12" Type="http://schemas.openxmlformats.org/officeDocument/2006/relationships/hyperlink" Target="#'11. ECPA Indicators'!A1"/><Relationship Id="rId17" Type="http://schemas.openxmlformats.org/officeDocument/2006/relationships/hyperlink" Target="#'3. Goals &amp; Objectives'!A1"/><Relationship Id="rId2" Type="http://schemas.openxmlformats.org/officeDocument/2006/relationships/hyperlink" Target="#'1. Classification &amp; Budget'!A1"/><Relationship Id="rId16" Type="http://schemas.openxmlformats.org/officeDocument/2006/relationships/hyperlink" Target="#Instructions!A1"/><Relationship Id="rId20" Type="http://schemas.openxmlformats.org/officeDocument/2006/relationships/hyperlink" Target="#'12. WAFSP'!A1"/><Relationship Id="rId1" Type="http://schemas.openxmlformats.org/officeDocument/2006/relationships/hyperlink" Target="#Introduction!A1"/><Relationship Id="rId6" Type="http://schemas.openxmlformats.org/officeDocument/2006/relationships/hyperlink" Target="#'6. Detailed Budget'!A1"/><Relationship Id="rId11" Type="http://schemas.openxmlformats.org/officeDocument/2006/relationships/hyperlink" Target="#'7. VAST Projects'!A1"/><Relationship Id="rId5" Type="http://schemas.openxmlformats.org/officeDocument/2006/relationships/hyperlink" Target="#'5. Evaluation Planning'!A1"/><Relationship Id="rId15" Type="http://schemas.openxmlformats.org/officeDocument/2006/relationships/hyperlink" Target="#'10. PCPP - Press Auth Form'!A1"/><Relationship Id="rId10" Type="http://schemas.openxmlformats.org/officeDocument/2006/relationships/hyperlink" Target="#'SPA Menu'!A1"/><Relationship Id="rId19" Type="http://schemas.openxmlformats.org/officeDocument/2006/relationships/hyperlink" Target="#End!A1"/><Relationship Id="rId4" Type="http://schemas.openxmlformats.org/officeDocument/2006/relationships/hyperlink" Target="#'4. Timeline'!A1"/><Relationship Id="rId9" Type="http://schemas.openxmlformats.org/officeDocument/2006/relationships/hyperlink" Target="#'9. PCPP - Referrals'!A1"/><Relationship Id="rId14" Type="http://schemas.openxmlformats.org/officeDocument/2006/relationships/hyperlink" Target="#'Project Agreement'!A1"/></Relationships>
</file>

<file path=xl/drawings/_rels/drawing25.xml.rels><?xml version="1.0" encoding="UTF-8" standalone="yes"?>
<Relationships xmlns="http://schemas.openxmlformats.org/package/2006/relationships"><Relationship Id="rId8" Type="http://schemas.openxmlformats.org/officeDocument/2006/relationships/hyperlink" Target="#Print!A1"/><Relationship Id="rId13" Type="http://schemas.openxmlformats.org/officeDocument/2006/relationships/hyperlink" Target="#'PCV Liability'!A1"/><Relationship Id="rId18" Type="http://schemas.openxmlformats.org/officeDocument/2006/relationships/hyperlink" Target="#'DO NO HARM'!A1"/><Relationship Id="rId3" Type="http://schemas.openxmlformats.org/officeDocument/2006/relationships/hyperlink" Target="#'2. Questionnaire'!A1"/><Relationship Id="rId7" Type="http://schemas.openxmlformats.org/officeDocument/2006/relationships/hyperlink" Target="#'Grant Selection Menu'!A1"/><Relationship Id="rId12" Type="http://schemas.openxmlformats.org/officeDocument/2006/relationships/hyperlink" Target="#'11. ECPA Indicators'!A1"/><Relationship Id="rId17" Type="http://schemas.openxmlformats.org/officeDocument/2006/relationships/hyperlink" Target="#'3. Goals &amp; Objectives'!A1"/><Relationship Id="rId2" Type="http://schemas.openxmlformats.org/officeDocument/2006/relationships/hyperlink" Target="#'1. Classification &amp; Budget'!A1"/><Relationship Id="rId16" Type="http://schemas.openxmlformats.org/officeDocument/2006/relationships/hyperlink" Target="#Instructions!A1"/><Relationship Id="rId20" Type="http://schemas.openxmlformats.org/officeDocument/2006/relationships/hyperlink" Target="#'12. WAFSP'!A1"/><Relationship Id="rId1" Type="http://schemas.openxmlformats.org/officeDocument/2006/relationships/hyperlink" Target="#Introduction!A1"/><Relationship Id="rId6" Type="http://schemas.openxmlformats.org/officeDocument/2006/relationships/hyperlink" Target="#'6. Detailed Budget'!A1"/><Relationship Id="rId11" Type="http://schemas.openxmlformats.org/officeDocument/2006/relationships/hyperlink" Target="#'7. VAST Projects'!A1"/><Relationship Id="rId5" Type="http://schemas.openxmlformats.org/officeDocument/2006/relationships/hyperlink" Target="#'5. Evaluation Planning'!A1"/><Relationship Id="rId15" Type="http://schemas.openxmlformats.org/officeDocument/2006/relationships/hyperlink" Target="#'10. PCPP - Press Auth Form'!A1"/><Relationship Id="rId10" Type="http://schemas.openxmlformats.org/officeDocument/2006/relationships/hyperlink" Target="#'SPA Menu'!A1"/><Relationship Id="rId19" Type="http://schemas.openxmlformats.org/officeDocument/2006/relationships/hyperlink" Target="#End!A1"/><Relationship Id="rId4" Type="http://schemas.openxmlformats.org/officeDocument/2006/relationships/hyperlink" Target="#'4. Timeline'!A1"/><Relationship Id="rId9" Type="http://schemas.openxmlformats.org/officeDocument/2006/relationships/hyperlink" Target="#'9. PCPP - Referrals'!A1"/><Relationship Id="rId14" Type="http://schemas.openxmlformats.org/officeDocument/2006/relationships/hyperlink" Target="#'Project Agreement'!A1"/></Relationships>
</file>

<file path=xl/drawings/_rels/drawing26.xml.rels><?xml version="1.0" encoding="UTF-8" standalone="yes"?>
<Relationships xmlns="http://schemas.openxmlformats.org/package/2006/relationships"><Relationship Id="rId8" Type="http://schemas.openxmlformats.org/officeDocument/2006/relationships/hyperlink" Target="#Print!A1"/><Relationship Id="rId13" Type="http://schemas.openxmlformats.org/officeDocument/2006/relationships/hyperlink" Target="#'PCV Liability'!A1"/><Relationship Id="rId18" Type="http://schemas.openxmlformats.org/officeDocument/2006/relationships/hyperlink" Target="#'DO NO HARM'!A1"/><Relationship Id="rId3" Type="http://schemas.openxmlformats.org/officeDocument/2006/relationships/hyperlink" Target="#'2. Questionnaire'!A1"/><Relationship Id="rId7" Type="http://schemas.openxmlformats.org/officeDocument/2006/relationships/hyperlink" Target="#'Grant Selection Menu'!A1"/><Relationship Id="rId12" Type="http://schemas.openxmlformats.org/officeDocument/2006/relationships/hyperlink" Target="#'11. ECPA Indicators'!A1"/><Relationship Id="rId17" Type="http://schemas.openxmlformats.org/officeDocument/2006/relationships/hyperlink" Target="#'3. Goals &amp; Objectives'!A1"/><Relationship Id="rId2" Type="http://schemas.openxmlformats.org/officeDocument/2006/relationships/hyperlink" Target="#'1. Classification &amp; Budget'!A1"/><Relationship Id="rId16" Type="http://schemas.openxmlformats.org/officeDocument/2006/relationships/hyperlink" Target="#Instructions!A1"/><Relationship Id="rId20" Type="http://schemas.openxmlformats.org/officeDocument/2006/relationships/hyperlink" Target="#'12. WAFSP'!A1"/><Relationship Id="rId1" Type="http://schemas.openxmlformats.org/officeDocument/2006/relationships/hyperlink" Target="#Introduction!A1"/><Relationship Id="rId6" Type="http://schemas.openxmlformats.org/officeDocument/2006/relationships/hyperlink" Target="#'6. Detailed Budget'!A1"/><Relationship Id="rId11" Type="http://schemas.openxmlformats.org/officeDocument/2006/relationships/hyperlink" Target="#'7. VAST Projects'!A1"/><Relationship Id="rId5" Type="http://schemas.openxmlformats.org/officeDocument/2006/relationships/hyperlink" Target="#'5. Evaluation Planning'!A1"/><Relationship Id="rId15" Type="http://schemas.openxmlformats.org/officeDocument/2006/relationships/hyperlink" Target="#'10. PCPP - Press Auth Form'!A1"/><Relationship Id="rId10" Type="http://schemas.openxmlformats.org/officeDocument/2006/relationships/hyperlink" Target="#'SPA Menu'!A1"/><Relationship Id="rId19" Type="http://schemas.openxmlformats.org/officeDocument/2006/relationships/hyperlink" Target="#End!A1"/><Relationship Id="rId4" Type="http://schemas.openxmlformats.org/officeDocument/2006/relationships/hyperlink" Target="#'4. Timeline'!A1"/><Relationship Id="rId9" Type="http://schemas.openxmlformats.org/officeDocument/2006/relationships/hyperlink" Target="#'9. PCPP - Referrals'!A1"/><Relationship Id="rId14" Type="http://schemas.openxmlformats.org/officeDocument/2006/relationships/hyperlink" Target="#'Project Agreement'!A1"/></Relationships>
</file>

<file path=xl/drawings/_rels/drawing27.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8" Type="http://schemas.openxmlformats.org/officeDocument/2006/relationships/hyperlink" Target="#Print!A1"/><Relationship Id="rId13" Type="http://schemas.openxmlformats.org/officeDocument/2006/relationships/hyperlink" Target="#'PCV Liability'!A1"/><Relationship Id="rId18" Type="http://schemas.openxmlformats.org/officeDocument/2006/relationships/hyperlink" Target="#'DO NO HARM'!A1"/><Relationship Id="rId3" Type="http://schemas.openxmlformats.org/officeDocument/2006/relationships/hyperlink" Target="#'2. Questionnaire'!A1"/><Relationship Id="rId7" Type="http://schemas.openxmlformats.org/officeDocument/2006/relationships/hyperlink" Target="#'Grant Selection Menu'!A1"/><Relationship Id="rId12" Type="http://schemas.openxmlformats.org/officeDocument/2006/relationships/hyperlink" Target="#'11. ECPA Indicators'!A1"/><Relationship Id="rId17" Type="http://schemas.openxmlformats.org/officeDocument/2006/relationships/hyperlink" Target="#'3. Goals &amp; Objectives'!A1"/><Relationship Id="rId2" Type="http://schemas.openxmlformats.org/officeDocument/2006/relationships/hyperlink" Target="#'1. Classification &amp; Budget'!A1"/><Relationship Id="rId16" Type="http://schemas.openxmlformats.org/officeDocument/2006/relationships/hyperlink" Target="#Instructions!A1"/><Relationship Id="rId20" Type="http://schemas.openxmlformats.org/officeDocument/2006/relationships/hyperlink" Target="#'12. WAFSP'!A1"/><Relationship Id="rId1" Type="http://schemas.openxmlformats.org/officeDocument/2006/relationships/hyperlink" Target="#Introduction!A1"/><Relationship Id="rId6" Type="http://schemas.openxmlformats.org/officeDocument/2006/relationships/hyperlink" Target="#'6. Detailed Budget'!A1"/><Relationship Id="rId11" Type="http://schemas.openxmlformats.org/officeDocument/2006/relationships/hyperlink" Target="#'7. VAST Projects'!A1"/><Relationship Id="rId5" Type="http://schemas.openxmlformats.org/officeDocument/2006/relationships/hyperlink" Target="#'5. Evaluation Planning'!A1"/><Relationship Id="rId15" Type="http://schemas.openxmlformats.org/officeDocument/2006/relationships/hyperlink" Target="#'10. PCPP - Press Auth Form'!A1"/><Relationship Id="rId10" Type="http://schemas.openxmlformats.org/officeDocument/2006/relationships/hyperlink" Target="#'SPA Menu'!A1"/><Relationship Id="rId19" Type="http://schemas.openxmlformats.org/officeDocument/2006/relationships/hyperlink" Target="#End!A1"/><Relationship Id="rId4" Type="http://schemas.openxmlformats.org/officeDocument/2006/relationships/hyperlink" Target="#'4. Timeline'!A1"/><Relationship Id="rId9" Type="http://schemas.openxmlformats.org/officeDocument/2006/relationships/hyperlink" Target="#'9. PCPP - Referrals'!A1"/><Relationship Id="rId14" Type="http://schemas.openxmlformats.org/officeDocument/2006/relationships/hyperlink" Target="#'Project Agreement'!A1"/></Relationships>
</file>

<file path=xl/drawings/_rels/drawing4.xml.rels><?xml version="1.0" encoding="UTF-8" standalone="yes"?>
<Relationships xmlns="http://schemas.openxmlformats.org/package/2006/relationships"><Relationship Id="rId8" Type="http://schemas.openxmlformats.org/officeDocument/2006/relationships/hyperlink" Target="#Print!A1"/><Relationship Id="rId13" Type="http://schemas.openxmlformats.org/officeDocument/2006/relationships/hyperlink" Target="#'PCV Liability'!A1"/><Relationship Id="rId18" Type="http://schemas.openxmlformats.org/officeDocument/2006/relationships/hyperlink" Target="#'DO NO HARM'!A1"/><Relationship Id="rId3" Type="http://schemas.openxmlformats.org/officeDocument/2006/relationships/hyperlink" Target="#'2. Questionnaire'!A1"/><Relationship Id="rId7" Type="http://schemas.openxmlformats.org/officeDocument/2006/relationships/hyperlink" Target="#'Grant Selection Menu'!A1"/><Relationship Id="rId12" Type="http://schemas.openxmlformats.org/officeDocument/2006/relationships/hyperlink" Target="#'11. ECPA Indicators'!A1"/><Relationship Id="rId17" Type="http://schemas.openxmlformats.org/officeDocument/2006/relationships/hyperlink" Target="#'3. Goals &amp; Objectives'!A1"/><Relationship Id="rId2" Type="http://schemas.openxmlformats.org/officeDocument/2006/relationships/hyperlink" Target="#'1. Classification &amp; Budget'!A1"/><Relationship Id="rId16" Type="http://schemas.openxmlformats.org/officeDocument/2006/relationships/hyperlink" Target="#Instructions!A1"/><Relationship Id="rId20" Type="http://schemas.openxmlformats.org/officeDocument/2006/relationships/hyperlink" Target="#'12. WAFSP'!A1"/><Relationship Id="rId1" Type="http://schemas.openxmlformats.org/officeDocument/2006/relationships/hyperlink" Target="#Introduction!A1"/><Relationship Id="rId6" Type="http://schemas.openxmlformats.org/officeDocument/2006/relationships/hyperlink" Target="#'6. Detailed Budget'!A1"/><Relationship Id="rId11" Type="http://schemas.openxmlformats.org/officeDocument/2006/relationships/hyperlink" Target="#'7. VAST Projects'!A1"/><Relationship Id="rId5" Type="http://schemas.openxmlformats.org/officeDocument/2006/relationships/hyperlink" Target="#'5. Evaluation Planning'!A1"/><Relationship Id="rId15" Type="http://schemas.openxmlformats.org/officeDocument/2006/relationships/hyperlink" Target="#'10. PCPP - Press Auth Form'!A1"/><Relationship Id="rId10" Type="http://schemas.openxmlformats.org/officeDocument/2006/relationships/hyperlink" Target="#'SPA Menu'!A1"/><Relationship Id="rId19" Type="http://schemas.openxmlformats.org/officeDocument/2006/relationships/hyperlink" Target="#End!A1"/><Relationship Id="rId4" Type="http://schemas.openxmlformats.org/officeDocument/2006/relationships/hyperlink" Target="#'4. Timeline'!A1"/><Relationship Id="rId9" Type="http://schemas.openxmlformats.org/officeDocument/2006/relationships/hyperlink" Target="#'9. PCPP - Referrals'!A1"/><Relationship Id="rId14" Type="http://schemas.openxmlformats.org/officeDocument/2006/relationships/hyperlink" Target="#'Project Agreement'!A1"/></Relationships>
</file>

<file path=xl/drawings/_rels/drawing5.xml.rels><?xml version="1.0" encoding="UTF-8" standalone="yes"?>
<Relationships xmlns="http://schemas.openxmlformats.org/package/2006/relationships"><Relationship Id="rId8" Type="http://schemas.openxmlformats.org/officeDocument/2006/relationships/hyperlink" Target="#Print!A1"/><Relationship Id="rId13" Type="http://schemas.openxmlformats.org/officeDocument/2006/relationships/hyperlink" Target="#'PCV Liability'!A1"/><Relationship Id="rId18" Type="http://schemas.openxmlformats.org/officeDocument/2006/relationships/hyperlink" Target="#'DO NO HARM'!A1"/><Relationship Id="rId3" Type="http://schemas.openxmlformats.org/officeDocument/2006/relationships/hyperlink" Target="#'2. Questionnaire'!A1"/><Relationship Id="rId7" Type="http://schemas.openxmlformats.org/officeDocument/2006/relationships/hyperlink" Target="#'Grant Selection Menu'!A1"/><Relationship Id="rId12" Type="http://schemas.openxmlformats.org/officeDocument/2006/relationships/hyperlink" Target="#'11. ECPA Indicators'!A1"/><Relationship Id="rId17" Type="http://schemas.openxmlformats.org/officeDocument/2006/relationships/hyperlink" Target="#'3. Goals &amp; Objectives'!A1"/><Relationship Id="rId2" Type="http://schemas.openxmlformats.org/officeDocument/2006/relationships/hyperlink" Target="#'1. Classification &amp; Budget'!A1"/><Relationship Id="rId16" Type="http://schemas.openxmlformats.org/officeDocument/2006/relationships/hyperlink" Target="#Instructions!A1"/><Relationship Id="rId20" Type="http://schemas.openxmlformats.org/officeDocument/2006/relationships/hyperlink" Target="#'12. WAFSP'!A1"/><Relationship Id="rId1" Type="http://schemas.openxmlformats.org/officeDocument/2006/relationships/hyperlink" Target="#Introduction!A1"/><Relationship Id="rId6" Type="http://schemas.openxmlformats.org/officeDocument/2006/relationships/hyperlink" Target="#'6. Detailed Budget'!A1"/><Relationship Id="rId11" Type="http://schemas.openxmlformats.org/officeDocument/2006/relationships/hyperlink" Target="#'7. VAST Projects'!A1"/><Relationship Id="rId5" Type="http://schemas.openxmlformats.org/officeDocument/2006/relationships/hyperlink" Target="#'5. Evaluation Planning'!A1"/><Relationship Id="rId15" Type="http://schemas.openxmlformats.org/officeDocument/2006/relationships/hyperlink" Target="#'10. PCPP - Press Auth Form'!A1"/><Relationship Id="rId10" Type="http://schemas.openxmlformats.org/officeDocument/2006/relationships/hyperlink" Target="#'SPA Menu'!A1"/><Relationship Id="rId19" Type="http://schemas.openxmlformats.org/officeDocument/2006/relationships/hyperlink" Target="#End!A1"/><Relationship Id="rId4" Type="http://schemas.openxmlformats.org/officeDocument/2006/relationships/hyperlink" Target="#'4. Timeline'!A1"/><Relationship Id="rId9" Type="http://schemas.openxmlformats.org/officeDocument/2006/relationships/hyperlink" Target="#'9. PCPP - Referrals'!A1"/><Relationship Id="rId14" Type="http://schemas.openxmlformats.org/officeDocument/2006/relationships/hyperlink" Target="#'Project Agreement'!A1"/></Relationships>
</file>

<file path=xl/drawings/_rels/drawing6.xml.rels><?xml version="1.0" encoding="UTF-8" standalone="yes"?>
<Relationships xmlns="http://schemas.openxmlformats.org/package/2006/relationships"><Relationship Id="rId8" Type="http://schemas.openxmlformats.org/officeDocument/2006/relationships/hyperlink" Target="#Print!A1"/><Relationship Id="rId13" Type="http://schemas.openxmlformats.org/officeDocument/2006/relationships/hyperlink" Target="#'PCV Liability'!A1"/><Relationship Id="rId18" Type="http://schemas.openxmlformats.org/officeDocument/2006/relationships/hyperlink" Target="#'DO NO HARM'!A1"/><Relationship Id="rId3" Type="http://schemas.openxmlformats.org/officeDocument/2006/relationships/hyperlink" Target="#'2. Questionnaire'!A1"/><Relationship Id="rId7" Type="http://schemas.openxmlformats.org/officeDocument/2006/relationships/hyperlink" Target="#'Grant Selection Menu'!A1"/><Relationship Id="rId12" Type="http://schemas.openxmlformats.org/officeDocument/2006/relationships/hyperlink" Target="#'11. ECPA Indicators'!A1"/><Relationship Id="rId17" Type="http://schemas.openxmlformats.org/officeDocument/2006/relationships/hyperlink" Target="#'3. Goals &amp; Objectives'!A1"/><Relationship Id="rId2" Type="http://schemas.openxmlformats.org/officeDocument/2006/relationships/hyperlink" Target="#'1. Classification &amp; Budget'!A1"/><Relationship Id="rId16" Type="http://schemas.openxmlformats.org/officeDocument/2006/relationships/hyperlink" Target="#Instructions!A1"/><Relationship Id="rId20" Type="http://schemas.openxmlformats.org/officeDocument/2006/relationships/hyperlink" Target="#'12. WAFSP'!A1"/><Relationship Id="rId1" Type="http://schemas.openxmlformats.org/officeDocument/2006/relationships/hyperlink" Target="#Introduction!A1"/><Relationship Id="rId6" Type="http://schemas.openxmlformats.org/officeDocument/2006/relationships/hyperlink" Target="#'6. Detailed Budget'!A1"/><Relationship Id="rId11" Type="http://schemas.openxmlformats.org/officeDocument/2006/relationships/hyperlink" Target="#'7. VAST Projects'!A1"/><Relationship Id="rId5" Type="http://schemas.openxmlformats.org/officeDocument/2006/relationships/hyperlink" Target="#'5. Evaluation Planning'!A1"/><Relationship Id="rId15" Type="http://schemas.openxmlformats.org/officeDocument/2006/relationships/hyperlink" Target="#'10. PCPP - Press Auth Form'!A1"/><Relationship Id="rId10" Type="http://schemas.openxmlformats.org/officeDocument/2006/relationships/hyperlink" Target="#'SPA Menu'!A1"/><Relationship Id="rId19" Type="http://schemas.openxmlformats.org/officeDocument/2006/relationships/hyperlink" Target="#End!A1"/><Relationship Id="rId4" Type="http://schemas.openxmlformats.org/officeDocument/2006/relationships/hyperlink" Target="#'4. Timeline'!A1"/><Relationship Id="rId9" Type="http://schemas.openxmlformats.org/officeDocument/2006/relationships/hyperlink" Target="#'9. PCPP - Referrals'!A1"/><Relationship Id="rId14" Type="http://schemas.openxmlformats.org/officeDocument/2006/relationships/hyperlink" Target="#'Project Agreement'!A1"/></Relationships>
</file>

<file path=xl/drawings/_rels/drawing7.xml.rels><?xml version="1.0" encoding="UTF-8" standalone="yes"?>
<Relationships xmlns="http://schemas.openxmlformats.org/package/2006/relationships"><Relationship Id="rId8" Type="http://schemas.openxmlformats.org/officeDocument/2006/relationships/hyperlink" Target="#Print!A1"/><Relationship Id="rId13" Type="http://schemas.openxmlformats.org/officeDocument/2006/relationships/hyperlink" Target="#'PCV Liability'!A1"/><Relationship Id="rId18" Type="http://schemas.openxmlformats.org/officeDocument/2006/relationships/hyperlink" Target="#'DO NO HARM'!A1"/><Relationship Id="rId3" Type="http://schemas.openxmlformats.org/officeDocument/2006/relationships/hyperlink" Target="#'2. Questionnaire'!A1"/><Relationship Id="rId7" Type="http://schemas.openxmlformats.org/officeDocument/2006/relationships/hyperlink" Target="#'Grant Selection Menu'!A1"/><Relationship Id="rId12" Type="http://schemas.openxmlformats.org/officeDocument/2006/relationships/hyperlink" Target="#'11. ECPA Indicators'!A1"/><Relationship Id="rId17" Type="http://schemas.openxmlformats.org/officeDocument/2006/relationships/hyperlink" Target="#'3. Goals &amp; Objectives'!A1"/><Relationship Id="rId2" Type="http://schemas.openxmlformats.org/officeDocument/2006/relationships/hyperlink" Target="#'1. Classification &amp; Budget'!A1"/><Relationship Id="rId16" Type="http://schemas.openxmlformats.org/officeDocument/2006/relationships/hyperlink" Target="#Instructions!A1"/><Relationship Id="rId20" Type="http://schemas.openxmlformats.org/officeDocument/2006/relationships/hyperlink" Target="#'12. WAFSP'!A1"/><Relationship Id="rId1" Type="http://schemas.openxmlformats.org/officeDocument/2006/relationships/hyperlink" Target="#Introduction!A1"/><Relationship Id="rId6" Type="http://schemas.openxmlformats.org/officeDocument/2006/relationships/hyperlink" Target="#'6. Detailed Budget'!A1"/><Relationship Id="rId11" Type="http://schemas.openxmlformats.org/officeDocument/2006/relationships/hyperlink" Target="#'7. VAST Projects'!A1"/><Relationship Id="rId5" Type="http://schemas.openxmlformats.org/officeDocument/2006/relationships/hyperlink" Target="#'5. Evaluation Planning'!A1"/><Relationship Id="rId15" Type="http://schemas.openxmlformats.org/officeDocument/2006/relationships/hyperlink" Target="#'10. PCPP - Press Auth Form'!A1"/><Relationship Id="rId10" Type="http://schemas.openxmlformats.org/officeDocument/2006/relationships/hyperlink" Target="#'SPA Menu'!A1"/><Relationship Id="rId19" Type="http://schemas.openxmlformats.org/officeDocument/2006/relationships/hyperlink" Target="#End!A1"/><Relationship Id="rId4" Type="http://schemas.openxmlformats.org/officeDocument/2006/relationships/hyperlink" Target="#'4. Timeline'!A1"/><Relationship Id="rId9" Type="http://schemas.openxmlformats.org/officeDocument/2006/relationships/hyperlink" Target="#'9. PCPP - Referrals'!A1"/><Relationship Id="rId14" Type="http://schemas.openxmlformats.org/officeDocument/2006/relationships/hyperlink" Target="#'Project Agreement'!A1"/></Relationships>
</file>

<file path=xl/drawings/_rels/drawing8.xml.rels><?xml version="1.0" encoding="UTF-8" standalone="yes"?>
<Relationships xmlns="http://schemas.openxmlformats.org/package/2006/relationships"><Relationship Id="rId8" Type="http://schemas.openxmlformats.org/officeDocument/2006/relationships/hyperlink" Target="#Print!A1"/><Relationship Id="rId13" Type="http://schemas.openxmlformats.org/officeDocument/2006/relationships/hyperlink" Target="#'PCV Liability'!A1"/><Relationship Id="rId18" Type="http://schemas.openxmlformats.org/officeDocument/2006/relationships/hyperlink" Target="#'DO NO HARM'!A1"/><Relationship Id="rId3" Type="http://schemas.openxmlformats.org/officeDocument/2006/relationships/hyperlink" Target="#'2. Questionnaire'!A1"/><Relationship Id="rId7" Type="http://schemas.openxmlformats.org/officeDocument/2006/relationships/hyperlink" Target="#'Grant Selection Menu'!A1"/><Relationship Id="rId12" Type="http://schemas.openxmlformats.org/officeDocument/2006/relationships/hyperlink" Target="#'11. ECPA Indicators'!A1"/><Relationship Id="rId17" Type="http://schemas.openxmlformats.org/officeDocument/2006/relationships/hyperlink" Target="#'3. Goals &amp; Objectives'!A1"/><Relationship Id="rId2" Type="http://schemas.openxmlformats.org/officeDocument/2006/relationships/hyperlink" Target="#'1. Classification &amp; Budget'!A1"/><Relationship Id="rId16" Type="http://schemas.openxmlformats.org/officeDocument/2006/relationships/hyperlink" Target="#Instructions!A1"/><Relationship Id="rId20" Type="http://schemas.openxmlformats.org/officeDocument/2006/relationships/hyperlink" Target="#'12. WAFSP'!A1"/><Relationship Id="rId1" Type="http://schemas.openxmlformats.org/officeDocument/2006/relationships/hyperlink" Target="#Introduction!A1"/><Relationship Id="rId6" Type="http://schemas.openxmlformats.org/officeDocument/2006/relationships/hyperlink" Target="#'6. Detailed Budget'!A1"/><Relationship Id="rId11" Type="http://schemas.openxmlformats.org/officeDocument/2006/relationships/hyperlink" Target="#'7. VAST Projects'!A1"/><Relationship Id="rId5" Type="http://schemas.openxmlformats.org/officeDocument/2006/relationships/hyperlink" Target="#'5. Evaluation Planning'!A1"/><Relationship Id="rId15" Type="http://schemas.openxmlformats.org/officeDocument/2006/relationships/hyperlink" Target="#'10. PCPP - Press Auth Form'!A1"/><Relationship Id="rId10" Type="http://schemas.openxmlformats.org/officeDocument/2006/relationships/hyperlink" Target="#'SPA Menu'!A1"/><Relationship Id="rId19" Type="http://schemas.openxmlformats.org/officeDocument/2006/relationships/hyperlink" Target="#End!A1"/><Relationship Id="rId4" Type="http://schemas.openxmlformats.org/officeDocument/2006/relationships/hyperlink" Target="#'4. Timeline'!A1"/><Relationship Id="rId9" Type="http://schemas.openxmlformats.org/officeDocument/2006/relationships/hyperlink" Target="#'9. PCPP - Referrals'!A1"/><Relationship Id="rId14" Type="http://schemas.openxmlformats.org/officeDocument/2006/relationships/hyperlink" Target="#'Project Agreement'!A1"/></Relationships>
</file>

<file path=xl/drawings/_rels/drawing9.xml.rels><?xml version="1.0" encoding="UTF-8" standalone="yes"?>
<Relationships xmlns="http://schemas.openxmlformats.org/package/2006/relationships"><Relationship Id="rId8" Type="http://schemas.openxmlformats.org/officeDocument/2006/relationships/hyperlink" Target="#Print!A1"/><Relationship Id="rId13" Type="http://schemas.openxmlformats.org/officeDocument/2006/relationships/hyperlink" Target="#'PCV Liability'!A1"/><Relationship Id="rId18" Type="http://schemas.openxmlformats.org/officeDocument/2006/relationships/hyperlink" Target="#'DO NO HARM'!A1"/><Relationship Id="rId3" Type="http://schemas.openxmlformats.org/officeDocument/2006/relationships/hyperlink" Target="#'2. Questionnaire'!A1"/><Relationship Id="rId7" Type="http://schemas.openxmlformats.org/officeDocument/2006/relationships/hyperlink" Target="#'Grant Selection Menu'!A1"/><Relationship Id="rId12" Type="http://schemas.openxmlformats.org/officeDocument/2006/relationships/hyperlink" Target="#'11. ECPA Indicators'!A1"/><Relationship Id="rId17" Type="http://schemas.openxmlformats.org/officeDocument/2006/relationships/hyperlink" Target="#'3. Goals &amp; Objectives'!A1"/><Relationship Id="rId2" Type="http://schemas.openxmlformats.org/officeDocument/2006/relationships/hyperlink" Target="#'1. Classification &amp; Budget'!A1"/><Relationship Id="rId16" Type="http://schemas.openxmlformats.org/officeDocument/2006/relationships/hyperlink" Target="#Instructions!A1"/><Relationship Id="rId20" Type="http://schemas.openxmlformats.org/officeDocument/2006/relationships/hyperlink" Target="#'12. WAFSP'!A1"/><Relationship Id="rId1" Type="http://schemas.openxmlformats.org/officeDocument/2006/relationships/hyperlink" Target="#Introduction!A1"/><Relationship Id="rId6" Type="http://schemas.openxmlformats.org/officeDocument/2006/relationships/hyperlink" Target="#'6. Detailed Budget'!A1"/><Relationship Id="rId11" Type="http://schemas.openxmlformats.org/officeDocument/2006/relationships/hyperlink" Target="#'7. VAST Projects'!A1"/><Relationship Id="rId5" Type="http://schemas.openxmlformats.org/officeDocument/2006/relationships/hyperlink" Target="#'5. Evaluation Planning'!A1"/><Relationship Id="rId15" Type="http://schemas.openxmlformats.org/officeDocument/2006/relationships/hyperlink" Target="#'10. PCPP - Press Auth Form'!A1"/><Relationship Id="rId10" Type="http://schemas.openxmlformats.org/officeDocument/2006/relationships/hyperlink" Target="#'SPA Menu'!A1"/><Relationship Id="rId19" Type="http://schemas.openxmlformats.org/officeDocument/2006/relationships/hyperlink" Target="#End!A1"/><Relationship Id="rId4" Type="http://schemas.openxmlformats.org/officeDocument/2006/relationships/hyperlink" Target="#'4. Timeline'!A1"/><Relationship Id="rId9" Type="http://schemas.openxmlformats.org/officeDocument/2006/relationships/hyperlink" Target="#'9. PCPP - Referrals'!A1"/><Relationship Id="rId14" Type="http://schemas.openxmlformats.org/officeDocument/2006/relationships/hyperlink" Target="#'Project Agreement'!A1"/></Relationships>
</file>

<file path=xl/drawings/drawing1.xml><?xml version="1.0" encoding="utf-8"?>
<xdr:wsDr xmlns:xdr="http://schemas.openxmlformats.org/drawingml/2006/spreadsheetDrawing" xmlns:a="http://schemas.openxmlformats.org/drawingml/2006/main">
  <xdr:twoCellAnchor editAs="oneCell">
    <xdr:from>
      <xdr:col>6</xdr:col>
      <xdr:colOff>409575</xdr:colOff>
      <xdr:row>1</xdr:row>
      <xdr:rowOff>333375</xdr:rowOff>
    </xdr:from>
    <xdr:to>
      <xdr:col>8</xdr:col>
      <xdr:colOff>561975</xdr:colOff>
      <xdr:row>4</xdr:row>
      <xdr:rowOff>228600</xdr:rowOff>
    </xdr:to>
    <xdr:pic>
      <xdr:nvPicPr>
        <xdr:cNvPr id="645700" name="Picture 3" descr="Peace_Corps_Logo"/>
        <xdr:cNvPicPr>
          <a:picLocks noChangeAspect="1" noChangeArrowheads="1"/>
        </xdr:cNvPicPr>
      </xdr:nvPicPr>
      <xdr:blipFill>
        <a:blip xmlns:r="http://schemas.openxmlformats.org/officeDocument/2006/relationships" r:embed="rId1" cstate="print"/>
        <a:srcRect/>
        <a:stretch>
          <a:fillRect/>
        </a:stretch>
      </xdr:blipFill>
      <xdr:spPr bwMode="auto">
        <a:xfrm>
          <a:off x="4581525" y="495300"/>
          <a:ext cx="1371600" cy="1343025"/>
        </a:xfrm>
        <a:prstGeom prst="rect">
          <a:avLst/>
        </a:prstGeom>
        <a:noFill/>
        <a:ln w="9525">
          <a:noFill/>
          <a:miter lim="800000"/>
          <a:headEnd/>
          <a:tailEnd/>
        </a:ln>
      </xdr:spPr>
    </xdr:pic>
    <xdr:clientData/>
  </xdr:twoCellAnchor>
  <xdr:twoCellAnchor>
    <xdr:from>
      <xdr:col>2</xdr:col>
      <xdr:colOff>161925</xdr:colOff>
      <xdr:row>20</xdr:row>
      <xdr:rowOff>209550</xdr:rowOff>
    </xdr:from>
    <xdr:to>
      <xdr:col>13</xdr:col>
      <xdr:colOff>28575</xdr:colOff>
      <xdr:row>21</xdr:row>
      <xdr:rowOff>66675</xdr:rowOff>
    </xdr:to>
    <xdr:grpSp>
      <xdr:nvGrpSpPr>
        <xdr:cNvPr id="645701" name="Group 39"/>
        <xdr:cNvGrpSpPr>
          <a:grpSpLocks/>
        </xdr:cNvGrpSpPr>
      </xdr:nvGrpSpPr>
      <xdr:grpSpPr bwMode="auto">
        <a:xfrm>
          <a:off x="2305050" y="8763000"/>
          <a:ext cx="6162675" cy="485775"/>
          <a:chOff x="497039" y="505"/>
          <a:chExt cx="6438589" cy="485268"/>
        </a:xfrm>
      </xdr:grpSpPr>
      <xdr:sp macro="" textlink="">
        <xdr:nvSpPr>
          <xdr:cNvPr id="41" name="Rectangle 40"/>
          <xdr:cNvSpPr/>
        </xdr:nvSpPr>
        <xdr:spPr>
          <a:xfrm>
            <a:off x="497039" y="-9010"/>
            <a:ext cx="6458492" cy="485268"/>
          </a:xfrm>
          <a:prstGeom prst="rect">
            <a:avLst/>
          </a:prstGeom>
          <a:solidFill>
            <a:schemeClr val="bg2">
              <a:lumMod val="50000"/>
            </a:schemeClr>
          </a:solidFill>
          <a:ln>
            <a:solidFill>
              <a:schemeClr val="tx1"/>
            </a:solidFill>
          </a:ln>
          <a:sp3d>
            <a:bevelT w="165100" prst="coolSlant"/>
          </a:sp3d>
        </xdr:spPr>
        <xdr:style>
          <a:lnRef idx="2">
            <a:scrgbClr r="0" g="0" b="0"/>
          </a:lnRef>
          <a:fillRef idx="1">
            <a:scrgbClr r="0" g="0" b="0"/>
          </a:fillRef>
          <a:effectRef idx="0">
            <a:schemeClr val="accent1">
              <a:hueOff val="0"/>
              <a:satOff val="0"/>
              <a:lumOff val="0"/>
              <a:alphaOff val="0"/>
            </a:schemeClr>
          </a:effectRef>
          <a:fontRef idx="minor">
            <a:schemeClr val="lt1"/>
          </a:fontRef>
        </xdr:style>
        <xdr:txBody>
          <a:bodyPr/>
          <a:lstStyle/>
          <a:p>
            <a:endParaRPr lang="es-CR"/>
          </a:p>
        </xdr:txBody>
      </xdr:sp>
      <xdr:sp macro="" textlink="">
        <xdr:nvSpPr>
          <xdr:cNvPr id="42" name="Rectangle 41">
            <a:hlinkClick xmlns:r="http://schemas.openxmlformats.org/officeDocument/2006/relationships" r:id="rId2"/>
          </xdr:cNvPr>
          <xdr:cNvSpPr/>
        </xdr:nvSpPr>
        <xdr:spPr>
          <a:xfrm>
            <a:off x="497039" y="-9010"/>
            <a:ext cx="6458492" cy="485268"/>
          </a:xfrm>
          <a:prstGeom prst="rect">
            <a:avLst/>
          </a:prstGeom>
          <a:sp3d/>
        </xdr:spPr>
        <xdr:style>
          <a:lnRef idx="0">
            <a:scrgbClr r="0" g="0" b="0"/>
          </a:lnRef>
          <a:fillRef idx="0">
            <a:scrgbClr r="0" g="0" b="0"/>
          </a:fillRef>
          <a:effectRef idx="0">
            <a:scrgbClr r="0" g="0" b="0"/>
          </a:effectRef>
          <a:fontRef idx="minor">
            <a:schemeClr val="lt1"/>
          </a:fontRef>
        </xdr:style>
        <xdr:txBody>
          <a:bodyPr spcFirstLastPara="0" vert="horz" wrap="square" lIns="91440" tIns="91440" rIns="91440" bIns="91440" numCol="1" spcCol="1270" anchor="ctr" anchorCtr="0">
            <a:noAutofit/>
          </a:bodyPr>
          <a:lstStyle/>
          <a:p>
            <a:pPr lvl="0" algn="ctr" defTabSz="1066800">
              <a:lnSpc>
                <a:spcPct val="90000"/>
              </a:lnSpc>
              <a:spcBef>
                <a:spcPct val="0"/>
              </a:spcBef>
              <a:spcAft>
                <a:spcPct val="35000"/>
              </a:spcAft>
            </a:pPr>
            <a:r>
              <a:rPr lang="en-US" sz="2400" kern="1200">
                <a:latin typeface="Arial Narrow" pitchFamily="34" charset="0"/>
                <a:cs typeface="Arial" pitchFamily="34" charset="0"/>
              </a:rPr>
              <a:t>Click to Begin</a:t>
            </a:r>
          </a:p>
        </xdr:txBody>
      </xdr:sp>
    </xdr:grpSp>
    <xdr:clientData/>
  </xdr:twoCellAnchor>
  <xdr:twoCellAnchor>
    <xdr:from>
      <xdr:col>0</xdr:col>
      <xdr:colOff>180975</xdr:colOff>
      <xdr:row>0</xdr:row>
      <xdr:rowOff>142875</xdr:rowOff>
    </xdr:from>
    <xdr:to>
      <xdr:col>1</xdr:col>
      <xdr:colOff>1762125</xdr:colOff>
      <xdr:row>17</xdr:row>
      <xdr:rowOff>314325</xdr:rowOff>
    </xdr:to>
    <xdr:grpSp>
      <xdr:nvGrpSpPr>
        <xdr:cNvPr id="645702" name="Group 26"/>
        <xdr:cNvGrpSpPr>
          <a:grpSpLocks/>
        </xdr:cNvGrpSpPr>
      </xdr:nvGrpSpPr>
      <xdr:grpSpPr bwMode="auto">
        <a:xfrm>
          <a:off x="180975" y="142875"/>
          <a:ext cx="1771650" cy="7877175"/>
          <a:chOff x="11820763" y="288083"/>
          <a:chExt cx="1769694" cy="7878305"/>
        </a:xfrm>
      </xdr:grpSpPr>
      <xdr:sp macro="" textlink="">
        <xdr:nvSpPr>
          <xdr:cNvPr id="28" name="Horizontal Scroll 27">
            <a:hlinkClick xmlns:r="http://schemas.openxmlformats.org/officeDocument/2006/relationships" r:id="rId3"/>
          </xdr:cNvPr>
          <xdr:cNvSpPr/>
        </xdr:nvSpPr>
        <xdr:spPr bwMode="auto">
          <a:xfrm>
            <a:off x="11820763" y="288083"/>
            <a:ext cx="1741151" cy="362002"/>
          </a:xfrm>
          <a:prstGeom prst="horizontalScroll">
            <a:avLst/>
          </a:prstGeom>
          <a:solidFill>
            <a:schemeClr val="bg2">
              <a:lumMod val="50000"/>
            </a:schemeClr>
          </a:solidFill>
          <a:ln>
            <a:solidFill>
              <a:sysClr val="windowText" lastClr="000000"/>
            </a:solidFill>
          </a:ln>
        </xdr:spPr>
        <xdr:style>
          <a:lnRef idx="1">
            <a:schemeClr val="accent1"/>
          </a:lnRef>
          <a:fillRef idx="2">
            <a:schemeClr val="accent1"/>
          </a:fillRef>
          <a:effectRef idx="1">
            <a:schemeClr val="accent1"/>
          </a:effectRef>
          <a:fontRef idx="minor">
            <a:schemeClr val="dk1"/>
          </a:fontRef>
        </xdr:style>
        <xdr:txBody>
          <a:bodyPr vertOverflow="clip" rtlCol="0" anchor="ctr"/>
          <a:lstStyle/>
          <a:p>
            <a:pPr algn="ctr"/>
            <a:r>
              <a:rPr lang="en-US" sz="1400" b="1" baseline="0">
                <a:solidFill>
                  <a:schemeClr val="bg1"/>
                </a:solidFill>
                <a:latin typeface="Arial Narrow" pitchFamily="34" charset="0"/>
              </a:rPr>
              <a:t>Main Menu</a:t>
            </a:r>
          </a:p>
        </xdr:txBody>
      </xdr:sp>
      <xdr:sp macro="" textlink="">
        <xdr:nvSpPr>
          <xdr:cNvPr id="29" name="Rectangle 28">
            <a:hlinkClick xmlns:r="http://schemas.openxmlformats.org/officeDocument/2006/relationships" r:id="rId4"/>
          </xdr:cNvPr>
          <xdr:cNvSpPr/>
        </xdr:nvSpPr>
        <xdr:spPr bwMode="auto">
          <a:xfrm>
            <a:off x="11849306" y="1116877"/>
            <a:ext cx="1741151" cy="362002"/>
          </a:xfrm>
          <a:prstGeom prst="rect">
            <a:avLst/>
          </a:prstGeom>
          <a:solidFill>
            <a:srgbClr val="1F497D"/>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a:latin typeface="Arial Narrow" pitchFamily="34" charset="0"/>
              </a:rPr>
              <a:t>Project Classification</a:t>
            </a:r>
          </a:p>
        </xdr:txBody>
      </xdr:sp>
      <xdr:sp macro="" textlink="">
        <xdr:nvSpPr>
          <xdr:cNvPr id="30" name="Rectangle 29">
            <a:hlinkClick xmlns:r="http://schemas.openxmlformats.org/officeDocument/2006/relationships" r:id="rId5"/>
          </xdr:cNvPr>
          <xdr:cNvSpPr/>
        </xdr:nvSpPr>
        <xdr:spPr bwMode="auto">
          <a:xfrm>
            <a:off x="11849306" y="1516984"/>
            <a:ext cx="1741151" cy="362002"/>
          </a:xfrm>
          <a:prstGeom prst="rect">
            <a:avLst/>
          </a:prstGeom>
          <a:solidFill>
            <a:srgbClr val="1F497D"/>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a:latin typeface="Arial Narrow" pitchFamily="34" charset="0"/>
              </a:rPr>
              <a:t>Project Description</a:t>
            </a:r>
          </a:p>
        </xdr:txBody>
      </xdr:sp>
      <xdr:sp macro="" textlink="">
        <xdr:nvSpPr>
          <xdr:cNvPr id="31" name="Rectangle 30">
            <a:hlinkClick xmlns:r="http://schemas.openxmlformats.org/officeDocument/2006/relationships" r:id="rId6"/>
          </xdr:cNvPr>
          <xdr:cNvSpPr/>
        </xdr:nvSpPr>
        <xdr:spPr bwMode="auto">
          <a:xfrm>
            <a:off x="11839792" y="2307673"/>
            <a:ext cx="1741151" cy="362002"/>
          </a:xfrm>
          <a:prstGeom prst="rect">
            <a:avLst/>
          </a:prstGeom>
          <a:solidFill>
            <a:srgbClr val="1F497D"/>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a:latin typeface="Arial Narrow" pitchFamily="34" charset="0"/>
              </a:rPr>
              <a:t>Timeline</a:t>
            </a:r>
          </a:p>
        </xdr:txBody>
      </xdr:sp>
      <xdr:sp macro="" textlink="">
        <xdr:nvSpPr>
          <xdr:cNvPr id="32" name="Rectangle 31">
            <a:hlinkClick xmlns:r="http://schemas.openxmlformats.org/officeDocument/2006/relationships" r:id="rId7"/>
          </xdr:cNvPr>
          <xdr:cNvSpPr/>
        </xdr:nvSpPr>
        <xdr:spPr bwMode="auto">
          <a:xfrm>
            <a:off x="11839792" y="2698254"/>
            <a:ext cx="1741151" cy="362002"/>
          </a:xfrm>
          <a:prstGeom prst="rect">
            <a:avLst/>
          </a:prstGeom>
          <a:solidFill>
            <a:srgbClr val="1F497D"/>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a:solidFill>
                  <a:schemeClr val="lt1"/>
                </a:solidFill>
                <a:latin typeface="Arial Narrow" pitchFamily="34" charset="0"/>
                <a:ea typeface="+mn-ea"/>
                <a:cs typeface="+mn-cs"/>
              </a:rPr>
              <a:t>Monitoring</a:t>
            </a:r>
            <a:r>
              <a:rPr lang="en-US" sz="1100" b="1" baseline="0">
                <a:solidFill>
                  <a:schemeClr val="lt1"/>
                </a:solidFill>
                <a:latin typeface="Arial Narrow" pitchFamily="34" charset="0"/>
                <a:ea typeface="+mn-ea"/>
                <a:cs typeface="+mn-cs"/>
              </a:rPr>
              <a:t> &amp; Evaluation</a:t>
            </a:r>
            <a:endParaRPr lang="en-US" sz="1100">
              <a:latin typeface="Arial Narrow" pitchFamily="34" charset="0"/>
            </a:endParaRPr>
          </a:p>
        </xdr:txBody>
      </xdr:sp>
      <xdr:sp macro="" textlink="">
        <xdr:nvSpPr>
          <xdr:cNvPr id="33" name="Rectangle 32">
            <a:hlinkClick xmlns:r="http://schemas.openxmlformats.org/officeDocument/2006/relationships" r:id="rId8"/>
          </xdr:cNvPr>
          <xdr:cNvSpPr/>
        </xdr:nvSpPr>
        <xdr:spPr bwMode="auto">
          <a:xfrm>
            <a:off x="11839792" y="3469889"/>
            <a:ext cx="1741151" cy="362002"/>
          </a:xfrm>
          <a:prstGeom prst="rect">
            <a:avLst/>
          </a:prstGeom>
          <a:solidFill>
            <a:srgbClr val="1F497D"/>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a:latin typeface="Arial Narrow" pitchFamily="34" charset="0"/>
              </a:rPr>
              <a:t>Detailed Budget</a:t>
            </a:r>
          </a:p>
        </xdr:txBody>
      </xdr:sp>
      <xdr:sp macro="" textlink="">
        <xdr:nvSpPr>
          <xdr:cNvPr id="34" name="Rectangle 33">
            <a:hlinkClick xmlns:r="http://schemas.openxmlformats.org/officeDocument/2006/relationships" r:id="rId9"/>
          </xdr:cNvPr>
          <xdr:cNvSpPr/>
        </xdr:nvSpPr>
        <xdr:spPr bwMode="auto">
          <a:xfrm>
            <a:off x="11839792" y="3850944"/>
            <a:ext cx="1741151" cy="362002"/>
          </a:xfrm>
          <a:prstGeom prst="rect">
            <a:avLst/>
          </a:prstGeom>
          <a:solidFill>
            <a:srgbClr val="1F497D"/>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a:latin typeface="Arial Narrow" pitchFamily="34" charset="0"/>
              </a:rPr>
              <a:t>Grant Type Selection</a:t>
            </a:r>
          </a:p>
        </xdr:txBody>
      </xdr:sp>
      <xdr:sp macro="" textlink="">
        <xdr:nvSpPr>
          <xdr:cNvPr id="35" name="Rectangle 34">
            <a:hlinkClick xmlns:r="http://schemas.openxmlformats.org/officeDocument/2006/relationships" r:id="rId10"/>
          </xdr:cNvPr>
          <xdr:cNvSpPr/>
        </xdr:nvSpPr>
        <xdr:spPr bwMode="auto">
          <a:xfrm>
            <a:off x="11830277" y="6213483"/>
            <a:ext cx="1741151" cy="362002"/>
          </a:xfrm>
          <a:prstGeom prst="rect">
            <a:avLst/>
          </a:prstGeom>
          <a:solidFill>
            <a:srgbClr val="1F497D"/>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a:latin typeface="Arial Narrow" pitchFamily="34" charset="0"/>
              </a:rPr>
              <a:t>Signature Forms</a:t>
            </a:r>
          </a:p>
        </xdr:txBody>
      </xdr:sp>
      <xdr:sp macro="" textlink="">
        <xdr:nvSpPr>
          <xdr:cNvPr id="36" name="Rectangle 35">
            <a:hlinkClick xmlns:r="http://schemas.openxmlformats.org/officeDocument/2006/relationships" r:id="rId11"/>
          </xdr:cNvPr>
          <xdr:cNvSpPr/>
        </xdr:nvSpPr>
        <xdr:spPr bwMode="auto">
          <a:xfrm>
            <a:off x="12020567" y="4231999"/>
            <a:ext cx="1560375" cy="362002"/>
          </a:xfrm>
          <a:prstGeom prst="rect">
            <a:avLst/>
          </a:prstGeom>
          <a:solidFill>
            <a:schemeClr val="accent4"/>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a:latin typeface="Arial Narrow" pitchFamily="34" charset="0"/>
              </a:rPr>
              <a:t>PCPP</a:t>
            </a:r>
          </a:p>
        </xdr:txBody>
      </xdr:sp>
      <xdr:sp macro="" textlink="">
        <xdr:nvSpPr>
          <xdr:cNvPr id="37" name="Rectangle 36">
            <a:hlinkClick xmlns:r="http://schemas.openxmlformats.org/officeDocument/2006/relationships" r:id="rId12"/>
          </xdr:cNvPr>
          <xdr:cNvSpPr/>
        </xdr:nvSpPr>
        <xdr:spPr bwMode="auto">
          <a:xfrm>
            <a:off x="12020567" y="4641632"/>
            <a:ext cx="1560375" cy="352476"/>
          </a:xfrm>
          <a:prstGeom prst="rect">
            <a:avLst/>
          </a:prstGeom>
          <a:solidFill>
            <a:schemeClr val="accent3"/>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a:latin typeface="Arial Narrow" pitchFamily="34" charset="0"/>
              </a:rPr>
              <a:t>SPA and other USAID</a:t>
            </a:r>
          </a:p>
        </xdr:txBody>
      </xdr:sp>
      <xdr:sp macro="" textlink="">
        <xdr:nvSpPr>
          <xdr:cNvPr id="38" name="Rectangle 37">
            <a:hlinkClick xmlns:r="http://schemas.openxmlformats.org/officeDocument/2006/relationships" r:id="rId13"/>
          </xdr:cNvPr>
          <xdr:cNvSpPr/>
        </xdr:nvSpPr>
        <xdr:spPr bwMode="auto">
          <a:xfrm>
            <a:off x="12020567" y="5041740"/>
            <a:ext cx="1560375" cy="352476"/>
          </a:xfrm>
          <a:prstGeom prst="rect">
            <a:avLst/>
          </a:prstGeom>
          <a:solidFill>
            <a:schemeClr val="accent2"/>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a:latin typeface="Arial Narrow" pitchFamily="34" charset="0"/>
              </a:rPr>
              <a:t>VAST</a:t>
            </a:r>
          </a:p>
        </xdr:txBody>
      </xdr:sp>
      <xdr:sp macro="" textlink="">
        <xdr:nvSpPr>
          <xdr:cNvPr id="39" name="Rectangle 38">
            <a:hlinkClick xmlns:r="http://schemas.openxmlformats.org/officeDocument/2006/relationships" r:id="rId14"/>
          </xdr:cNvPr>
          <xdr:cNvSpPr/>
        </xdr:nvSpPr>
        <xdr:spPr bwMode="auto">
          <a:xfrm>
            <a:off x="12020567" y="5422794"/>
            <a:ext cx="1560375" cy="362002"/>
          </a:xfrm>
          <a:prstGeom prst="rect">
            <a:avLst/>
          </a:prstGeom>
          <a:solidFill>
            <a:schemeClr val="accent6"/>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a:latin typeface="Arial Narrow" pitchFamily="34" charset="0"/>
              </a:rPr>
              <a:t>ECPA</a:t>
            </a:r>
          </a:p>
        </xdr:txBody>
      </xdr:sp>
      <xdr:sp macro="" textlink="">
        <xdr:nvSpPr>
          <xdr:cNvPr id="40" name="Rectangle 39">
            <a:hlinkClick xmlns:r="http://schemas.openxmlformats.org/officeDocument/2006/relationships" r:id="rId15"/>
          </xdr:cNvPr>
          <xdr:cNvSpPr/>
        </xdr:nvSpPr>
        <xdr:spPr bwMode="auto">
          <a:xfrm>
            <a:off x="12001538" y="6613590"/>
            <a:ext cx="1560375" cy="371528"/>
          </a:xfrm>
          <a:prstGeom prst="rect">
            <a:avLst/>
          </a:prstGeom>
          <a:solidFill>
            <a:srgbClr val="1F497D"/>
          </a:solidFill>
          <a:ln>
            <a:solidFill>
              <a:srgbClr val="1F497D"/>
            </a:solid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baseline="0">
                <a:latin typeface="Arial Narrow" pitchFamily="34" charset="0"/>
              </a:rPr>
              <a:t>Liability Form</a:t>
            </a:r>
            <a:endParaRPr lang="en-US" sz="1100" b="1">
              <a:latin typeface="Arial Narrow" pitchFamily="34" charset="0"/>
            </a:endParaRPr>
          </a:p>
        </xdr:txBody>
      </xdr:sp>
      <xdr:sp macro="" textlink="">
        <xdr:nvSpPr>
          <xdr:cNvPr id="43" name="Rectangle 42">
            <a:hlinkClick xmlns:r="http://schemas.openxmlformats.org/officeDocument/2006/relationships" r:id="rId16"/>
          </xdr:cNvPr>
          <xdr:cNvSpPr/>
        </xdr:nvSpPr>
        <xdr:spPr bwMode="auto">
          <a:xfrm>
            <a:off x="12001538" y="7023224"/>
            <a:ext cx="1560375" cy="362002"/>
          </a:xfrm>
          <a:prstGeom prst="rect">
            <a:avLst/>
          </a:prstGeom>
          <a:solidFill>
            <a:srgbClr val="1F497D"/>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a:latin typeface="Arial Narrow" pitchFamily="34" charset="0"/>
              </a:rPr>
              <a:t>Project Agreement</a:t>
            </a:r>
          </a:p>
        </xdr:txBody>
      </xdr:sp>
      <xdr:sp macro="" textlink="">
        <xdr:nvSpPr>
          <xdr:cNvPr id="44" name="Rectangle 43">
            <a:hlinkClick xmlns:r="http://schemas.openxmlformats.org/officeDocument/2006/relationships" r:id="rId17"/>
          </xdr:cNvPr>
          <xdr:cNvSpPr/>
        </xdr:nvSpPr>
        <xdr:spPr bwMode="auto">
          <a:xfrm>
            <a:off x="12001538" y="7413805"/>
            <a:ext cx="1560375" cy="362002"/>
          </a:xfrm>
          <a:prstGeom prst="rect">
            <a:avLst/>
          </a:prstGeom>
          <a:solidFill>
            <a:srgbClr val="1F497D"/>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a:latin typeface="Arial Narrow" pitchFamily="34" charset="0"/>
              </a:rPr>
              <a:t>Press Authorization</a:t>
            </a:r>
          </a:p>
        </xdr:txBody>
      </xdr:sp>
      <xdr:sp macro="" textlink="">
        <xdr:nvSpPr>
          <xdr:cNvPr id="45" name="Rectangle 44">
            <a:hlinkClick xmlns:r="http://schemas.openxmlformats.org/officeDocument/2006/relationships" r:id="rId2"/>
          </xdr:cNvPr>
          <xdr:cNvSpPr/>
        </xdr:nvSpPr>
        <xdr:spPr bwMode="auto">
          <a:xfrm>
            <a:off x="11849306" y="697717"/>
            <a:ext cx="1741151" cy="371528"/>
          </a:xfrm>
          <a:prstGeom prst="rect">
            <a:avLst/>
          </a:prstGeom>
          <a:solidFill>
            <a:srgbClr val="1F497D"/>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a:latin typeface="Arial Narrow" pitchFamily="34" charset="0"/>
              </a:rPr>
              <a:t>Instructions</a:t>
            </a:r>
          </a:p>
        </xdr:txBody>
      </xdr:sp>
      <xdr:sp macro="" textlink="">
        <xdr:nvSpPr>
          <xdr:cNvPr id="46" name="Rectangle 45">
            <a:hlinkClick xmlns:r="http://schemas.openxmlformats.org/officeDocument/2006/relationships" r:id="rId18"/>
          </xdr:cNvPr>
          <xdr:cNvSpPr/>
        </xdr:nvSpPr>
        <xdr:spPr bwMode="auto">
          <a:xfrm>
            <a:off x="11849306" y="1917092"/>
            <a:ext cx="1741151" cy="352476"/>
          </a:xfrm>
          <a:prstGeom prst="rect">
            <a:avLst/>
          </a:prstGeom>
          <a:solidFill>
            <a:srgbClr val="1F497D"/>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a:latin typeface="Arial Narrow" pitchFamily="34" charset="0"/>
              </a:rPr>
              <a:t>Goals &amp; Objectives</a:t>
            </a:r>
          </a:p>
        </xdr:txBody>
      </xdr:sp>
      <xdr:sp macro="" textlink="">
        <xdr:nvSpPr>
          <xdr:cNvPr id="47" name="Rectangle 46">
            <a:hlinkClick xmlns:r="http://schemas.openxmlformats.org/officeDocument/2006/relationships" r:id="rId19"/>
          </xdr:cNvPr>
          <xdr:cNvSpPr/>
        </xdr:nvSpPr>
        <xdr:spPr bwMode="auto">
          <a:xfrm>
            <a:off x="11839792" y="3079308"/>
            <a:ext cx="1741151" cy="362002"/>
          </a:xfrm>
          <a:prstGeom prst="rect">
            <a:avLst/>
          </a:prstGeom>
          <a:solidFill>
            <a:srgbClr val="1F497D"/>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baseline="0">
                <a:latin typeface="Arial Narrow" pitchFamily="34" charset="0"/>
              </a:rPr>
              <a:t>Do No Harm</a:t>
            </a:r>
          </a:p>
        </xdr:txBody>
      </xdr:sp>
      <xdr:sp macro="" textlink="">
        <xdr:nvSpPr>
          <xdr:cNvPr id="48" name="Rectangle 47">
            <a:hlinkClick xmlns:r="http://schemas.openxmlformats.org/officeDocument/2006/relationships" r:id="rId20"/>
          </xdr:cNvPr>
          <xdr:cNvSpPr/>
        </xdr:nvSpPr>
        <xdr:spPr bwMode="auto">
          <a:xfrm>
            <a:off x="11830277" y="7804386"/>
            <a:ext cx="1750665" cy="362002"/>
          </a:xfrm>
          <a:prstGeom prst="rect">
            <a:avLst/>
          </a:prstGeom>
          <a:solidFill>
            <a:srgbClr val="1F497D"/>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a:latin typeface="Arial Narrow" pitchFamily="34" charset="0"/>
              </a:rPr>
              <a:t>End</a:t>
            </a:r>
          </a:p>
        </xdr:txBody>
      </xdr:sp>
      <xdr:sp macro="" textlink="">
        <xdr:nvSpPr>
          <xdr:cNvPr id="49" name="Rectangle 48">
            <a:hlinkClick xmlns:r="http://schemas.openxmlformats.org/officeDocument/2006/relationships" r:id="rId21"/>
          </xdr:cNvPr>
          <xdr:cNvSpPr/>
        </xdr:nvSpPr>
        <xdr:spPr bwMode="auto">
          <a:xfrm>
            <a:off x="12011053" y="5803849"/>
            <a:ext cx="1560375" cy="362002"/>
          </a:xfrm>
          <a:prstGeom prst="rect">
            <a:avLst/>
          </a:prstGeom>
          <a:solidFill>
            <a:srgbClr val="FFC000"/>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a:latin typeface="Arial Narrow" pitchFamily="34" charset="0"/>
              </a:rPr>
              <a:t>FTF</a:t>
            </a:r>
          </a:p>
        </xdr:txBody>
      </xdr:sp>
    </xdr:grpSp>
    <xdr:clientData/>
  </xdr:twoCellAnchor>
  <mc:AlternateContent xmlns:mc="http://schemas.openxmlformats.org/markup-compatibility/2006">
    <mc:Choice xmlns:a14="http://schemas.microsoft.com/office/drawing/2010/main" Requires="a14">
      <xdr:twoCellAnchor editAs="oneCell">
        <xdr:from>
          <xdr:col>12</xdr:col>
          <xdr:colOff>209550</xdr:colOff>
          <xdr:row>10</xdr:row>
          <xdr:rowOff>47625</xdr:rowOff>
        </xdr:from>
        <xdr:to>
          <xdr:col>12</xdr:col>
          <xdr:colOff>514350</xdr:colOff>
          <xdr:row>10</xdr:row>
          <xdr:rowOff>304800</xdr:rowOff>
        </xdr:to>
        <xdr:sp macro="" textlink="">
          <xdr:nvSpPr>
            <xdr:cNvPr id="63491" name="Check Box 3" hidden="1">
              <a:extLst>
                <a:ext uri="{63B3BB69-23CF-44E3-9099-C40C66FF867C}">
                  <a14:compatExt spid="_x0000_s6349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209550</xdr:colOff>
          <xdr:row>11</xdr:row>
          <xdr:rowOff>38100</xdr:rowOff>
        </xdr:from>
        <xdr:to>
          <xdr:col>12</xdr:col>
          <xdr:colOff>514350</xdr:colOff>
          <xdr:row>11</xdr:row>
          <xdr:rowOff>295275</xdr:rowOff>
        </xdr:to>
        <xdr:sp macro="" textlink="">
          <xdr:nvSpPr>
            <xdr:cNvPr id="63492" name="Check Box 4" hidden="1">
              <a:extLst>
                <a:ext uri="{63B3BB69-23CF-44E3-9099-C40C66FF867C}">
                  <a14:compatExt spid="_x0000_s6349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209550</xdr:colOff>
          <xdr:row>13</xdr:row>
          <xdr:rowOff>38100</xdr:rowOff>
        </xdr:from>
        <xdr:to>
          <xdr:col>12</xdr:col>
          <xdr:colOff>514350</xdr:colOff>
          <xdr:row>13</xdr:row>
          <xdr:rowOff>295275</xdr:rowOff>
        </xdr:to>
        <xdr:sp macro="" textlink="">
          <xdr:nvSpPr>
            <xdr:cNvPr id="63493" name="Check Box 5" hidden="1">
              <a:extLst>
                <a:ext uri="{63B3BB69-23CF-44E3-9099-C40C66FF867C}">
                  <a14:compatExt spid="_x0000_s6349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209550</xdr:colOff>
          <xdr:row>14</xdr:row>
          <xdr:rowOff>28575</xdr:rowOff>
        </xdr:from>
        <xdr:to>
          <xdr:col>12</xdr:col>
          <xdr:colOff>514350</xdr:colOff>
          <xdr:row>14</xdr:row>
          <xdr:rowOff>285750</xdr:rowOff>
        </xdr:to>
        <xdr:sp macro="" textlink="">
          <xdr:nvSpPr>
            <xdr:cNvPr id="63494" name="Check Box 6" hidden="1">
              <a:extLst>
                <a:ext uri="{63B3BB69-23CF-44E3-9099-C40C66FF867C}">
                  <a14:compatExt spid="_x0000_s6349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209550</xdr:colOff>
          <xdr:row>16</xdr:row>
          <xdr:rowOff>38100</xdr:rowOff>
        </xdr:from>
        <xdr:to>
          <xdr:col>12</xdr:col>
          <xdr:colOff>514350</xdr:colOff>
          <xdr:row>16</xdr:row>
          <xdr:rowOff>295275</xdr:rowOff>
        </xdr:to>
        <xdr:sp macro="" textlink="">
          <xdr:nvSpPr>
            <xdr:cNvPr id="63495" name="Check Box 7" hidden="1">
              <a:extLst>
                <a:ext uri="{63B3BB69-23CF-44E3-9099-C40C66FF867C}">
                  <a14:compatExt spid="_x0000_s6349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209550</xdr:colOff>
          <xdr:row>17</xdr:row>
          <xdr:rowOff>47625</xdr:rowOff>
        </xdr:from>
        <xdr:to>
          <xdr:col>12</xdr:col>
          <xdr:colOff>514350</xdr:colOff>
          <xdr:row>17</xdr:row>
          <xdr:rowOff>304800</xdr:rowOff>
        </xdr:to>
        <xdr:sp macro="" textlink="">
          <xdr:nvSpPr>
            <xdr:cNvPr id="63496" name="Check Box 8" hidden="1">
              <a:extLst>
                <a:ext uri="{63B3BB69-23CF-44E3-9099-C40C66FF867C}">
                  <a14:compatExt spid="_x0000_s6349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209550</xdr:colOff>
          <xdr:row>18</xdr:row>
          <xdr:rowOff>28575</xdr:rowOff>
        </xdr:from>
        <xdr:to>
          <xdr:col>12</xdr:col>
          <xdr:colOff>514350</xdr:colOff>
          <xdr:row>18</xdr:row>
          <xdr:rowOff>285750</xdr:rowOff>
        </xdr:to>
        <xdr:sp macro="" textlink="">
          <xdr:nvSpPr>
            <xdr:cNvPr id="63497" name="Check Box 9" hidden="1">
              <a:extLst>
                <a:ext uri="{63B3BB69-23CF-44E3-9099-C40C66FF867C}">
                  <a14:compatExt spid="_x0000_s6349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209550</xdr:colOff>
          <xdr:row>12</xdr:row>
          <xdr:rowOff>66675</xdr:rowOff>
        </xdr:from>
        <xdr:to>
          <xdr:col>12</xdr:col>
          <xdr:colOff>514350</xdr:colOff>
          <xdr:row>12</xdr:row>
          <xdr:rowOff>323850</xdr:rowOff>
        </xdr:to>
        <xdr:sp macro="" textlink="">
          <xdr:nvSpPr>
            <xdr:cNvPr id="63498" name="Check Box 10" hidden="1">
              <a:extLst>
                <a:ext uri="{63B3BB69-23CF-44E3-9099-C40C66FF867C}">
                  <a14:compatExt spid="_x0000_s634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209550</xdr:colOff>
          <xdr:row>15</xdr:row>
          <xdr:rowOff>28575</xdr:rowOff>
        </xdr:from>
        <xdr:to>
          <xdr:col>12</xdr:col>
          <xdr:colOff>514350</xdr:colOff>
          <xdr:row>15</xdr:row>
          <xdr:rowOff>285750</xdr:rowOff>
        </xdr:to>
        <xdr:sp macro="" textlink="">
          <xdr:nvSpPr>
            <xdr:cNvPr id="63499" name="Check Box 11" hidden="1">
              <a:extLst>
                <a:ext uri="{63B3BB69-23CF-44E3-9099-C40C66FF867C}">
                  <a14:compatExt spid="_x0000_s63499"/>
                </a:ext>
              </a:extLst>
            </xdr:cNvPr>
            <xdr:cNvSpPr/>
          </xdr:nvSpPr>
          <xdr:spPr>
            <a:xfrm>
              <a:off x="0" y="0"/>
              <a:ext cx="0" cy="0"/>
            </a:xfrm>
            <a:prstGeom prst="rect">
              <a:avLst/>
            </a:prstGeom>
          </xdr:spPr>
        </xdr:sp>
        <xdr:clientData/>
      </xdr:twoCellAnchor>
    </mc:Choice>
    <mc:Fallback/>
  </mc:AlternateContent>
</xdr:wsDr>
</file>

<file path=xl/drawings/drawing10.xml><?xml version="1.0" encoding="utf-8"?>
<xdr:wsDr xmlns:xdr="http://schemas.openxmlformats.org/drawingml/2006/spreadsheetDrawing" xmlns:a="http://schemas.openxmlformats.org/drawingml/2006/main">
  <xdr:twoCellAnchor>
    <xdr:from>
      <xdr:col>3</xdr:col>
      <xdr:colOff>171449</xdr:colOff>
      <xdr:row>23</xdr:row>
      <xdr:rowOff>196215</xdr:rowOff>
    </xdr:from>
    <xdr:to>
      <xdr:col>7</xdr:col>
      <xdr:colOff>365759</xdr:colOff>
      <xdr:row>26</xdr:row>
      <xdr:rowOff>156210</xdr:rowOff>
    </xdr:to>
    <xdr:sp macro="" textlink="">
      <xdr:nvSpPr>
        <xdr:cNvPr id="3" name="Rectangle 2">
          <a:hlinkClick xmlns:r="http://schemas.openxmlformats.org/officeDocument/2006/relationships" r:id="rId1"/>
        </xdr:cNvPr>
        <xdr:cNvSpPr/>
      </xdr:nvSpPr>
      <xdr:spPr bwMode="auto">
        <a:xfrm>
          <a:off x="3019424" y="5358765"/>
          <a:ext cx="2366010" cy="960120"/>
        </a:xfrm>
        <a:prstGeom prst="rect">
          <a:avLst/>
        </a:prstGeom>
        <a:gradFill>
          <a:gsLst>
            <a:gs pos="0">
              <a:schemeClr val="accent2">
                <a:lumMod val="75000"/>
              </a:schemeClr>
            </a:gs>
            <a:gs pos="80000">
              <a:schemeClr val="accent2">
                <a:shade val="93000"/>
                <a:satMod val="130000"/>
              </a:schemeClr>
            </a:gs>
            <a:gs pos="100000">
              <a:schemeClr val="accent2">
                <a:shade val="94000"/>
                <a:satMod val="135000"/>
              </a:schemeClr>
            </a:gs>
          </a:gsLst>
        </a:gradFill>
        <a:ln/>
        <a:scene3d>
          <a:camera prst="orthographicFront">
            <a:rot lat="0" lon="0" rev="0"/>
          </a:camera>
          <a:lightRig rig="threePt" dir="t">
            <a:rot lat="0" lon="0" rev="1200000"/>
          </a:lightRig>
        </a:scene3d>
        <a:sp3d prstMaterial="metal">
          <a:bevelT w="63500" h="25400"/>
        </a:sp3d>
      </xdr:spPr>
      <xdr:style>
        <a:lnRef idx="0">
          <a:schemeClr val="accent2"/>
        </a:lnRef>
        <a:fillRef idx="3">
          <a:schemeClr val="accent2"/>
        </a:fillRef>
        <a:effectRef idx="3">
          <a:schemeClr val="accent2"/>
        </a:effectRef>
        <a:fontRef idx="minor">
          <a:schemeClr val="lt1"/>
        </a:fontRef>
      </xdr:style>
      <xdr:txBody>
        <a:bodyPr vertOverflow="clip" rtlCol="0" anchor="ctr"/>
        <a:lstStyle/>
        <a:p>
          <a:pPr algn="ctr"/>
          <a:r>
            <a:rPr lang="en-US" sz="6000"/>
            <a:t>VAST</a:t>
          </a:r>
          <a:endParaRPr lang="en-US" sz="1100"/>
        </a:p>
      </xdr:txBody>
    </xdr:sp>
    <xdr:clientData/>
  </xdr:twoCellAnchor>
  <xdr:twoCellAnchor>
    <xdr:from>
      <xdr:col>3</xdr:col>
      <xdr:colOff>171449</xdr:colOff>
      <xdr:row>11</xdr:row>
      <xdr:rowOff>68580</xdr:rowOff>
    </xdr:from>
    <xdr:to>
      <xdr:col>7</xdr:col>
      <xdr:colOff>365759</xdr:colOff>
      <xdr:row>16</xdr:row>
      <xdr:rowOff>152400</xdr:rowOff>
    </xdr:to>
    <xdr:sp macro="" textlink="">
      <xdr:nvSpPr>
        <xdr:cNvPr id="4" name="Rectangle 3">
          <a:hlinkClick xmlns:r="http://schemas.openxmlformats.org/officeDocument/2006/relationships" r:id="rId2"/>
        </xdr:cNvPr>
        <xdr:cNvSpPr/>
      </xdr:nvSpPr>
      <xdr:spPr bwMode="auto">
        <a:xfrm>
          <a:off x="3019424" y="3221355"/>
          <a:ext cx="2366010" cy="960120"/>
        </a:xfrm>
        <a:prstGeom prst="rect">
          <a:avLst/>
        </a:prstGeom>
        <a:ln/>
        <a:scene3d>
          <a:camera prst="orthographicFront">
            <a:rot lat="0" lon="0" rev="0"/>
          </a:camera>
          <a:lightRig rig="threePt" dir="t">
            <a:rot lat="0" lon="0" rev="1200000"/>
          </a:lightRig>
        </a:scene3d>
        <a:sp3d prstMaterial="metal">
          <a:bevelT w="63500" h="25400"/>
        </a:sp3d>
      </xdr:spPr>
      <xdr:style>
        <a:lnRef idx="0">
          <a:schemeClr val="accent3"/>
        </a:lnRef>
        <a:fillRef idx="3">
          <a:schemeClr val="accent3"/>
        </a:fillRef>
        <a:effectRef idx="3">
          <a:schemeClr val="accent3"/>
        </a:effectRef>
        <a:fontRef idx="minor">
          <a:schemeClr val="lt1"/>
        </a:fontRef>
      </xdr:style>
      <xdr:txBody>
        <a:bodyPr vertOverflow="clip" rtlCol="0" anchor="ctr"/>
        <a:lstStyle/>
        <a:p>
          <a:pPr algn="ctr"/>
          <a:r>
            <a:rPr lang="en-US" sz="6000"/>
            <a:t>SPA</a:t>
          </a:r>
        </a:p>
      </xdr:txBody>
    </xdr:sp>
    <xdr:clientData/>
  </xdr:twoCellAnchor>
  <xdr:twoCellAnchor>
    <xdr:from>
      <xdr:col>3</xdr:col>
      <xdr:colOff>342899</xdr:colOff>
      <xdr:row>5</xdr:row>
      <xdr:rowOff>114300</xdr:rowOff>
    </xdr:from>
    <xdr:to>
      <xdr:col>7</xdr:col>
      <xdr:colOff>365759</xdr:colOff>
      <xdr:row>10</xdr:row>
      <xdr:rowOff>131445</xdr:rowOff>
    </xdr:to>
    <xdr:sp macro="" textlink="">
      <xdr:nvSpPr>
        <xdr:cNvPr id="5" name="Rectangle 4">
          <a:hlinkClick xmlns:r="http://schemas.openxmlformats.org/officeDocument/2006/relationships" r:id="rId3"/>
        </xdr:cNvPr>
        <xdr:cNvSpPr/>
      </xdr:nvSpPr>
      <xdr:spPr bwMode="auto">
        <a:xfrm>
          <a:off x="561974" y="2619375"/>
          <a:ext cx="2194560" cy="960120"/>
        </a:xfrm>
        <a:prstGeom prst="rect">
          <a:avLst/>
        </a:prstGeom>
        <a:gradFill>
          <a:gsLst>
            <a:gs pos="0">
              <a:schemeClr val="accent4">
                <a:lumMod val="75000"/>
              </a:schemeClr>
            </a:gs>
            <a:gs pos="80000">
              <a:schemeClr val="accent4">
                <a:shade val="93000"/>
                <a:satMod val="130000"/>
              </a:schemeClr>
            </a:gs>
            <a:gs pos="100000">
              <a:schemeClr val="accent4">
                <a:shade val="94000"/>
                <a:satMod val="135000"/>
              </a:schemeClr>
            </a:gs>
          </a:gsLst>
        </a:gradFill>
        <a:ln/>
        <a:scene3d>
          <a:camera prst="orthographicFront">
            <a:rot lat="0" lon="0" rev="0"/>
          </a:camera>
          <a:lightRig rig="threePt" dir="t">
            <a:rot lat="0" lon="0" rev="1200000"/>
          </a:lightRig>
        </a:scene3d>
        <a:sp3d prstMaterial="metal">
          <a:bevelT w="63500" h="25400"/>
        </a:sp3d>
      </xdr:spPr>
      <xdr:style>
        <a:lnRef idx="0">
          <a:schemeClr val="accent4"/>
        </a:lnRef>
        <a:fillRef idx="3">
          <a:schemeClr val="accent4"/>
        </a:fillRef>
        <a:effectRef idx="3">
          <a:schemeClr val="accent4"/>
        </a:effectRef>
        <a:fontRef idx="minor">
          <a:schemeClr val="lt1"/>
        </a:fontRef>
      </xdr:style>
      <xdr:txBody>
        <a:bodyPr vertOverflow="clip" rtlCol="0" anchor="ctr"/>
        <a:lstStyle/>
        <a:p>
          <a:pPr algn="ctr"/>
          <a:r>
            <a:rPr lang="en-US" sz="6000"/>
            <a:t>PCPP</a:t>
          </a:r>
        </a:p>
      </xdr:txBody>
    </xdr:sp>
    <xdr:clientData/>
  </xdr:twoCellAnchor>
  <xdr:twoCellAnchor>
    <xdr:from>
      <xdr:col>4</xdr:col>
      <xdr:colOff>0</xdr:colOff>
      <xdr:row>27</xdr:row>
      <xdr:rowOff>102870</xdr:rowOff>
    </xdr:from>
    <xdr:to>
      <xdr:col>7</xdr:col>
      <xdr:colOff>356235</xdr:colOff>
      <xdr:row>31</xdr:row>
      <xdr:rowOff>158115</xdr:rowOff>
    </xdr:to>
    <xdr:sp macro="" textlink="">
      <xdr:nvSpPr>
        <xdr:cNvPr id="6" name="Rectangle 5">
          <a:hlinkClick xmlns:r="http://schemas.openxmlformats.org/officeDocument/2006/relationships" r:id="rId4"/>
        </xdr:cNvPr>
        <xdr:cNvSpPr/>
      </xdr:nvSpPr>
      <xdr:spPr bwMode="auto">
        <a:xfrm>
          <a:off x="3019425" y="6427470"/>
          <a:ext cx="2356485" cy="960120"/>
        </a:xfrm>
        <a:prstGeom prst="rect">
          <a:avLst/>
        </a:prstGeom>
        <a:ln/>
        <a:scene3d>
          <a:camera prst="orthographicFront">
            <a:rot lat="0" lon="0" rev="0"/>
          </a:camera>
          <a:lightRig rig="threePt" dir="t">
            <a:rot lat="0" lon="0" rev="1200000"/>
          </a:lightRig>
        </a:scene3d>
        <a:sp3d prstMaterial="metal">
          <a:bevelT w="63500" h="25400"/>
        </a:sp3d>
      </xdr:spPr>
      <xdr:style>
        <a:lnRef idx="0">
          <a:schemeClr val="accent6"/>
        </a:lnRef>
        <a:fillRef idx="3">
          <a:schemeClr val="accent6"/>
        </a:fillRef>
        <a:effectRef idx="3">
          <a:schemeClr val="accent6"/>
        </a:effectRef>
        <a:fontRef idx="minor">
          <a:schemeClr val="lt1"/>
        </a:fontRef>
      </xdr:style>
      <xdr:txBody>
        <a:bodyPr vertOverflow="clip" rtlCol="0" anchor="ctr"/>
        <a:lstStyle/>
        <a:p>
          <a:pPr algn="ctr"/>
          <a:r>
            <a:rPr lang="en-US" sz="6000"/>
            <a:t>ECPA</a:t>
          </a:r>
        </a:p>
      </xdr:txBody>
    </xdr:sp>
    <xdr:clientData/>
  </xdr:twoCellAnchor>
  <xdr:twoCellAnchor>
    <xdr:from>
      <xdr:col>7</xdr:col>
      <xdr:colOff>447675</xdr:colOff>
      <xdr:row>5</xdr:row>
      <xdr:rowOff>123824</xdr:rowOff>
    </xdr:from>
    <xdr:to>
      <xdr:col>16</xdr:col>
      <xdr:colOff>93144</xdr:colOff>
      <xdr:row>10</xdr:row>
      <xdr:rowOff>140969</xdr:rowOff>
    </xdr:to>
    <xdr:sp macro="" textlink="">
      <xdr:nvSpPr>
        <xdr:cNvPr id="38" name="TextBox 37"/>
        <xdr:cNvSpPr txBox="1"/>
      </xdr:nvSpPr>
      <xdr:spPr>
        <a:xfrm>
          <a:off x="4483894" y="2147887"/>
          <a:ext cx="5050906" cy="945832"/>
        </a:xfrm>
        <a:prstGeom prst="rect">
          <a:avLst/>
        </a:prstGeom>
        <a:solidFill>
          <a:schemeClr val="accent4"/>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n-US" sz="1200" b="1">
              <a:solidFill>
                <a:schemeClr val="bg1"/>
              </a:solidFill>
              <a:latin typeface="Arial Narrow" pitchFamily="34" charset="0"/>
              <a:cs typeface="Arial" pitchFamily="34" charset="0"/>
            </a:rPr>
            <a:t>Peace Corps Partnership Program (PCPP): Funded through donations from family, friends and other donors in the United States. Available</a:t>
          </a:r>
          <a:r>
            <a:rPr lang="en-US" sz="1200" b="1" baseline="0">
              <a:solidFill>
                <a:schemeClr val="bg1"/>
              </a:solidFill>
              <a:latin typeface="Arial Narrow" pitchFamily="34" charset="0"/>
              <a:cs typeface="Arial" pitchFamily="34" charset="0"/>
            </a:rPr>
            <a:t> in every PC country.</a:t>
          </a:r>
          <a:endParaRPr lang="en-US" sz="1200" b="1">
            <a:solidFill>
              <a:schemeClr val="bg1"/>
            </a:solidFill>
            <a:latin typeface="Arial Narrow" pitchFamily="34" charset="0"/>
            <a:cs typeface="Arial" pitchFamily="34" charset="0"/>
          </a:endParaRPr>
        </a:p>
      </xdr:txBody>
    </xdr:sp>
    <xdr:clientData/>
  </xdr:twoCellAnchor>
  <xdr:twoCellAnchor>
    <xdr:from>
      <xdr:col>7</xdr:col>
      <xdr:colOff>447676</xdr:colOff>
      <xdr:row>11</xdr:row>
      <xdr:rowOff>73818</xdr:rowOff>
    </xdr:from>
    <xdr:to>
      <xdr:col>16</xdr:col>
      <xdr:colOff>97633</xdr:colOff>
      <xdr:row>16</xdr:row>
      <xdr:rowOff>157638</xdr:rowOff>
    </xdr:to>
    <xdr:sp macro="" textlink="">
      <xdr:nvSpPr>
        <xdr:cNvPr id="39" name="TextBox 38"/>
        <xdr:cNvSpPr txBox="1"/>
      </xdr:nvSpPr>
      <xdr:spPr>
        <a:xfrm>
          <a:off x="4483895" y="3193256"/>
          <a:ext cx="5055394" cy="976788"/>
        </a:xfrm>
        <a:prstGeom prst="rect">
          <a:avLst/>
        </a:prstGeom>
        <a:solidFill>
          <a:schemeClr val="accent3"/>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n-US" sz="1200" b="1">
              <a:solidFill>
                <a:schemeClr val="bg1"/>
              </a:solidFill>
              <a:latin typeface="Arial Narrow" pitchFamily="34" charset="0"/>
              <a:cs typeface="Arial" pitchFamily="34" charset="0"/>
            </a:rPr>
            <a:t>Small Project Assistance (SPA) Program: Funded by USAID. Project activities must fit within specific Program Elements. Please consult with post staff if you are unsure which program elements your post has received funds in.</a:t>
          </a:r>
        </a:p>
      </xdr:txBody>
    </xdr:sp>
    <xdr:clientData/>
  </xdr:twoCellAnchor>
  <xdr:twoCellAnchor>
    <xdr:from>
      <xdr:col>7</xdr:col>
      <xdr:colOff>447676</xdr:colOff>
      <xdr:row>23</xdr:row>
      <xdr:rowOff>192881</xdr:rowOff>
    </xdr:from>
    <xdr:to>
      <xdr:col>16</xdr:col>
      <xdr:colOff>97633</xdr:colOff>
      <xdr:row>26</xdr:row>
      <xdr:rowOff>152876</xdr:rowOff>
    </xdr:to>
    <xdr:sp macro="" textlink="">
      <xdr:nvSpPr>
        <xdr:cNvPr id="40" name="TextBox 39"/>
        <xdr:cNvSpPr txBox="1"/>
      </xdr:nvSpPr>
      <xdr:spPr>
        <a:xfrm>
          <a:off x="4483895" y="5372100"/>
          <a:ext cx="5055394" cy="960120"/>
        </a:xfrm>
        <a:prstGeom prst="rect">
          <a:avLst/>
        </a:prstGeom>
        <a:solidFill>
          <a:schemeClr val="accent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n-US" sz="1200" b="1">
              <a:solidFill>
                <a:schemeClr val="bg1"/>
              </a:solidFill>
              <a:latin typeface="Arial Narrow" pitchFamily="34" charset="0"/>
              <a:cs typeface="Arial" pitchFamily="34" charset="0"/>
            </a:rPr>
            <a:t>Volunteer Activities Support and Training (VAST): Funded by the President's Emergency Plan For AIDS Relief (PEPFAR). Projects must contribute to the prevention of HIV or the mitigation of the impacts of the epidemic.</a:t>
          </a:r>
        </a:p>
      </xdr:txBody>
    </xdr:sp>
    <xdr:clientData/>
  </xdr:twoCellAnchor>
  <xdr:twoCellAnchor>
    <xdr:from>
      <xdr:col>7</xdr:col>
      <xdr:colOff>457201</xdr:colOff>
      <xdr:row>27</xdr:row>
      <xdr:rowOff>95250</xdr:rowOff>
    </xdr:from>
    <xdr:to>
      <xdr:col>16</xdr:col>
      <xdr:colOff>107158</xdr:colOff>
      <xdr:row>31</xdr:row>
      <xdr:rowOff>150495</xdr:rowOff>
    </xdr:to>
    <xdr:sp macro="" textlink="">
      <xdr:nvSpPr>
        <xdr:cNvPr id="41" name="TextBox 40"/>
        <xdr:cNvSpPr txBox="1"/>
      </xdr:nvSpPr>
      <xdr:spPr>
        <a:xfrm>
          <a:off x="4493420" y="6441281"/>
          <a:ext cx="5055394" cy="960120"/>
        </a:xfrm>
        <a:prstGeom prst="rect">
          <a:avLst/>
        </a:prstGeom>
        <a:solidFill>
          <a:schemeClr val="accent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n-US" sz="1200" b="1">
              <a:solidFill>
                <a:schemeClr val="bg1"/>
              </a:solidFill>
              <a:latin typeface="Arial Narrow" pitchFamily="34" charset="0"/>
              <a:cs typeface="Arial" pitchFamily="34" charset="0"/>
            </a:rPr>
            <a:t>Energy Climate Partnership of the Americas (ECPA): Funded through an agreement with the U.S. Department of State. Projects must focus on the environment.</a:t>
          </a:r>
        </a:p>
      </xdr:txBody>
    </xdr:sp>
    <xdr:clientData/>
  </xdr:twoCellAnchor>
  <xdr:twoCellAnchor>
    <xdr:from>
      <xdr:col>4</xdr:col>
      <xdr:colOff>0</xdr:colOff>
      <xdr:row>31</xdr:row>
      <xdr:rowOff>266700</xdr:rowOff>
    </xdr:from>
    <xdr:to>
      <xdr:col>7</xdr:col>
      <xdr:colOff>357187</xdr:colOff>
      <xdr:row>37</xdr:row>
      <xdr:rowOff>150019</xdr:rowOff>
    </xdr:to>
    <xdr:sp macro="" textlink="">
      <xdr:nvSpPr>
        <xdr:cNvPr id="42" name="Rectangle 41">
          <a:hlinkClick xmlns:r="http://schemas.openxmlformats.org/officeDocument/2006/relationships" r:id="rId5"/>
        </xdr:cNvPr>
        <xdr:cNvSpPr/>
      </xdr:nvSpPr>
      <xdr:spPr bwMode="auto">
        <a:xfrm>
          <a:off x="3019425" y="7496175"/>
          <a:ext cx="2357437" cy="1035844"/>
        </a:xfrm>
        <a:prstGeom prst="rect">
          <a:avLst/>
        </a:prstGeom>
        <a:solidFill>
          <a:srgbClr val="FFC000"/>
        </a:solidFill>
        <a:ln>
          <a:noFill/>
        </a:ln>
        <a:scene3d>
          <a:camera prst="orthographicFront">
            <a:rot lat="0" lon="0" rev="0"/>
          </a:camera>
          <a:lightRig rig="threePt" dir="t">
            <a:rot lat="0" lon="0" rev="1200000"/>
          </a:lightRig>
        </a:scene3d>
        <a:sp3d prstMaterial="metal">
          <a:bevelT w="63500" h="25400"/>
        </a:sp3d>
      </xdr:spPr>
      <xdr:style>
        <a:lnRef idx="0">
          <a:schemeClr val="accent6"/>
        </a:lnRef>
        <a:fillRef idx="3">
          <a:schemeClr val="accent6"/>
        </a:fillRef>
        <a:effectRef idx="3">
          <a:schemeClr val="accent6"/>
        </a:effectRef>
        <a:fontRef idx="minor">
          <a:schemeClr val="lt1"/>
        </a:fontRef>
      </xdr:style>
      <xdr:txBody>
        <a:bodyPr vertOverflow="clip" rtlCol="0" anchor="ctr"/>
        <a:lstStyle/>
        <a:p>
          <a:pPr marL="0" marR="0" indent="0" algn="ctr" defTabSz="914400" eaLnBrk="1" fontAlgn="auto" latinLnBrk="0" hangingPunct="1">
            <a:lnSpc>
              <a:spcPts val="6500"/>
            </a:lnSpc>
            <a:spcBef>
              <a:spcPts val="0"/>
            </a:spcBef>
            <a:spcAft>
              <a:spcPts val="0"/>
            </a:spcAft>
            <a:buClrTx/>
            <a:buSzTx/>
            <a:buFontTx/>
            <a:buNone/>
            <a:tabLst/>
            <a:defRPr/>
          </a:pPr>
          <a:r>
            <a:rPr lang="en-US" sz="5400">
              <a:solidFill>
                <a:schemeClr val="bg1"/>
              </a:solidFill>
              <a:latin typeface="+mn-lt"/>
              <a:ea typeface="+mn-ea"/>
              <a:cs typeface="+mn-cs"/>
            </a:rPr>
            <a:t>FTF</a:t>
          </a:r>
          <a:endParaRPr lang="en-US" sz="5400">
            <a:solidFill>
              <a:schemeClr val="bg1"/>
            </a:solidFill>
          </a:endParaRPr>
        </a:p>
        <a:p>
          <a:pPr algn="ctr">
            <a:lnSpc>
              <a:spcPts val="7200"/>
            </a:lnSpc>
          </a:pPr>
          <a:endParaRPr lang="en-US" sz="6000"/>
        </a:p>
      </xdr:txBody>
    </xdr:sp>
    <xdr:clientData/>
  </xdr:twoCellAnchor>
  <xdr:twoCellAnchor>
    <xdr:from>
      <xdr:col>7</xdr:col>
      <xdr:colOff>464343</xdr:colOff>
      <xdr:row>31</xdr:row>
      <xdr:rowOff>254794</xdr:rowOff>
    </xdr:from>
    <xdr:to>
      <xdr:col>16</xdr:col>
      <xdr:colOff>107655</xdr:colOff>
      <xdr:row>38</xdr:row>
      <xdr:rowOff>0</xdr:rowOff>
    </xdr:to>
    <xdr:sp macro="" textlink="">
      <xdr:nvSpPr>
        <xdr:cNvPr id="43" name="Rectangle 42"/>
        <xdr:cNvSpPr/>
      </xdr:nvSpPr>
      <xdr:spPr bwMode="auto">
        <a:xfrm>
          <a:off x="4500562" y="7505700"/>
          <a:ext cx="5048749" cy="1090613"/>
        </a:xfrm>
        <a:prstGeom prst="rect">
          <a:avLst/>
        </a:prstGeom>
        <a:solidFill>
          <a:srgbClr val="FFC000"/>
        </a:solidFill>
        <a:ln/>
        <a:effectLst/>
        <a:scene3d>
          <a:camera prst="orthographicFront">
            <a:rot lat="0" lon="0" rev="0"/>
          </a:camera>
          <a:lightRig rig="threePt" dir="t">
            <a:rot lat="0" lon="0" rev="1200000"/>
          </a:lightRig>
        </a:scene3d>
        <a:sp3d prstMaterial="metal"/>
      </xdr:spPr>
      <xdr:style>
        <a:lnRef idx="0">
          <a:schemeClr val="accent6"/>
        </a:lnRef>
        <a:fillRef idx="3">
          <a:schemeClr val="accent6"/>
        </a:fillRef>
        <a:effectRef idx="3">
          <a:schemeClr val="accent6"/>
        </a:effectRef>
        <a:fontRef idx="minor">
          <a:schemeClr val="lt1"/>
        </a:fontRef>
      </xdr:style>
      <xdr:txBody>
        <a:bodyPr vertOverflow="clip" rtlCol="0" anchor="ctr"/>
        <a:lstStyle/>
        <a:p>
          <a:pPr algn="ctr"/>
          <a:r>
            <a:rPr lang="en-US" sz="1200" b="1">
              <a:solidFill>
                <a:schemeClr val="bg1"/>
              </a:solidFill>
              <a:latin typeface="Arial Narrow" pitchFamily="34" charset="0"/>
            </a:rPr>
            <a:t>Feed the Future (FtF): Funded by USAID. Projects must strategically</a:t>
          </a:r>
          <a:r>
            <a:rPr lang="en-US" sz="1200" b="1" baseline="0">
              <a:solidFill>
                <a:schemeClr val="bg1"/>
              </a:solidFill>
              <a:latin typeface="Arial Narrow" pitchFamily="34" charset="0"/>
            </a:rPr>
            <a:t> respond to  food insecurity vulnerabilities.  WAFSP is a regional partnership  in West African countries. </a:t>
          </a:r>
          <a:endParaRPr lang="en-US" sz="1200" b="1">
            <a:solidFill>
              <a:schemeClr val="bg1"/>
            </a:solidFill>
            <a:latin typeface="Arial Narrow" pitchFamily="34" charset="0"/>
          </a:endParaRPr>
        </a:p>
      </xdr:txBody>
    </xdr:sp>
    <xdr:clientData/>
  </xdr:twoCellAnchor>
  <xdr:twoCellAnchor>
    <xdr:from>
      <xdr:col>3</xdr:col>
      <xdr:colOff>156971</xdr:colOff>
      <xdr:row>17</xdr:row>
      <xdr:rowOff>99060</xdr:rowOff>
    </xdr:from>
    <xdr:to>
      <xdr:col>7</xdr:col>
      <xdr:colOff>351281</xdr:colOff>
      <xdr:row>23</xdr:row>
      <xdr:rowOff>87630</xdr:rowOff>
    </xdr:to>
    <xdr:sp macro="" textlink="">
      <xdr:nvSpPr>
        <xdr:cNvPr id="97" name="Rectangle 96">
          <a:hlinkClick xmlns:r="http://schemas.openxmlformats.org/officeDocument/2006/relationships" r:id="rId6"/>
        </xdr:cNvPr>
        <xdr:cNvSpPr/>
      </xdr:nvSpPr>
      <xdr:spPr bwMode="auto">
        <a:xfrm>
          <a:off x="3004946" y="4290060"/>
          <a:ext cx="2366010" cy="960120"/>
        </a:xfrm>
        <a:prstGeom prst="rect">
          <a:avLst/>
        </a:prstGeom>
        <a:ln/>
        <a:scene3d>
          <a:camera prst="orthographicFront">
            <a:rot lat="0" lon="0" rev="0"/>
          </a:camera>
          <a:lightRig rig="threePt" dir="t">
            <a:rot lat="0" lon="0" rev="1200000"/>
          </a:lightRig>
        </a:scene3d>
        <a:sp3d prstMaterial="metal">
          <a:bevelT w="63500" h="25400"/>
        </a:sp3d>
      </xdr:spPr>
      <xdr:style>
        <a:lnRef idx="0">
          <a:schemeClr val="accent3"/>
        </a:lnRef>
        <a:fillRef idx="3">
          <a:schemeClr val="accent3"/>
        </a:fillRef>
        <a:effectRef idx="3">
          <a:schemeClr val="accent3"/>
        </a:effectRef>
        <a:fontRef idx="minor">
          <a:schemeClr val="lt1"/>
        </a:fontRef>
      </xdr:style>
      <xdr:txBody>
        <a:bodyPr vertOverflow="clip" rtlCol="0" anchor="ctr"/>
        <a:lstStyle/>
        <a:p>
          <a:pPr algn="ctr"/>
          <a:r>
            <a:rPr lang="en-US" sz="3200"/>
            <a:t>Other USAID</a:t>
          </a:r>
        </a:p>
      </xdr:txBody>
    </xdr:sp>
    <xdr:clientData/>
  </xdr:twoCellAnchor>
  <xdr:twoCellAnchor>
    <xdr:from>
      <xdr:col>7</xdr:col>
      <xdr:colOff>433198</xdr:colOff>
      <xdr:row>17</xdr:row>
      <xdr:rowOff>100012</xdr:rowOff>
    </xdr:from>
    <xdr:to>
      <xdr:col>16</xdr:col>
      <xdr:colOff>83155</xdr:colOff>
      <xdr:row>23</xdr:row>
      <xdr:rowOff>88582</xdr:rowOff>
    </xdr:to>
    <xdr:sp macro="" textlink="">
      <xdr:nvSpPr>
        <xdr:cNvPr id="98" name="TextBox 97"/>
        <xdr:cNvSpPr txBox="1"/>
      </xdr:nvSpPr>
      <xdr:spPr>
        <a:xfrm>
          <a:off x="4469417" y="4279106"/>
          <a:ext cx="5055394" cy="988695"/>
        </a:xfrm>
        <a:prstGeom prst="rect">
          <a:avLst/>
        </a:prstGeom>
        <a:solidFill>
          <a:schemeClr val="accent3"/>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r>
            <a:rPr lang="en-US" sz="1200" b="1">
              <a:solidFill>
                <a:schemeClr val="bg1"/>
              </a:solidFill>
              <a:latin typeface="Arial Narrow" pitchFamily="34" charset="0"/>
              <a:ea typeface="+mn-ea"/>
              <a:cs typeface="+mn-cs"/>
            </a:rPr>
            <a:t>A few</a:t>
          </a:r>
          <a:r>
            <a:rPr lang="en-US" sz="1200" b="1">
              <a:solidFill>
                <a:schemeClr val="dk1"/>
              </a:solidFill>
              <a:latin typeface="Arial Narrow" pitchFamily="34" charset="0"/>
              <a:ea typeface="+mn-ea"/>
              <a:cs typeface="+mn-cs"/>
            </a:rPr>
            <a:t> </a:t>
          </a:r>
          <a:r>
            <a:rPr lang="en-US" sz="1200" b="1">
              <a:solidFill>
                <a:schemeClr val="bg1"/>
              </a:solidFill>
              <a:latin typeface="Arial Narrow" pitchFamily="34" charset="0"/>
              <a:ea typeface="+mn-ea"/>
              <a:cs typeface="+mn-cs"/>
            </a:rPr>
            <a:t>Peace</a:t>
          </a:r>
          <a:r>
            <a:rPr lang="en-US" sz="1200" b="1" baseline="0">
              <a:solidFill>
                <a:schemeClr val="bg1"/>
              </a:solidFill>
              <a:latin typeface="Arial Narrow" pitchFamily="34" charset="0"/>
              <a:ea typeface="+mn-ea"/>
              <a:cs typeface="+mn-cs"/>
            </a:rPr>
            <a:t> Corps posts have arranged for country-specific grant programs funded by USAID. Indicators for these programs will appear on the same page as the SPA indicators.</a:t>
          </a:r>
          <a:endParaRPr lang="en-US" sz="1200">
            <a:solidFill>
              <a:schemeClr val="bg1"/>
            </a:solidFill>
            <a:latin typeface="Arial Narrow" pitchFamily="34" charset="0"/>
          </a:endParaRPr>
        </a:p>
      </xdr:txBody>
    </xdr:sp>
    <xdr:clientData/>
  </xdr:twoCellAnchor>
  <xdr:twoCellAnchor>
    <xdr:from>
      <xdr:col>0</xdr:col>
      <xdr:colOff>47625</xdr:colOff>
      <xdr:row>0</xdr:row>
      <xdr:rowOff>123825</xdr:rowOff>
    </xdr:from>
    <xdr:to>
      <xdr:col>2</xdr:col>
      <xdr:colOff>28575</xdr:colOff>
      <xdr:row>34</xdr:row>
      <xdr:rowOff>104775</xdr:rowOff>
    </xdr:to>
    <xdr:grpSp>
      <xdr:nvGrpSpPr>
        <xdr:cNvPr id="649677" name="Group 81"/>
        <xdr:cNvGrpSpPr>
          <a:grpSpLocks/>
        </xdr:cNvGrpSpPr>
      </xdr:nvGrpSpPr>
      <xdr:grpSpPr bwMode="auto">
        <a:xfrm>
          <a:off x="47625" y="123825"/>
          <a:ext cx="1771650" cy="7867650"/>
          <a:chOff x="11820763" y="288083"/>
          <a:chExt cx="1769694" cy="7878305"/>
        </a:xfrm>
      </xdr:grpSpPr>
      <xdr:sp macro="" textlink="">
        <xdr:nvSpPr>
          <xdr:cNvPr id="83" name="Horizontal Scroll 82">
            <a:hlinkClick xmlns:r="http://schemas.openxmlformats.org/officeDocument/2006/relationships" r:id="rId7"/>
          </xdr:cNvPr>
          <xdr:cNvSpPr/>
        </xdr:nvSpPr>
        <xdr:spPr bwMode="auto">
          <a:xfrm>
            <a:off x="11820763" y="288083"/>
            <a:ext cx="1741151" cy="362440"/>
          </a:xfrm>
          <a:prstGeom prst="horizontalScroll">
            <a:avLst/>
          </a:prstGeom>
          <a:solidFill>
            <a:schemeClr val="bg2">
              <a:lumMod val="50000"/>
            </a:schemeClr>
          </a:solidFill>
          <a:ln>
            <a:solidFill>
              <a:sysClr val="windowText" lastClr="000000"/>
            </a:solidFill>
          </a:ln>
        </xdr:spPr>
        <xdr:style>
          <a:lnRef idx="1">
            <a:schemeClr val="accent1"/>
          </a:lnRef>
          <a:fillRef idx="2">
            <a:schemeClr val="accent1"/>
          </a:fillRef>
          <a:effectRef idx="1">
            <a:schemeClr val="accent1"/>
          </a:effectRef>
          <a:fontRef idx="minor">
            <a:schemeClr val="dk1"/>
          </a:fontRef>
        </xdr:style>
        <xdr:txBody>
          <a:bodyPr vertOverflow="clip" rtlCol="0" anchor="ctr"/>
          <a:lstStyle/>
          <a:p>
            <a:pPr algn="ctr"/>
            <a:r>
              <a:rPr lang="en-US" sz="1400" b="1" baseline="0">
                <a:solidFill>
                  <a:schemeClr val="bg1"/>
                </a:solidFill>
                <a:latin typeface="Arial Narrow" pitchFamily="34" charset="0"/>
              </a:rPr>
              <a:t>Main Menu</a:t>
            </a:r>
          </a:p>
        </xdr:txBody>
      </xdr:sp>
      <xdr:sp macro="" textlink="">
        <xdr:nvSpPr>
          <xdr:cNvPr id="84" name="Rectangle 83">
            <a:hlinkClick xmlns:r="http://schemas.openxmlformats.org/officeDocument/2006/relationships" r:id="rId8"/>
          </xdr:cNvPr>
          <xdr:cNvSpPr/>
        </xdr:nvSpPr>
        <xdr:spPr bwMode="auto">
          <a:xfrm>
            <a:off x="11849306" y="1117880"/>
            <a:ext cx="1741151" cy="362440"/>
          </a:xfrm>
          <a:prstGeom prst="rect">
            <a:avLst/>
          </a:prstGeom>
          <a:solidFill>
            <a:srgbClr val="1F497D"/>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a:latin typeface="Arial Narrow" pitchFamily="34" charset="0"/>
              </a:rPr>
              <a:t>Project Classification</a:t>
            </a:r>
          </a:p>
        </xdr:txBody>
      </xdr:sp>
      <xdr:sp macro="" textlink="">
        <xdr:nvSpPr>
          <xdr:cNvPr id="85" name="Rectangle 84">
            <a:hlinkClick xmlns:r="http://schemas.openxmlformats.org/officeDocument/2006/relationships" r:id="rId9"/>
          </xdr:cNvPr>
          <xdr:cNvSpPr/>
        </xdr:nvSpPr>
        <xdr:spPr bwMode="auto">
          <a:xfrm>
            <a:off x="11849306" y="1518472"/>
            <a:ext cx="1741151" cy="362440"/>
          </a:xfrm>
          <a:prstGeom prst="rect">
            <a:avLst/>
          </a:prstGeom>
          <a:solidFill>
            <a:srgbClr val="1F497D"/>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a:latin typeface="Arial Narrow" pitchFamily="34" charset="0"/>
              </a:rPr>
              <a:t>Project Description</a:t>
            </a:r>
          </a:p>
        </xdr:txBody>
      </xdr:sp>
      <xdr:sp macro="" textlink="">
        <xdr:nvSpPr>
          <xdr:cNvPr id="86" name="Rectangle 85">
            <a:hlinkClick xmlns:r="http://schemas.openxmlformats.org/officeDocument/2006/relationships" r:id="rId10"/>
          </xdr:cNvPr>
          <xdr:cNvSpPr/>
        </xdr:nvSpPr>
        <xdr:spPr bwMode="auto">
          <a:xfrm>
            <a:off x="11839792" y="2310118"/>
            <a:ext cx="1741151" cy="362440"/>
          </a:xfrm>
          <a:prstGeom prst="rect">
            <a:avLst/>
          </a:prstGeom>
          <a:solidFill>
            <a:srgbClr val="1F497D"/>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a:latin typeface="Arial Narrow" pitchFamily="34" charset="0"/>
              </a:rPr>
              <a:t>Timeline</a:t>
            </a:r>
          </a:p>
        </xdr:txBody>
      </xdr:sp>
      <xdr:sp macro="" textlink="">
        <xdr:nvSpPr>
          <xdr:cNvPr id="87" name="Rectangle 86">
            <a:hlinkClick xmlns:r="http://schemas.openxmlformats.org/officeDocument/2006/relationships" r:id="rId11"/>
          </xdr:cNvPr>
          <xdr:cNvSpPr/>
        </xdr:nvSpPr>
        <xdr:spPr bwMode="auto">
          <a:xfrm>
            <a:off x="11839792" y="2701172"/>
            <a:ext cx="1741151" cy="362440"/>
          </a:xfrm>
          <a:prstGeom prst="rect">
            <a:avLst/>
          </a:prstGeom>
          <a:solidFill>
            <a:srgbClr val="1F497D"/>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a:solidFill>
                  <a:schemeClr val="lt1"/>
                </a:solidFill>
                <a:latin typeface="Arial Narrow" pitchFamily="34" charset="0"/>
                <a:ea typeface="+mn-ea"/>
                <a:cs typeface="+mn-cs"/>
              </a:rPr>
              <a:t>Monitoring</a:t>
            </a:r>
            <a:r>
              <a:rPr lang="en-US" sz="1100" b="1" baseline="0">
                <a:solidFill>
                  <a:schemeClr val="lt1"/>
                </a:solidFill>
                <a:latin typeface="Arial Narrow" pitchFamily="34" charset="0"/>
                <a:ea typeface="+mn-ea"/>
                <a:cs typeface="+mn-cs"/>
              </a:rPr>
              <a:t> &amp; Evaluation</a:t>
            </a:r>
            <a:endParaRPr lang="en-US" sz="1100">
              <a:latin typeface="Arial Narrow" pitchFamily="34" charset="0"/>
            </a:endParaRPr>
          </a:p>
        </xdr:txBody>
      </xdr:sp>
      <xdr:sp macro="" textlink="">
        <xdr:nvSpPr>
          <xdr:cNvPr id="88" name="Rectangle 87">
            <a:hlinkClick xmlns:r="http://schemas.openxmlformats.org/officeDocument/2006/relationships" r:id="rId12"/>
          </xdr:cNvPr>
          <xdr:cNvSpPr/>
        </xdr:nvSpPr>
        <xdr:spPr bwMode="auto">
          <a:xfrm>
            <a:off x="11839792" y="3473741"/>
            <a:ext cx="1741151" cy="362440"/>
          </a:xfrm>
          <a:prstGeom prst="rect">
            <a:avLst/>
          </a:prstGeom>
          <a:solidFill>
            <a:srgbClr val="1F497D"/>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a:latin typeface="Arial Narrow" pitchFamily="34" charset="0"/>
              </a:rPr>
              <a:t>Detailed Budget</a:t>
            </a:r>
          </a:p>
        </xdr:txBody>
      </xdr:sp>
      <xdr:sp macro="" textlink="">
        <xdr:nvSpPr>
          <xdr:cNvPr id="89" name="Rectangle 88">
            <a:hlinkClick xmlns:r="http://schemas.openxmlformats.org/officeDocument/2006/relationships" r:id="rId13"/>
          </xdr:cNvPr>
          <xdr:cNvSpPr/>
        </xdr:nvSpPr>
        <xdr:spPr bwMode="auto">
          <a:xfrm>
            <a:off x="11839792" y="3855257"/>
            <a:ext cx="1741151" cy="362440"/>
          </a:xfrm>
          <a:prstGeom prst="rect">
            <a:avLst/>
          </a:prstGeom>
          <a:solidFill>
            <a:srgbClr val="1F497D"/>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a:latin typeface="Arial Narrow" pitchFamily="34" charset="0"/>
              </a:rPr>
              <a:t>Grant Type Selection</a:t>
            </a:r>
          </a:p>
        </xdr:txBody>
      </xdr:sp>
      <xdr:sp macro="" textlink="">
        <xdr:nvSpPr>
          <xdr:cNvPr id="90" name="Rectangle 89">
            <a:hlinkClick xmlns:r="http://schemas.openxmlformats.org/officeDocument/2006/relationships" r:id="rId14"/>
          </xdr:cNvPr>
          <xdr:cNvSpPr/>
        </xdr:nvSpPr>
        <xdr:spPr bwMode="auto">
          <a:xfrm>
            <a:off x="11830277" y="6211119"/>
            <a:ext cx="1741151" cy="362440"/>
          </a:xfrm>
          <a:prstGeom prst="rect">
            <a:avLst/>
          </a:prstGeom>
          <a:solidFill>
            <a:srgbClr val="1F497D"/>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a:latin typeface="Arial Narrow" pitchFamily="34" charset="0"/>
              </a:rPr>
              <a:t>Signature Forms</a:t>
            </a:r>
          </a:p>
        </xdr:txBody>
      </xdr:sp>
      <xdr:sp macro="" textlink="">
        <xdr:nvSpPr>
          <xdr:cNvPr id="91" name="Rectangle 90">
            <a:hlinkClick xmlns:r="http://schemas.openxmlformats.org/officeDocument/2006/relationships" r:id="rId3"/>
          </xdr:cNvPr>
          <xdr:cNvSpPr/>
        </xdr:nvSpPr>
        <xdr:spPr bwMode="auto">
          <a:xfrm>
            <a:off x="12020567" y="4227236"/>
            <a:ext cx="1560375" cy="362440"/>
          </a:xfrm>
          <a:prstGeom prst="rect">
            <a:avLst/>
          </a:prstGeom>
          <a:solidFill>
            <a:schemeClr val="accent4"/>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a:latin typeface="Arial Narrow" pitchFamily="34" charset="0"/>
              </a:rPr>
              <a:t>PCPP</a:t>
            </a:r>
          </a:p>
        </xdr:txBody>
      </xdr:sp>
      <xdr:sp macro="" textlink="">
        <xdr:nvSpPr>
          <xdr:cNvPr id="92" name="Rectangle 91">
            <a:hlinkClick xmlns:r="http://schemas.openxmlformats.org/officeDocument/2006/relationships" r:id="rId2"/>
          </xdr:cNvPr>
          <xdr:cNvSpPr/>
        </xdr:nvSpPr>
        <xdr:spPr bwMode="auto">
          <a:xfrm>
            <a:off x="12020567" y="4637365"/>
            <a:ext cx="1560375" cy="352902"/>
          </a:xfrm>
          <a:prstGeom prst="rect">
            <a:avLst/>
          </a:prstGeom>
          <a:solidFill>
            <a:schemeClr val="accent3"/>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a:latin typeface="Arial Narrow" pitchFamily="34" charset="0"/>
              </a:rPr>
              <a:t>SPA and other USAID</a:t>
            </a:r>
          </a:p>
        </xdr:txBody>
      </xdr:sp>
      <xdr:sp macro="" textlink="">
        <xdr:nvSpPr>
          <xdr:cNvPr id="93" name="Rectangle 92">
            <a:hlinkClick xmlns:r="http://schemas.openxmlformats.org/officeDocument/2006/relationships" r:id="rId1"/>
          </xdr:cNvPr>
          <xdr:cNvSpPr/>
        </xdr:nvSpPr>
        <xdr:spPr bwMode="auto">
          <a:xfrm>
            <a:off x="12020567" y="5037957"/>
            <a:ext cx="1560375" cy="352902"/>
          </a:xfrm>
          <a:prstGeom prst="rect">
            <a:avLst/>
          </a:prstGeom>
          <a:solidFill>
            <a:schemeClr val="accent2"/>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a:latin typeface="Arial Narrow" pitchFamily="34" charset="0"/>
              </a:rPr>
              <a:t>VAST</a:t>
            </a:r>
          </a:p>
        </xdr:txBody>
      </xdr:sp>
      <xdr:sp macro="" textlink="">
        <xdr:nvSpPr>
          <xdr:cNvPr id="94" name="Rectangle 93">
            <a:hlinkClick xmlns:r="http://schemas.openxmlformats.org/officeDocument/2006/relationships" r:id="rId4"/>
          </xdr:cNvPr>
          <xdr:cNvSpPr/>
        </xdr:nvSpPr>
        <xdr:spPr bwMode="auto">
          <a:xfrm>
            <a:off x="12020567" y="5419473"/>
            <a:ext cx="1560375" cy="362440"/>
          </a:xfrm>
          <a:prstGeom prst="rect">
            <a:avLst/>
          </a:prstGeom>
          <a:solidFill>
            <a:schemeClr val="accent6"/>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a:latin typeface="Arial Narrow" pitchFamily="34" charset="0"/>
              </a:rPr>
              <a:t>ECPA</a:t>
            </a:r>
          </a:p>
        </xdr:txBody>
      </xdr:sp>
      <xdr:sp macro="" textlink="">
        <xdr:nvSpPr>
          <xdr:cNvPr id="95" name="Rectangle 94">
            <a:hlinkClick xmlns:r="http://schemas.openxmlformats.org/officeDocument/2006/relationships" r:id="rId15"/>
          </xdr:cNvPr>
          <xdr:cNvSpPr/>
        </xdr:nvSpPr>
        <xdr:spPr bwMode="auto">
          <a:xfrm>
            <a:off x="12001538" y="6611710"/>
            <a:ext cx="1560375" cy="371978"/>
          </a:xfrm>
          <a:prstGeom prst="rect">
            <a:avLst/>
          </a:prstGeom>
          <a:solidFill>
            <a:srgbClr val="1F497D"/>
          </a:solidFill>
          <a:ln>
            <a:solidFill>
              <a:srgbClr val="1F497D"/>
            </a:solid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baseline="0">
                <a:latin typeface="Arial Narrow" pitchFamily="34" charset="0"/>
              </a:rPr>
              <a:t>Liability Form</a:t>
            </a:r>
            <a:endParaRPr lang="en-US" sz="1100" b="1">
              <a:latin typeface="Arial Narrow" pitchFamily="34" charset="0"/>
            </a:endParaRPr>
          </a:p>
        </xdr:txBody>
      </xdr:sp>
      <xdr:sp macro="" textlink="">
        <xdr:nvSpPr>
          <xdr:cNvPr id="96" name="Rectangle 95">
            <a:hlinkClick xmlns:r="http://schemas.openxmlformats.org/officeDocument/2006/relationships" r:id="rId16"/>
          </xdr:cNvPr>
          <xdr:cNvSpPr/>
        </xdr:nvSpPr>
        <xdr:spPr bwMode="auto">
          <a:xfrm>
            <a:off x="12001538" y="7021840"/>
            <a:ext cx="1560375" cy="362440"/>
          </a:xfrm>
          <a:prstGeom prst="rect">
            <a:avLst/>
          </a:prstGeom>
          <a:solidFill>
            <a:srgbClr val="1F497D"/>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a:latin typeface="Arial Narrow" pitchFamily="34" charset="0"/>
              </a:rPr>
              <a:t>Project Agreement</a:t>
            </a:r>
          </a:p>
        </xdr:txBody>
      </xdr:sp>
      <xdr:sp macro="" textlink="">
        <xdr:nvSpPr>
          <xdr:cNvPr id="99" name="Rectangle 98">
            <a:hlinkClick xmlns:r="http://schemas.openxmlformats.org/officeDocument/2006/relationships" r:id="rId17"/>
          </xdr:cNvPr>
          <xdr:cNvSpPr/>
        </xdr:nvSpPr>
        <xdr:spPr bwMode="auto">
          <a:xfrm>
            <a:off x="12001538" y="7412894"/>
            <a:ext cx="1560375" cy="362440"/>
          </a:xfrm>
          <a:prstGeom prst="rect">
            <a:avLst/>
          </a:prstGeom>
          <a:solidFill>
            <a:srgbClr val="1F497D"/>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a:latin typeface="Arial Narrow" pitchFamily="34" charset="0"/>
              </a:rPr>
              <a:t>Press Authorization</a:t>
            </a:r>
          </a:p>
        </xdr:txBody>
      </xdr:sp>
      <xdr:sp macro="" textlink="">
        <xdr:nvSpPr>
          <xdr:cNvPr id="100" name="Rectangle 99">
            <a:hlinkClick xmlns:r="http://schemas.openxmlformats.org/officeDocument/2006/relationships" r:id="rId18"/>
          </xdr:cNvPr>
          <xdr:cNvSpPr/>
        </xdr:nvSpPr>
        <xdr:spPr bwMode="auto">
          <a:xfrm>
            <a:off x="11849306" y="698213"/>
            <a:ext cx="1741151" cy="371978"/>
          </a:xfrm>
          <a:prstGeom prst="rect">
            <a:avLst/>
          </a:prstGeom>
          <a:solidFill>
            <a:srgbClr val="1F497D"/>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a:latin typeface="Arial Narrow" pitchFamily="34" charset="0"/>
              </a:rPr>
              <a:t>Instructions</a:t>
            </a:r>
          </a:p>
        </xdr:txBody>
      </xdr:sp>
      <xdr:sp macro="" textlink="">
        <xdr:nvSpPr>
          <xdr:cNvPr id="101" name="Rectangle 100">
            <a:hlinkClick xmlns:r="http://schemas.openxmlformats.org/officeDocument/2006/relationships" r:id="rId19"/>
          </xdr:cNvPr>
          <xdr:cNvSpPr/>
        </xdr:nvSpPr>
        <xdr:spPr bwMode="auto">
          <a:xfrm>
            <a:off x="11849306" y="1919064"/>
            <a:ext cx="1741151" cy="352902"/>
          </a:xfrm>
          <a:prstGeom prst="rect">
            <a:avLst/>
          </a:prstGeom>
          <a:solidFill>
            <a:srgbClr val="1F497D"/>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a:latin typeface="Arial Narrow" pitchFamily="34" charset="0"/>
              </a:rPr>
              <a:t>Goals &amp; Objectives</a:t>
            </a:r>
          </a:p>
        </xdr:txBody>
      </xdr:sp>
      <xdr:sp macro="" textlink="">
        <xdr:nvSpPr>
          <xdr:cNvPr id="102" name="Rectangle 101">
            <a:hlinkClick xmlns:r="http://schemas.openxmlformats.org/officeDocument/2006/relationships" r:id="rId20"/>
          </xdr:cNvPr>
          <xdr:cNvSpPr/>
        </xdr:nvSpPr>
        <xdr:spPr bwMode="auto">
          <a:xfrm>
            <a:off x="11839792" y="3082688"/>
            <a:ext cx="1741151" cy="362440"/>
          </a:xfrm>
          <a:prstGeom prst="rect">
            <a:avLst/>
          </a:prstGeom>
          <a:solidFill>
            <a:srgbClr val="1F497D"/>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baseline="0">
                <a:latin typeface="Arial Narrow" pitchFamily="34" charset="0"/>
              </a:rPr>
              <a:t>Do No Harm</a:t>
            </a:r>
          </a:p>
        </xdr:txBody>
      </xdr:sp>
      <xdr:sp macro="" textlink="">
        <xdr:nvSpPr>
          <xdr:cNvPr id="103" name="Rectangle 102">
            <a:hlinkClick xmlns:r="http://schemas.openxmlformats.org/officeDocument/2006/relationships" r:id="rId21"/>
          </xdr:cNvPr>
          <xdr:cNvSpPr/>
        </xdr:nvSpPr>
        <xdr:spPr bwMode="auto">
          <a:xfrm>
            <a:off x="11830277" y="7803948"/>
            <a:ext cx="1750665" cy="362440"/>
          </a:xfrm>
          <a:prstGeom prst="rect">
            <a:avLst/>
          </a:prstGeom>
          <a:solidFill>
            <a:srgbClr val="1F497D"/>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a:latin typeface="Arial Narrow" pitchFamily="34" charset="0"/>
              </a:rPr>
              <a:t>End</a:t>
            </a:r>
          </a:p>
        </xdr:txBody>
      </xdr:sp>
      <xdr:sp macro="" textlink="">
        <xdr:nvSpPr>
          <xdr:cNvPr id="104" name="Rectangle 103">
            <a:hlinkClick xmlns:r="http://schemas.openxmlformats.org/officeDocument/2006/relationships" r:id="rId5"/>
          </xdr:cNvPr>
          <xdr:cNvSpPr/>
        </xdr:nvSpPr>
        <xdr:spPr bwMode="auto">
          <a:xfrm>
            <a:off x="12011053" y="5800989"/>
            <a:ext cx="1560375" cy="362440"/>
          </a:xfrm>
          <a:prstGeom prst="rect">
            <a:avLst/>
          </a:prstGeom>
          <a:solidFill>
            <a:srgbClr val="FFC000"/>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a:latin typeface="Arial Narrow" pitchFamily="34" charset="0"/>
              </a:rPr>
              <a:t>FTF</a:t>
            </a:r>
          </a:p>
        </xdr:txBody>
      </xdr:sp>
    </xdr:grpSp>
    <xdr:clientData/>
  </xdr:twoCellAnchor>
  <xdr:oneCellAnchor>
    <xdr:from>
      <xdr:col>9</xdr:col>
      <xdr:colOff>19050</xdr:colOff>
      <xdr:row>44</xdr:row>
      <xdr:rowOff>66675</xdr:rowOff>
    </xdr:from>
    <xdr:ext cx="184731" cy="264560"/>
    <xdr:sp macro="" textlink="">
      <xdr:nvSpPr>
        <xdr:cNvPr id="36" name="TextBox 35"/>
        <xdr:cNvSpPr txBox="1"/>
      </xdr:nvSpPr>
      <xdr:spPr>
        <a:xfrm>
          <a:off x="5286375" y="958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R"/>
        </a:p>
      </xdr:txBody>
    </xdr:sp>
    <xdr:clientData/>
  </xdr:oneCellAnchor>
</xdr:wsDr>
</file>

<file path=xl/drawings/drawing11.xml><?xml version="1.0" encoding="utf-8"?>
<xdr:wsDr xmlns:xdr="http://schemas.openxmlformats.org/drawingml/2006/spreadsheetDrawing" xmlns:a="http://schemas.openxmlformats.org/drawingml/2006/main">
  <xdr:twoCellAnchor>
    <xdr:from>
      <xdr:col>1</xdr:col>
      <xdr:colOff>190500</xdr:colOff>
      <xdr:row>1</xdr:row>
      <xdr:rowOff>47625</xdr:rowOff>
    </xdr:from>
    <xdr:to>
      <xdr:col>1</xdr:col>
      <xdr:colOff>1962150</xdr:colOff>
      <xdr:row>36</xdr:row>
      <xdr:rowOff>47625</xdr:rowOff>
    </xdr:to>
    <xdr:grpSp>
      <xdr:nvGrpSpPr>
        <xdr:cNvPr id="640692" name="Group 22"/>
        <xdr:cNvGrpSpPr>
          <a:grpSpLocks/>
        </xdr:cNvGrpSpPr>
      </xdr:nvGrpSpPr>
      <xdr:grpSpPr bwMode="auto">
        <a:xfrm>
          <a:off x="381000" y="190500"/>
          <a:ext cx="1771650" cy="7877175"/>
          <a:chOff x="11820763" y="288083"/>
          <a:chExt cx="1769694" cy="7878305"/>
        </a:xfrm>
      </xdr:grpSpPr>
      <xdr:sp macro="" textlink="">
        <xdr:nvSpPr>
          <xdr:cNvPr id="24" name="Horizontal Scroll 23">
            <a:hlinkClick xmlns:r="http://schemas.openxmlformats.org/officeDocument/2006/relationships" r:id="rId1"/>
          </xdr:cNvPr>
          <xdr:cNvSpPr/>
        </xdr:nvSpPr>
        <xdr:spPr bwMode="auto">
          <a:xfrm>
            <a:off x="11820763" y="288083"/>
            <a:ext cx="1741151" cy="362002"/>
          </a:xfrm>
          <a:prstGeom prst="horizontalScroll">
            <a:avLst/>
          </a:prstGeom>
          <a:solidFill>
            <a:schemeClr val="bg2">
              <a:lumMod val="50000"/>
            </a:schemeClr>
          </a:solidFill>
          <a:ln>
            <a:solidFill>
              <a:sysClr val="windowText" lastClr="000000"/>
            </a:solidFill>
          </a:ln>
        </xdr:spPr>
        <xdr:style>
          <a:lnRef idx="1">
            <a:schemeClr val="accent1"/>
          </a:lnRef>
          <a:fillRef idx="2">
            <a:schemeClr val="accent1"/>
          </a:fillRef>
          <a:effectRef idx="1">
            <a:schemeClr val="accent1"/>
          </a:effectRef>
          <a:fontRef idx="minor">
            <a:schemeClr val="dk1"/>
          </a:fontRef>
        </xdr:style>
        <xdr:txBody>
          <a:bodyPr vertOverflow="clip" rtlCol="0" anchor="ctr"/>
          <a:lstStyle/>
          <a:p>
            <a:pPr algn="ctr"/>
            <a:r>
              <a:rPr lang="en-US" sz="1400" b="1" baseline="0">
                <a:solidFill>
                  <a:schemeClr val="bg1"/>
                </a:solidFill>
                <a:latin typeface="Arial Narrow" pitchFamily="34" charset="0"/>
              </a:rPr>
              <a:t>Main Menu</a:t>
            </a:r>
          </a:p>
        </xdr:txBody>
      </xdr:sp>
      <xdr:sp macro="" textlink="">
        <xdr:nvSpPr>
          <xdr:cNvPr id="25" name="Rectangle 24">
            <a:hlinkClick xmlns:r="http://schemas.openxmlformats.org/officeDocument/2006/relationships" r:id="rId2"/>
          </xdr:cNvPr>
          <xdr:cNvSpPr/>
        </xdr:nvSpPr>
        <xdr:spPr bwMode="auto">
          <a:xfrm>
            <a:off x="11849306" y="1116877"/>
            <a:ext cx="1741151" cy="362002"/>
          </a:xfrm>
          <a:prstGeom prst="rect">
            <a:avLst/>
          </a:prstGeom>
          <a:solidFill>
            <a:srgbClr val="1F497D"/>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a:latin typeface="Arial Narrow" pitchFamily="34" charset="0"/>
              </a:rPr>
              <a:t>Project Classification</a:t>
            </a:r>
          </a:p>
        </xdr:txBody>
      </xdr:sp>
      <xdr:sp macro="" textlink="">
        <xdr:nvSpPr>
          <xdr:cNvPr id="26" name="Rectangle 25">
            <a:hlinkClick xmlns:r="http://schemas.openxmlformats.org/officeDocument/2006/relationships" r:id="rId3"/>
          </xdr:cNvPr>
          <xdr:cNvSpPr/>
        </xdr:nvSpPr>
        <xdr:spPr bwMode="auto">
          <a:xfrm>
            <a:off x="11849306" y="1516984"/>
            <a:ext cx="1741151" cy="362002"/>
          </a:xfrm>
          <a:prstGeom prst="rect">
            <a:avLst/>
          </a:prstGeom>
          <a:solidFill>
            <a:srgbClr val="1F497D"/>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a:latin typeface="Arial Narrow" pitchFamily="34" charset="0"/>
              </a:rPr>
              <a:t>Project Description</a:t>
            </a:r>
          </a:p>
        </xdr:txBody>
      </xdr:sp>
      <xdr:sp macro="" textlink="">
        <xdr:nvSpPr>
          <xdr:cNvPr id="27" name="Rectangle 26">
            <a:hlinkClick xmlns:r="http://schemas.openxmlformats.org/officeDocument/2006/relationships" r:id="rId4"/>
          </xdr:cNvPr>
          <xdr:cNvSpPr/>
        </xdr:nvSpPr>
        <xdr:spPr bwMode="auto">
          <a:xfrm>
            <a:off x="11839792" y="2307673"/>
            <a:ext cx="1741151" cy="362002"/>
          </a:xfrm>
          <a:prstGeom prst="rect">
            <a:avLst/>
          </a:prstGeom>
          <a:solidFill>
            <a:srgbClr val="1F497D"/>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a:latin typeface="Arial Narrow" pitchFamily="34" charset="0"/>
              </a:rPr>
              <a:t>Timeline</a:t>
            </a:r>
          </a:p>
        </xdr:txBody>
      </xdr:sp>
      <xdr:sp macro="" textlink="">
        <xdr:nvSpPr>
          <xdr:cNvPr id="28" name="Rectangle 27">
            <a:hlinkClick xmlns:r="http://schemas.openxmlformats.org/officeDocument/2006/relationships" r:id="rId5"/>
          </xdr:cNvPr>
          <xdr:cNvSpPr/>
        </xdr:nvSpPr>
        <xdr:spPr bwMode="auto">
          <a:xfrm>
            <a:off x="11839792" y="2698254"/>
            <a:ext cx="1741151" cy="362002"/>
          </a:xfrm>
          <a:prstGeom prst="rect">
            <a:avLst/>
          </a:prstGeom>
          <a:solidFill>
            <a:srgbClr val="1F497D"/>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a:solidFill>
                  <a:schemeClr val="lt1"/>
                </a:solidFill>
                <a:latin typeface="Arial Narrow" pitchFamily="34" charset="0"/>
                <a:ea typeface="+mn-ea"/>
                <a:cs typeface="+mn-cs"/>
              </a:rPr>
              <a:t>Monitoring</a:t>
            </a:r>
            <a:r>
              <a:rPr lang="en-US" sz="1100" b="1" baseline="0">
                <a:solidFill>
                  <a:schemeClr val="lt1"/>
                </a:solidFill>
                <a:latin typeface="Arial Narrow" pitchFamily="34" charset="0"/>
                <a:ea typeface="+mn-ea"/>
                <a:cs typeface="+mn-cs"/>
              </a:rPr>
              <a:t> &amp; Evaluation</a:t>
            </a:r>
            <a:endParaRPr lang="en-US" sz="1100">
              <a:latin typeface="Arial Narrow" pitchFamily="34" charset="0"/>
            </a:endParaRPr>
          </a:p>
        </xdr:txBody>
      </xdr:sp>
      <xdr:sp macro="" textlink="">
        <xdr:nvSpPr>
          <xdr:cNvPr id="29" name="Rectangle 28">
            <a:hlinkClick xmlns:r="http://schemas.openxmlformats.org/officeDocument/2006/relationships" r:id="rId6"/>
          </xdr:cNvPr>
          <xdr:cNvSpPr/>
        </xdr:nvSpPr>
        <xdr:spPr bwMode="auto">
          <a:xfrm>
            <a:off x="11839792" y="3469889"/>
            <a:ext cx="1741151" cy="362002"/>
          </a:xfrm>
          <a:prstGeom prst="rect">
            <a:avLst/>
          </a:prstGeom>
          <a:solidFill>
            <a:srgbClr val="1F497D"/>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a:latin typeface="Arial Narrow" pitchFamily="34" charset="0"/>
              </a:rPr>
              <a:t>Detailed Budget</a:t>
            </a:r>
          </a:p>
        </xdr:txBody>
      </xdr:sp>
      <xdr:sp macro="" textlink="">
        <xdr:nvSpPr>
          <xdr:cNvPr id="30" name="Rectangle 29">
            <a:hlinkClick xmlns:r="http://schemas.openxmlformats.org/officeDocument/2006/relationships" r:id="rId7"/>
          </xdr:cNvPr>
          <xdr:cNvSpPr/>
        </xdr:nvSpPr>
        <xdr:spPr bwMode="auto">
          <a:xfrm>
            <a:off x="11839792" y="3850944"/>
            <a:ext cx="1741151" cy="362002"/>
          </a:xfrm>
          <a:prstGeom prst="rect">
            <a:avLst/>
          </a:prstGeom>
          <a:solidFill>
            <a:srgbClr val="1F497D"/>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a:latin typeface="Arial Narrow" pitchFamily="34" charset="0"/>
              </a:rPr>
              <a:t>Grant Type Selection</a:t>
            </a:r>
          </a:p>
        </xdr:txBody>
      </xdr:sp>
      <xdr:sp macro="" textlink="">
        <xdr:nvSpPr>
          <xdr:cNvPr id="31" name="Rectangle 30">
            <a:hlinkClick xmlns:r="http://schemas.openxmlformats.org/officeDocument/2006/relationships" r:id="rId8"/>
          </xdr:cNvPr>
          <xdr:cNvSpPr/>
        </xdr:nvSpPr>
        <xdr:spPr bwMode="auto">
          <a:xfrm>
            <a:off x="11830277" y="6213483"/>
            <a:ext cx="1741151" cy="362002"/>
          </a:xfrm>
          <a:prstGeom prst="rect">
            <a:avLst/>
          </a:prstGeom>
          <a:solidFill>
            <a:srgbClr val="1F497D"/>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a:latin typeface="Arial Narrow" pitchFamily="34" charset="0"/>
              </a:rPr>
              <a:t>Signature Forms</a:t>
            </a:r>
          </a:p>
        </xdr:txBody>
      </xdr:sp>
      <xdr:sp macro="" textlink="">
        <xdr:nvSpPr>
          <xdr:cNvPr id="32" name="Rectangle 31">
            <a:hlinkClick xmlns:r="http://schemas.openxmlformats.org/officeDocument/2006/relationships" r:id="rId9"/>
          </xdr:cNvPr>
          <xdr:cNvSpPr/>
        </xdr:nvSpPr>
        <xdr:spPr bwMode="auto">
          <a:xfrm>
            <a:off x="12020567" y="4231999"/>
            <a:ext cx="1560375" cy="362002"/>
          </a:xfrm>
          <a:prstGeom prst="rect">
            <a:avLst/>
          </a:prstGeom>
          <a:solidFill>
            <a:schemeClr val="accent4"/>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a:latin typeface="Arial Narrow" pitchFamily="34" charset="0"/>
              </a:rPr>
              <a:t>PCPP</a:t>
            </a:r>
          </a:p>
        </xdr:txBody>
      </xdr:sp>
      <xdr:sp macro="" textlink="">
        <xdr:nvSpPr>
          <xdr:cNvPr id="33" name="Rectangle 32">
            <a:hlinkClick xmlns:r="http://schemas.openxmlformats.org/officeDocument/2006/relationships" r:id="rId10"/>
          </xdr:cNvPr>
          <xdr:cNvSpPr/>
        </xdr:nvSpPr>
        <xdr:spPr bwMode="auto">
          <a:xfrm>
            <a:off x="12020567" y="4641632"/>
            <a:ext cx="1560375" cy="352476"/>
          </a:xfrm>
          <a:prstGeom prst="rect">
            <a:avLst/>
          </a:prstGeom>
          <a:solidFill>
            <a:schemeClr val="accent3"/>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a:latin typeface="Arial Narrow" pitchFamily="34" charset="0"/>
              </a:rPr>
              <a:t>SPA and other USAID</a:t>
            </a:r>
          </a:p>
        </xdr:txBody>
      </xdr:sp>
      <xdr:sp macro="" textlink="">
        <xdr:nvSpPr>
          <xdr:cNvPr id="34" name="Rectangle 33">
            <a:hlinkClick xmlns:r="http://schemas.openxmlformats.org/officeDocument/2006/relationships" r:id="rId11"/>
          </xdr:cNvPr>
          <xdr:cNvSpPr/>
        </xdr:nvSpPr>
        <xdr:spPr bwMode="auto">
          <a:xfrm>
            <a:off x="12020567" y="5041740"/>
            <a:ext cx="1560375" cy="352476"/>
          </a:xfrm>
          <a:prstGeom prst="rect">
            <a:avLst/>
          </a:prstGeom>
          <a:solidFill>
            <a:schemeClr val="accent2"/>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a:latin typeface="Arial Narrow" pitchFamily="34" charset="0"/>
              </a:rPr>
              <a:t>VAST</a:t>
            </a:r>
          </a:p>
        </xdr:txBody>
      </xdr:sp>
      <xdr:sp macro="" textlink="">
        <xdr:nvSpPr>
          <xdr:cNvPr id="35" name="Rectangle 34">
            <a:hlinkClick xmlns:r="http://schemas.openxmlformats.org/officeDocument/2006/relationships" r:id="rId12"/>
          </xdr:cNvPr>
          <xdr:cNvSpPr/>
        </xdr:nvSpPr>
        <xdr:spPr bwMode="auto">
          <a:xfrm>
            <a:off x="12020567" y="5422794"/>
            <a:ext cx="1560375" cy="362002"/>
          </a:xfrm>
          <a:prstGeom prst="rect">
            <a:avLst/>
          </a:prstGeom>
          <a:solidFill>
            <a:schemeClr val="accent6"/>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a:latin typeface="Arial Narrow" pitchFamily="34" charset="0"/>
              </a:rPr>
              <a:t>ECPA</a:t>
            </a:r>
          </a:p>
        </xdr:txBody>
      </xdr:sp>
      <xdr:sp macro="" textlink="">
        <xdr:nvSpPr>
          <xdr:cNvPr id="36" name="Rectangle 35">
            <a:hlinkClick xmlns:r="http://schemas.openxmlformats.org/officeDocument/2006/relationships" r:id="rId13"/>
          </xdr:cNvPr>
          <xdr:cNvSpPr/>
        </xdr:nvSpPr>
        <xdr:spPr bwMode="auto">
          <a:xfrm>
            <a:off x="12001538" y="6613590"/>
            <a:ext cx="1560375" cy="371528"/>
          </a:xfrm>
          <a:prstGeom prst="rect">
            <a:avLst/>
          </a:prstGeom>
          <a:solidFill>
            <a:srgbClr val="1F497D"/>
          </a:solidFill>
          <a:ln>
            <a:solidFill>
              <a:srgbClr val="1F497D"/>
            </a:solid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baseline="0">
                <a:latin typeface="Arial Narrow" pitchFamily="34" charset="0"/>
              </a:rPr>
              <a:t>Liability Form</a:t>
            </a:r>
            <a:endParaRPr lang="en-US" sz="1100" b="1">
              <a:latin typeface="Arial Narrow" pitchFamily="34" charset="0"/>
            </a:endParaRPr>
          </a:p>
        </xdr:txBody>
      </xdr:sp>
      <xdr:sp macro="" textlink="">
        <xdr:nvSpPr>
          <xdr:cNvPr id="37" name="Rectangle 36">
            <a:hlinkClick xmlns:r="http://schemas.openxmlformats.org/officeDocument/2006/relationships" r:id="rId14"/>
          </xdr:cNvPr>
          <xdr:cNvSpPr/>
        </xdr:nvSpPr>
        <xdr:spPr bwMode="auto">
          <a:xfrm>
            <a:off x="12001538" y="7023224"/>
            <a:ext cx="1560375" cy="362002"/>
          </a:xfrm>
          <a:prstGeom prst="rect">
            <a:avLst/>
          </a:prstGeom>
          <a:solidFill>
            <a:srgbClr val="1F497D"/>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a:latin typeface="Arial Narrow" pitchFamily="34" charset="0"/>
              </a:rPr>
              <a:t>Project Agreement</a:t>
            </a:r>
          </a:p>
        </xdr:txBody>
      </xdr:sp>
      <xdr:sp macro="" textlink="">
        <xdr:nvSpPr>
          <xdr:cNvPr id="38" name="Rectangle 37">
            <a:hlinkClick xmlns:r="http://schemas.openxmlformats.org/officeDocument/2006/relationships" r:id="rId15"/>
          </xdr:cNvPr>
          <xdr:cNvSpPr/>
        </xdr:nvSpPr>
        <xdr:spPr bwMode="auto">
          <a:xfrm>
            <a:off x="12001538" y="7413805"/>
            <a:ext cx="1560375" cy="362002"/>
          </a:xfrm>
          <a:prstGeom prst="rect">
            <a:avLst/>
          </a:prstGeom>
          <a:solidFill>
            <a:srgbClr val="1F497D"/>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a:latin typeface="Arial Narrow" pitchFamily="34" charset="0"/>
              </a:rPr>
              <a:t>Press Authorization</a:t>
            </a:r>
          </a:p>
        </xdr:txBody>
      </xdr:sp>
      <xdr:sp macro="" textlink="">
        <xdr:nvSpPr>
          <xdr:cNvPr id="55" name="Rectangle 54">
            <a:hlinkClick xmlns:r="http://schemas.openxmlformats.org/officeDocument/2006/relationships" r:id="rId16"/>
          </xdr:cNvPr>
          <xdr:cNvSpPr/>
        </xdr:nvSpPr>
        <xdr:spPr bwMode="auto">
          <a:xfrm>
            <a:off x="11849306" y="697717"/>
            <a:ext cx="1741151" cy="371528"/>
          </a:xfrm>
          <a:prstGeom prst="rect">
            <a:avLst/>
          </a:prstGeom>
          <a:solidFill>
            <a:srgbClr val="1F497D"/>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a:latin typeface="Arial Narrow" pitchFamily="34" charset="0"/>
              </a:rPr>
              <a:t>Instructions</a:t>
            </a:r>
          </a:p>
        </xdr:txBody>
      </xdr:sp>
      <xdr:sp macro="" textlink="">
        <xdr:nvSpPr>
          <xdr:cNvPr id="56" name="Rectangle 55">
            <a:hlinkClick xmlns:r="http://schemas.openxmlformats.org/officeDocument/2006/relationships" r:id="rId17"/>
          </xdr:cNvPr>
          <xdr:cNvSpPr/>
        </xdr:nvSpPr>
        <xdr:spPr bwMode="auto">
          <a:xfrm>
            <a:off x="11849306" y="1917092"/>
            <a:ext cx="1741151" cy="352476"/>
          </a:xfrm>
          <a:prstGeom prst="rect">
            <a:avLst/>
          </a:prstGeom>
          <a:solidFill>
            <a:srgbClr val="1F497D"/>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a:latin typeface="Arial Narrow" pitchFamily="34" charset="0"/>
              </a:rPr>
              <a:t>Goals &amp; Objectives</a:t>
            </a:r>
          </a:p>
        </xdr:txBody>
      </xdr:sp>
      <xdr:sp macro="" textlink="">
        <xdr:nvSpPr>
          <xdr:cNvPr id="57" name="Rectangle 56">
            <a:hlinkClick xmlns:r="http://schemas.openxmlformats.org/officeDocument/2006/relationships" r:id="rId18"/>
          </xdr:cNvPr>
          <xdr:cNvSpPr/>
        </xdr:nvSpPr>
        <xdr:spPr bwMode="auto">
          <a:xfrm>
            <a:off x="11839792" y="3079308"/>
            <a:ext cx="1741151" cy="362002"/>
          </a:xfrm>
          <a:prstGeom prst="rect">
            <a:avLst/>
          </a:prstGeom>
          <a:solidFill>
            <a:srgbClr val="1F497D"/>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baseline="0">
                <a:latin typeface="Arial Narrow" pitchFamily="34" charset="0"/>
              </a:rPr>
              <a:t>Do No Harm</a:t>
            </a:r>
          </a:p>
        </xdr:txBody>
      </xdr:sp>
      <xdr:sp macro="" textlink="">
        <xdr:nvSpPr>
          <xdr:cNvPr id="62" name="Rectangle 61">
            <a:hlinkClick xmlns:r="http://schemas.openxmlformats.org/officeDocument/2006/relationships" r:id="rId19"/>
          </xdr:cNvPr>
          <xdr:cNvSpPr/>
        </xdr:nvSpPr>
        <xdr:spPr bwMode="auto">
          <a:xfrm>
            <a:off x="11830277" y="7804386"/>
            <a:ext cx="1750665" cy="362002"/>
          </a:xfrm>
          <a:prstGeom prst="rect">
            <a:avLst/>
          </a:prstGeom>
          <a:solidFill>
            <a:srgbClr val="1F497D"/>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a:latin typeface="Arial Narrow" pitchFamily="34" charset="0"/>
              </a:rPr>
              <a:t>End</a:t>
            </a:r>
          </a:p>
        </xdr:txBody>
      </xdr:sp>
      <xdr:sp macro="" textlink="">
        <xdr:nvSpPr>
          <xdr:cNvPr id="63" name="Rectangle 62">
            <a:hlinkClick xmlns:r="http://schemas.openxmlformats.org/officeDocument/2006/relationships" r:id="rId20"/>
          </xdr:cNvPr>
          <xdr:cNvSpPr/>
        </xdr:nvSpPr>
        <xdr:spPr bwMode="auto">
          <a:xfrm>
            <a:off x="12011053" y="5803849"/>
            <a:ext cx="1560375" cy="362002"/>
          </a:xfrm>
          <a:prstGeom prst="rect">
            <a:avLst/>
          </a:prstGeom>
          <a:solidFill>
            <a:srgbClr val="FFC000"/>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a:latin typeface="Arial Narrow" pitchFamily="34" charset="0"/>
              </a:rPr>
              <a:t>FTF</a:t>
            </a:r>
          </a:p>
        </xdr:txBody>
      </xdr:sp>
    </xdr:grpSp>
    <xdr:clientData/>
  </xdr:twoCellAnchor>
</xdr:wsDr>
</file>

<file path=xl/drawings/drawing12.xml><?xml version="1.0" encoding="utf-8"?>
<xdr:wsDr xmlns:xdr="http://schemas.openxmlformats.org/drawingml/2006/spreadsheetDrawing" xmlns:a="http://schemas.openxmlformats.org/drawingml/2006/main">
  <xdr:twoCellAnchor>
    <xdr:from>
      <xdr:col>2</xdr:col>
      <xdr:colOff>495301</xdr:colOff>
      <xdr:row>8</xdr:row>
      <xdr:rowOff>80963</xdr:rowOff>
    </xdr:from>
    <xdr:to>
      <xdr:col>5</xdr:col>
      <xdr:colOff>14288</xdr:colOff>
      <xdr:row>8</xdr:row>
      <xdr:rowOff>926307</xdr:rowOff>
    </xdr:to>
    <xdr:sp macro="" textlink="">
      <xdr:nvSpPr>
        <xdr:cNvPr id="23" name="Rectangle 22">
          <a:hlinkClick xmlns:r="http://schemas.openxmlformats.org/officeDocument/2006/relationships" r:id="rId1"/>
        </xdr:cNvPr>
        <xdr:cNvSpPr/>
      </xdr:nvSpPr>
      <xdr:spPr bwMode="auto">
        <a:xfrm>
          <a:off x="3076576" y="2595563"/>
          <a:ext cx="2900362" cy="845344"/>
        </a:xfrm>
        <a:prstGeom prst="rect">
          <a:avLst/>
        </a:prstGeom>
        <a:solidFill>
          <a:schemeClr val="accent3">
            <a:lumMod val="60000"/>
            <a:lumOff val="40000"/>
          </a:schemeClr>
        </a:solidFill>
        <a:ln>
          <a:noFill/>
        </a:ln>
        <a:scene3d>
          <a:camera prst="orthographicFront">
            <a:rot lat="0" lon="0" rev="0"/>
          </a:camera>
          <a:lightRig rig="threePt" dir="t">
            <a:rot lat="0" lon="0" rev="1200000"/>
          </a:lightRig>
        </a:scene3d>
        <a:sp3d prstMaterial="metal">
          <a:bevelT w="63500" h="25400"/>
        </a:sp3d>
      </xdr:spPr>
      <xdr:style>
        <a:lnRef idx="0">
          <a:schemeClr val="accent6"/>
        </a:lnRef>
        <a:fillRef idx="3">
          <a:schemeClr val="accent6"/>
        </a:fillRef>
        <a:effectRef idx="3">
          <a:schemeClr val="accent6"/>
        </a:effectRef>
        <a:fontRef idx="minor">
          <a:schemeClr val="lt1"/>
        </a:fontRef>
      </xdr:style>
      <xdr:txBody>
        <a:bodyPr vertOverflow="clip"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en-US" sz="2400">
              <a:solidFill>
                <a:sysClr val="windowText" lastClr="000000"/>
              </a:solidFill>
              <a:latin typeface="+mn-lt"/>
              <a:ea typeface="+mn-ea"/>
              <a:cs typeface="+mn-cs"/>
            </a:rPr>
            <a:t>Environmental Review</a:t>
          </a:r>
          <a:endParaRPr lang="en-US" sz="2400">
            <a:solidFill>
              <a:sysClr val="windowText" lastClr="000000"/>
            </a:solidFill>
          </a:endParaRPr>
        </a:p>
        <a:p>
          <a:pPr algn="ctr"/>
          <a:endParaRPr lang="en-US" sz="2400">
            <a:solidFill>
              <a:sysClr val="windowText" lastClr="000000"/>
            </a:solidFill>
          </a:endParaRPr>
        </a:p>
      </xdr:txBody>
    </xdr:sp>
    <xdr:clientData/>
  </xdr:twoCellAnchor>
  <xdr:twoCellAnchor>
    <xdr:from>
      <xdr:col>5</xdr:col>
      <xdr:colOff>121443</xdr:colOff>
      <xdr:row>8</xdr:row>
      <xdr:rowOff>80963</xdr:rowOff>
    </xdr:from>
    <xdr:to>
      <xdr:col>9</xdr:col>
      <xdr:colOff>0</xdr:colOff>
      <xdr:row>8</xdr:row>
      <xdr:rowOff>919163</xdr:rowOff>
    </xdr:to>
    <xdr:sp macro="" textlink="">
      <xdr:nvSpPr>
        <xdr:cNvPr id="28" name="Rectangle 27"/>
        <xdr:cNvSpPr/>
      </xdr:nvSpPr>
      <xdr:spPr bwMode="auto">
        <a:xfrm>
          <a:off x="6084093" y="2595563"/>
          <a:ext cx="4764882" cy="838200"/>
        </a:xfrm>
        <a:prstGeom prst="rect">
          <a:avLst/>
        </a:prstGeom>
        <a:solidFill>
          <a:schemeClr val="accent3">
            <a:lumMod val="60000"/>
            <a:lumOff val="40000"/>
          </a:schemeClr>
        </a:solidFill>
        <a:ln/>
        <a:effectLst/>
        <a:scene3d>
          <a:camera prst="orthographicFront">
            <a:rot lat="0" lon="0" rev="0"/>
          </a:camera>
          <a:lightRig rig="threePt" dir="t">
            <a:rot lat="0" lon="0" rev="1200000"/>
          </a:lightRig>
        </a:scene3d>
        <a:sp3d prstMaterial="metal"/>
      </xdr:spPr>
      <xdr:style>
        <a:lnRef idx="0">
          <a:schemeClr val="accent6"/>
        </a:lnRef>
        <a:fillRef idx="3">
          <a:schemeClr val="accent6"/>
        </a:fillRef>
        <a:effectRef idx="3">
          <a:schemeClr val="accent6"/>
        </a:effectRef>
        <a:fontRef idx="minor">
          <a:schemeClr val="lt1"/>
        </a:fontRef>
      </xdr:style>
      <xdr:txBody>
        <a:bodyPr vertOverflow="clip" rtlCol="0" anchor="ctr"/>
        <a:lstStyle/>
        <a:p>
          <a:pPr algn="ctr"/>
          <a:r>
            <a:rPr lang="en-US" sz="1200" b="1">
              <a:solidFill>
                <a:sysClr val="windowText" lastClr="000000"/>
              </a:solidFill>
            </a:rPr>
            <a:t>For grant projects involving 1) water/sanitation; 2) agriculture such as agroforestry and community gardens, and 3) environment such as natural resource management, Volunteers must complete and submit an environmental screening form to the grant review committee.</a:t>
          </a:r>
        </a:p>
      </xdr:txBody>
    </xdr:sp>
    <xdr:clientData/>
  </xdr:twoCellAnchor>
  <xdr:twoCellAnchor>
    <xdr:from>
      <xdr:col>2</xdr:col>
      <xdr:colOff>495301</xdr:colOff>
      <xdr:row>7</xdr:row>
      <xdr:rowOff>0</xdr:rowOff>
    </xdr:from>
    <xdr:to>
      <xdr:col>5</xdr:col>
      <xdr:colOff>14288</xdr:colOff>
      <xdr:row>7</xdr:row>
      <xdr:rowOff>845344</xdr:rowOff>
    </xdr:to>
    <xdr:sp macro="" textlink="">
      <xdr:nvSpPr>
        <xdr:cNvPr id="29" name="Rectangle 28">
          <a:hlinkClick xmlns:r="http://schemas.openxmlformats.org/officeDocument/2006/relationships" r:id="rId2"/>
        </xdr:cNvPr>
        <xdr:cNvSpPr/>
      </xdr:nvSpPr>
      <xdr:spPr bwMode="auto">
        <a:xfrm>
          <a:off x="3076576" y="1552575"/>
          <a:ext cx="2900362" cy="845344"/>
        </a:xfrm>
        <a:prstGeom prst="rect">
          <a:avLst/>
        </a:prstGeom>
        <a:solidFill>
          <a:schemeClr val="accent3"/>
        </a:solidFill>
        <a:ln>
          <a:noFill/>
        </a:ln>
        <a:scene3d>
          <a:camera prst="orthographicFront">
            <a:rot lat="0" lon="0" rev="0"/>
          </a:camera>
          <a:lightRig rig="threePt" dir="t">
            <a:rot lat="0" lon="0" rev="1200000"/>
          </a:lightRig>
        </a:scene3d>
        <a:sp3d prstMaterial="metal">
          <a:bevelT w="63500" h="25400"/>
        </a:sp3d>
      </xdr:spPr>
      <xdr:style>
        <a:lnRef idx="0">
          <a:schemeClr val="accent6"/>
        </a:lnRef>
        <a:fillRef idx="3">
          <a:schemeClr val="accent6"/>
        </a:fillRef>
        <a:effectRef idx="3">
          <a:schemeClr val="accent6"/>
        </a:effectRef>
        <a:fontRef idx="minor">
          <a:schemeClr val="lt1"/>
        </a:fontRef>
      </xdr:style>
      <xdr:txBody>
        <a:bodyPr vertOverflow="clip"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en-US" sz="2400">
              <a:solidFill>
                <a:sysClr val="windowText" lastClr="000000"/>
              </a:solidFill>
              <a:latin typeface="+mn-lt"/>
              <a:ea typeface="+mn-ea"/>
              <a:cs typeface="+mn-cs"/>
            </a:rPr>
            <a:t>Indicators</a:t>
          </a:r>
          <a:endParaRPr lang="en-US" sz="2400">
            <a:solidFill>
              <a:sysClr val="windowText" lastClr="000000"/>
            </a:solidFill>
          </a:endParaRPr>
        </a:p>
      </xdr:txBody>
    </xdr:sp>
    <xdr:clientData/>
  </xdr:twoCellAnchor>
  <xdr:twoCellAnchor>
    <xdr:from>
      <xdr:col>5</xdr:col>
      <xdr:colOff>121443</xdr:colOff>
      <xdr:row>7</xdr:row>
      <xdr:rowOff>0</xdr:rowOff>
    </xdr:from>
    <xdr:to>
      <xdr:col>9</xdr:col>
      <xdr:colOff>0</xdr:colOff>
      <xdr:row>7</xdr:row>
      <xdr:rowOff>838200</xdr:rowOff>
    </xdr:to>
    <xdr:sp macro="" textlink="">
      <xdr:nvSpPr>
        <xdr:cNvPr id="30" name="Rectangle 29"/>
        <xdr:cNvSpPr/>
      </xdr:nvSpPr>
      <xdr:spPr bwMode="auto">
        <a:xfrm>
          <a:off x="6084093" y="1552575"/>
          <a:ext cx="4764882" cy="838200"/>
        </a:xfrm>
        <a:prstGeom prst="rect">
          <a:avLst/>
        </a:prstGeom>
        <a:solidFill>
          <a:schemeClr val="accent3"/>
        </a:solidFill>
        <a:ln/>
        <a:effectLst/>
        <a:scene3d>
          <a:camera prst="orthographicFront">
            <a:rot lat="0" lon="0" rev="0"/>
          </a:camera>
          <a:lightRig rig="threePt" dir="t">
            <a:rot lat="0" lon="0" rev="1200000"/>
          </a:lightRig>
        </a:scene3d>
        <a:sp3d prstMaterial="metal"/>
      </xdr:spPr>
      <xdr:style>
        <a:lnRef idx="0">
          <a:schemeClr val="accent6"/>
        </a:lnRef>
        <a:fillRef idx="3">
          <a:schemeClr val="accent6"/>
        </a:fillRef>
        <a:effectRef idx="3">
          <a:schemeClr val="accent6"/>
        </a:effectRef>
        <a:fontRef idx="minor">
          <a:schemeClr val="lt1"/>
        </a:fontRef>
      </xdr:style>
      <xdr:txBody>
        <a:bodyPr vertOverflow="clip" rtlCol="0" anchor="ctr"/>
        <a:lstStyle/>
        <a:p>
          <a:pPr algn="ctr"/>
          <a:r>
            <a:rPr lang="en-US" sz="1200" b="1">
              <a:solidFill>
                <a:sysClr val="windowText" lastClr="000000"/>
              </a:solidFill>
            </a:rPr>
            <a:t>ALL applicants must complete</a:t>
          </a:r>
          <a:r>
            <a:rPr lang="en-US" sz="1200" b="1" baseline="0">
              <a:solidFill>
                <a:sysClr val="windowText" lastClr="000000"/>
              </a:solidFill>
            </a:rPr>
            <a:t> this section.</a:t>
          </a:r>
          <a:endParaRPr lang="en-US" sz="1200" b="1">
            <a:solidFill>
              <a:sysClr val="windowText" lastClr="000000"/>
            </a:solidFill>
          </a:endParaRPr>
        </a:p>
      </xdr:txBody>
    </xdr:sp>
    <xdr:clientData/>
  </xdr:twoCellAnchor>
  <xdr:twoCellAnchor>
    <xdr:from>
      <xdr:col>1</xdr:col>
      <xdr:colOff>2362200</xdr:colOff>
      <xdr:row>0</xdr:row>
      <xdr:rowOff>95250</xdr:rowOff>
    </xdr:from>
    <xdr:to>
      <xdr:col>7</xdr:col>
      <xdr:colOff>581025</xdr:colOff>
      <xdr:row>0</xdr:row>
      <xdr:rowOff>609600</xdr:rowOff>
    </xdr:to>
    <xdr:grpSp>
      <xdr:nvGrpSpPr>
        <xdr:cNvPr id="648664" name="Group 51"/>
        <xdr:cNvGrpSpPr>
          <a:grpSpLocks/>
        </xdr:cNvGrpSpPr>
      </xdr:nvGrpSpPr>
      <xdr:grpSpPr bwMode="auto">
        <a:xfrm>
          <a:off x="1924050" y="95250"/>
          <a:ext cx="6781800" cy="514350"/>
          <a:chOff x="2676525" y="285750"/>
          <a:chExt cx="4591584" cy="581025"/>
        </a:xfrm>
      </xdr:grpSpPr>
      <xdr:sp macro="" textlink="">
        <xdr:nvSpPr>
          <xdr:cNvPr id="34" name="Right Arrow 33">
            <a:hlinkClick xmlns:r="http://schemas.openxmlformats.org/officeDocument/2006/relationships" r:id="rId1"/>
          </xdr:cNvPr>
          <xdr:cNvSpPr/>
        </xdr:nvSpPr>
        <xdr:spPr>
          <a:xfrm>
            <a:off x="5436634" y="285750"/>
            <a:ext cx="1831475" cy="581025"/>
          </a:xfrm>
          <a:prstGeom prst="rightArrow">
            <a:avLst/>
          </a:prstGeom>
          <a:solidFill>
            <a:schemeClr val="accent3">
              <a:lumMod val="75000"/>
            </a:schemeClr>
          </a:solidFill>
          <a:ln w="3175">
            <a:solidFill>
              <a:schemeClr val="tx1"/>
            </a:solidFill>
          </a:ln>
          <a:effectLst>
            <a:outerShdw blurRad="50800" dist="50800" dir="5400000" algn="ctr" rotWithShape="0">
              <a:srgbClr val="000000">
                <a:alpha val="0"/>
              </a:srgb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200" b="1">
                <a:latin typeface="Arial Narrow" pitchFamily="34" charset="0"/>
              </a:rPr>
              <a:t>Environmental</a:t>
            </a:r>
            <a:r>
              <a:rPr lang="en-US" sz="1200" b="1" baseline="0">
                <a:latin typeface="Arial Narrow" pitchFamily="34" charset="0"/>
              </a:rPr>
              <a:t>  Review</a:t>
            </a:r>
            <a:endParaRPr lang="en-US" sz="1200" b="1">
              <a:latin typeface="Arial Narrow" pitchFamily="34" charset="0"/>
            </a:endParaRPr>
          </a:p>
        </xdr:txBody>
      </xdr:sp>
      <xdr:sp macro="" textlink="">
        <xdr:nvSpPr>
          <xdr:cNvPr id="35" name="Right Arrow 34">
            <a:hlinkClick xmlns:r="http://schemas.openxmlformats.org/officeDocument/2006/relationships" r:id="rId2"/>
          </xdr:cNvPr>
          <xdr:cNvSpPr/>
        </xdr:nvSpPr>
        <xdr:spPr>
          <a:xfrm>
            <a:off x="3921154" y="285750"/>
            <a:ext cx="1831475" cy="581025"/>
          </a:xfrm>
          <a:prstGeom prst="rightArrow">
            <a:avLst/>
          </a:prstGeom>
          <a:solidFill>
            <a:schemeClr val="accent3">
              <a:lumMod val="75000"/>
            </a:schemeClr>
          </a:solidFill>
          <a:ln w="3175">
            <a:solidFill>
              <a:schemeClr val="tx1"/>
            </a:solidFill>
          </a:ln>
          <a:effectLst>
            <a:outerShdw blurRad="50800" dist="50800" dir="5400000" algn="ctr" rotWithShape="0">
              <a:srgbClr val="000000">
                <a:alpha val="0"/>
              </a:srgb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200" b="1">
                <a:solidFill>
                  <a:schemeClr val="bg1"/>
                </a:solidFill>
                <a:latin typeface="Arial Narrow" pitchFamily="34" charset="0"/>
              </a:rPr>
              <a:t>       Indicators</a:t>
            </a:r>
          </a:p>
        </xdr:txBody>
      </xdr:sp>
      <xdr:sp macro="" textlink="">
        <xdr:nvSpPr>
          <xdr:cNvPr id="36" name="Right Arrow 35">
            <a:hlinkClick xmlns:r="http://schemas.openxmlformats.org/officeDocument/2006/relationships" r:id="rId3"/>
          </xdr:cNvPr>
          <xdr:cNvSpPr/>
        </xdr:nvSpPr>
        <xdr:spPr>
          <a:xfrm>
            <a:off x="2676525" y="285750"/>
            <a:ext cx="1831475" cy="581025"/>
          </a:xfrm>
          <a:prstGeom prst="rightArrow">
            <a:avLst/>
          </a:prstGeom>
          <a:solidFill>
            <a:schemeClr val="bg1"/>
          </a:solidFill>
          <a:ln w="3175">
            <a:solidFill>
              <a:schemeClr val="tx1"/>
            </a:solidFill>
          </a:ln>
          <a:effectLst>
            <a:outerShdw blurRad="50800" dist="50800" dir="5400000" algn="ctr" rotWithShape="0">
              <a:srgbClr val="000000">
                <a:alpha val="0"/>
              </a:srgb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200" b="1">
                <a:solidFill>
                  <a:schemeClr val="accent3">
                    <a:lumMod val="75000"/>
                  </a:schemeClr>
                </a:solidFill>
                <a:latin typeface="Arial Narrow" pitchFamily="34" charset="0"/>
              </a:rPr>
              <a:t>SPA Menu</a:t>
            </a:r>
          </a:p>
        </xdr:txBody>
      </xdr:sp>
    </xdr:grpSp>
    <xdr:clientData/>
  </xdr:twoCellAnchor>
  <xdr:twoCellAnchor>
    <xdr:from>
      <xdr:col>0</xdr:col>
      <xdr:colOff>57150</xdr:colOff>
      <xdr:row>0</xdr:row>
      <xdr:rowOff>200025</xdr:rowOff>
    </xdr:from>
    <xdr:to>
      <xdr:col>1</xdr:col>
      <xdr:colOff>1638300</xdr:colOff>
      <xdr:row>17</xdr:row>
      <xdr:rowOff>142875</xdr:rowOff>
    </xdr:to>
    <xdr:grpSp>
      <xdr:nvGrpSpPr>
        <xdr:cNvPr id="648665" name="Group 54"/>
        <xdr:cNvGrpSpPr>
          <a:grpSpLocks/>
        </xdr:cNvGrpSpPr>
      </xdr:nvGrpSpPr>
      <xdr:grpSpPr bwMode="auto">
        <a:xfrm>
          <a:off x="57150" y="200025"/>
          <a:ext cx="1771650" cy="7877175"/>
          <a:chOff x="11820763" y="288083"/>
          <a:chExt cx="1769694" cy="7878305"/>
        </a:xfrm>
      </xdr:grpSpPr>
      <xdr:sp macro="" textlink="">
        <xdr:nvSpPr>
          <xdr:cNvPr id="56" name="Horizontal Scroll 55">
            <a:hlinkClick xmlns:r="http://schemas.openxmlformats.org/officeDocument/2006/relationships" r:id="rId4"/>
          </xdr:cNvPr>
          <xdr:cNvSpPr/>
        </xdr:nvSpPr>
        <xdr:spPr bwMode="auto">
          <a:xfrm>
            <a:off x="11820763" y="288083"/>
            <a:ext cx="1741151" cy="362002"/>
          </a:xfrm>
          <a:prstGeom prst="horizontalScroll">
            <a:avLst/>
          </a:prstGeom>
          <a:solidFill>
            <a:schemeClr val="bg2">
              <a:lumMod val="50000"/>
            </a:schemeClr>
          </a:solidFill>
          <a:ln>
            <a:solidFill>
              <a:sysClr val="windowText" lastClr="000000"/>
            </a:solidFill>
          </a:ln>
        </xdr:spPr>
        <xdr:style>
          <a:lnRef idx="1">
            <a:schemeClr val="accent1"/>
          </a:lnRef>
          <a:fillRef idx="2">
            <a:schemeClr val="accent1"/>
          </a:fillRef>
          <a:effectRef idx="1">
            <a:schemeClr val="accent1"/>
          </a:effectRef>
          <a:fontRef idx="minor">
            <a:schemeClr val="dk1"/>
          </a:fontRef>
        </xdr:style>
        <xdr:txBody>
          <a:bodyPr vertOverflow="clip" rtlCol="0" anchor="ctr"/>
          <a:lstStyle/>
          <a:p>
            <a:pPr algn="ctr"/>
            <a:r>
              <a:rPr lang="en-US" sz="1400" b="1" baseline="0">
                <a:solidFill>
                  <a:schemeClr val="bg1"/>
                </a:solidFill>
                <a:latin typeface="Arial Narrow" pitchFamily="34" charset="0"/>
              </a:rPr>
              <a:t>Main Menu</a:t>
            </a:r>
          </a:p>
        </xdr:txBody>
      </xdr:sp>
      <xdr:sp macro="" textlink="">
        <xdr:nvSpPr>
          <xdr:cNvPr id="57" name="Rectangle 56">
            <a:hlinkClick xmlns:r="http://schemas.openxmlformats.org/officeDocument/2006/relationships" r:id="rId5"/>
          </xdr:cNvPr>
          <xdr:cNvSpPr/>
        </xdr:nvSpPr>
        <xdr:spPr bwMode="auto">
          <a:xfrm>
            <a:off x="11849306" y="1116877"/>
            <a:ext cx="1741151" cy="362002"/>
          </a:xfrm>
          <a:prstGeom prst="rect">
            <a:avLst/>
          </a:prstGeom>
          <a:solidFill>
            <a:srgbClr val="1F497D"/>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a:latin typeface="Arial Narrow" pitchFamily="34" charset="0"/>
              </a:rPr>
              <a:t>Project Classification</a:t>
            </a:r>
          </a:p>
        </xdr:txBody>
      </xdr:sp>
      <xdr:sp macro="" textlink="">
        <xdr:nvSpPr>
          <xdr:cNvPr id="58" name="Rectangle 57">
            <a:hlinkClick xmlns:r="http://schemas.openxmlformats.org/officeDocument/2006/relationships" r:id="rId6"/>
          </xdr:cNvPr>
          <xdr:cNvSpPr/>
        </xdr:nvSpPr>
        <xdr:spPr bwMode="auto">
          <a:xfrm>
            <a:off x="11849306" y="1516984"/>
            <a:ext cx="1741151" cy="362002"/>
          </a:xfrm>
          <a:prstGeom prst="rect">
            <a:avLst/>
          </a:prstGeom>
          <a:solidFill>
            <a:srgbClr val="1F497D"/>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a:latin typeface="Arial Narrow" pitchFamily="34" charset="0"/>
              </a:rPr>
              <a:t>Project Description</a:t>
            </a:r>
          </a:p>
        </xdr:txBody>
      </xdr:sp>
      <xdr:sp macro="" textlink="">
        <xdr:nvSpPr>
          <xdr:cNvPr id="59" name="Rectangle 58">
            <a:hlinkClick xmlns:r="http://schemas.openxmlformats.org/officeDocument/2006/relationships" r:id="rId7"/>
          </xdr:cNvPr>
          <xdr:cNvSpPr/>
        </xdr:nvSpPr>
        <xdr:spPr bwMode="auto">
          <a:xfrm>
            <a:off x="11839792" y="2307673"/>
            <a:ext cx="1741151" cy="362002"/>
          </a:xfrm>
          <a:prstGeom prst="rect">
            <a:avLst/>
          </a:prstGeom>
          <a:solidFill>
            <a:srgbClr val="1F497D"/>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a:latin typeface="Arial Narrow" pitchFamily="34" charset="0"/>
              </a:rPr>
              <a:t>Timeline</a:t>
            </a:r>
          </a:p>
        </xdr:txBody>
      </xdr:sp>
      <xdr:sp macro="" textlink="">
        <xdr:nvSpPr>
          <xdr:cNvPr id="60" name="Rectangle 59">
            <a:hlinkClick xmlns:r="http://schemas.openxmlformats.org/officeDocument/2006/relationships" r:id="rId8"/>
          </xdr:cNvPr>
          <xdr:cNvSpPr/>
        </xdr:nvSpPr>
        <xdr:spPr bwMode="auto">
          <a:xfrm>
            <a:off x="11839792" y="2698254"/>
            <a:ext cx="1741151" cy="362002"/>
          </a:xfrm>
          <a:prstGeom prst="rect">
            <a:avLst/>
          </a:prstGeom>
          <a:solidFill>
            <a:srgbClr val="1F497D"/>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a:solidFill>
                  <a:schemeClr val="lt1"/>
                </a:solidFill>
                <a:latin typeface="Arial Narrow" pitchFamily="34" charset="0"/>
                <a:ea typeface="+mn-ea"/>
                <a:cs typeface="+mn-cs"/>
              </a:rPr>
              <a:t>Monitoring</a:t>
            </a:r>
            <a:r>
              <a:rPr lang="en-US" sz="1100" b="1" baseline="0">
                <a:solidFill>
                  <a:schemeClr val="lt1"/>
                </a:solidFill>
                <a:latin typeface="Arial Narrow" pitchFamily="34" charset="0"/>
                <a:ea typeface="+mn-ea"/>
                <a:cs typeface="+mn-cs"/>
              </a:rPr>
              <a:t> &amp; Evaluation</a:t>
            </a:r>
            <a:endParaRPr lang="en-US" sz="1100">
              <a:latin typeface="Arial Narrow" pitchFamily="34" charset="0"/>
            </a:endParaRPr>
          </a:p>
        </xdr:txBody>
      </xdr:sp>
      <xdr:sp macro="" textlink="">
        <xdr:nvSpPr>
          <xdr:cNvPr id="61" name="Rectangle 60">
            <a:hlinkClick xmlns:r="http://schemas.openxmlformats.org/officeDocument/2006/relationships" r:id="rId9"/>
          </xdr:cNvPr>
          <xdr:cNvSpPr/>
        </xdr:nvSpPr>
        <xdr:spPr bwMode="auto">
          <a:xfrm>
            <a:off x="11839792" y="3469889"/>
            <a:ext cx="1741151" cy="362002"/>
          </a:xfrm>
          <a:prstGeom prst="rect">
            <a:avLst/>
          </a:prstGeom>
          <a:solidFill>
            <a:srgbClr val="1F497D"/>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a:latin typeface="Arial Narrow" pitchFamily="34" charset="0"/>
              </a:rPr>
              <a:t>Detailed Budget</a:t>
            </a:r>
          </a:p>
        </xdr:txBody>
      </xdr:sp>
      <xdr:sp macro="" textlink="">
        <xdr:nvSpPr>
          <xdr:cNvPr id="62" name="Rectangle 61">
            <a:hlinkClick xmlns:r="http://schemas.openxmlformats.org/officeDocument/2006/relationships" r:id="rId10"/>
          </xdr:cNvPr>
          <xdr:cNvSpPr/>
        </xdr:nvSpPr>
        <xdr:spPr bwMode="auto">
          <a:xfrm>
            <a:off x="11839792" y="3850944"/>
            <a:ext cx="1741151" cy="362002"/>
          </a:xfrm>
          <a:prstGeom prst="rect">
            <a:avLst/>
          </a:prstGeom>
          <a:solidFill>
            <a:srgbClr val="1F497D"/>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a:latin typeface="Arial Narrow" pitchFamily="34" charset="0"/>
              </a:rPr>
              <a:t>Grant Type Selection</a:t>
            </a:r>
          </a:p>
        </xdr:txBody>
      </xdr:sp>
      <xdr:sp macro="" textlink="">
        <xdr:nvSpPr>
          <xdr:cNvPr id="63" name="Rectangle 62">
            <a:hlinkClick xmlns:r="http://schemas.openxmlformats.org/officeDocument/2006/relationships" r:id="rId11"/>
          </xdr:cNvPr>
          <xdr:cNvSpPr/>
        </xdr:nvSpPr>
        <xdr:spPr bwMode="auto">
          <a:xfrm>
            <a:off x="11830277" y="6213483"/>
            <a:ext cx="1741151" cy="362002"/>
          </a:xfrm>
          <a:prstGeom prst="rect">
            <a:avLst/>
          </a:prstGeom>
          <a:solidFill>
            <a:srgbClr val="1F497D"/>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a:latin typeface="Arial Narrow" pitchFamily="34" charset="0"/>
              </a:rPr>
              <a:t>Signature Forms</a:t>
            </a:r>
          </a:p>
        </xdr:txBody>
      </xdr:sp>
      <xdr:sp macro="" textlink="">
        <xdr:nvSpPr>
          <xdr:cNvPr id="64" name="Rectangle 63">
            <a:hlinkClick xmlns:r="http://schemas.openxmlformats.org/officeDocument/2006/relationships" r:id="rId12"/>
          </xdr:cNvPr>
          <xdr:cNvSpPr/>
        </xdr:nvSpPr>
        <xdr:spPr bwMode="auto">
          <a:xfrm>
            <a:off x="12020567" y="4231999"/>
            <a:ext cx="1560375" cy="362002"/>
          </a:xfrm>
          <a:prstGeom prst="rect">
            <a:avLst/>
          </a:prstGeom>
          <a:solidFill>
            <a:schemeClr val="accent4"/>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a:latin typeface="Arial Narrow" pitchFamily="34" charset="0"/>
              </a:rPr>
              <a:t>PCPP</a:t>
            </a:r>
          </a:p>
        </xdr:txBody>
      </xdr:sp>
      <xdr:sp macro="" textlink="">
        <xdr:nvSpPr>
          <xdr:cNvPr id="65" name="Rectangle 64">
            <a:hlinkClick xmlns:r="http://schemas.openxmlformats.org/officeDocument/2006/relationships" r:id="rId3"/>
          </xdr:cNvPr>
          <xdr:cNvSpPr/>
        </xdr:nvSpPr>
        <xdr:spPr bwMode="auto">
          <a:xfrm>
            <a:off x="12020567" y="4641632"/>
            <a:ext cx="1560375" cy="352476"/>
          </a:xfrm>
          <a:prstGeom prst="rect">
            <a:avLst/>
          </a:prstGeom>
          <a:solidFill>
            <a:schemeClr val="accent3"/>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a:latin typeface="Arial Narrow" pitchFamily="34" charset="0"/>
              </a:rPr>
              <a:t>SPA and other USAID</a:t>
            </a:r>
          </a:p>
        </xdr:txBody>
      </xdr:sp>
      <xdr:sp macro="" textlink="">
        <xdr:nvSpPr>
          <xdr:cNvPr id="66" name="Rectangle 65">
            <a:hlinkClick xmlns:r="http://schemas.openxmlformats.org/officeDocument/2006/relationships" r:id="rId13"/>
          </xdr:cNvPr>
          <xdr:cNvSpPr/>
        </xdr:nvSpPr>
        <xdr:spPr bwMode="auto">
          <a:xfrm>
            <a:off x="12020567" y="5041740"/>
            <a:ext cx="1560375" cy="352476"/>
          </a:xfrm>
          <a:prstGeom prst="rect">
            <a:avLst/>
          </a:prstGeom>
          <a:solidFill>
            <a:schemeClr val="accent2"/>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a:latin typeface="Arial Narrow" pitchFamily="34" charset="0"/>
              </a:rPr>
              <a:t>VAST</a:t>
            </a:r>
          </a:p>
        </xdr:txBody>
      </xdr:sp>
      <xdr:sp macro="" textlink="">
        <xdr:nvSpPr>
          <xdr:cNvPr id="67" name="Rectangle 66">
            <a:hlinkClick xmlns:r="http://schemas.openxmlformats.org/officeDocument/2006/relationships" r:id="rId14"/>
          </xdr:cNvPr>
          <xdr:cNvSpPr/>
        </xdr:nvSpPr>
        <xdr:spPr bwMode="auto">
          <a:xfrm>
            <a:off x="12020567" y="5422794"/>
            <a:ext cx="1560375" cy="362002"/>
          </a:xfrm>
          <a:prstGeom prst="rect">
            <a:avLst/>
          </a:prstGeom>
          <a:solidFill>
            <a:schemeClr val="accent6"/>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a:latin typeface="Arial Narrow" pitchFamily="34" charset="0"/>
              </a:rPr>
              <a:t>ECPA</a:t>
            </a:r>
          </a:p>
        </xdr:txBody>
      </xdr:sp>
      <xdr:sp macro="" textlink="">
        <xdr:nvSpPr>
          <xdr:cNvPr id="68" name="Rectangle 67">
            <a:hlinkClick xmlns:r="http://schemas.openxmlformats.org/officeDocument/2006/relationships" r:id="rId15"/>
          </xdr:cNvPr>
          <xdr:cNvSpPr/>
        </xdr:nvSpPr>
        <xdr:spPr bwMode="auto">
          <a:xfrm>
            <a:off x="12001538" y="6613590"/>
            <a:ext cx="1560375" cy="371528"/>
          </a:xfrm>
          <a:prstGeom prst="rect">
            <a:avLst/>
          </a:prstGeom>
          <a:solidFill>
            <a:srgbClr val="1F497D"/>
          </a:solidFill>
          <a:ln>
            <a:solidFill>
              <a:srgbClr val="1F497D"/>
            </a:solid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baseline="0">
                <a:latin typeface="Arial Narrow" pitchFamily="34" charset="0"/>
              </a:rPr>
              <a:t>Liability Form</a:t>
            </a:r>
            <a:endParaRPr lang="en-US" sz="1100" b="1">
              <a:latin typeface="Arial Narrow" pitchFamily="34" charset="0"/>
            </a:endParaRPr>
          </a:p>
        </xdr:txBody>
      </xdr:sp>
      <xdr:sp macro="" textlink="">
        <xdr:nvSpPr>
          <xdr:cNvPr id="69" name="Rectangle 68">
            <a:hlinkClick xmlns:r="http://schemas.openxmlformats.org/officeDocument/2006/relationships" r:id="rId16"/>
          </xdr:cNvPr>
          <xdr:cNvSpPr/>
        </xdr:nvSpPr>
        <xdr:spPr bwMode="auto">
          <a:xfrm>
            <a:off x="12001538" y="7023224"/>
            <a:ext cx="1560375" cy="362002"/>
          </a:xfrm>
          <a:prstGeom prst="rect">
            <a:avLst/>
          </a:prstGeom>
          <a:solidFill>
            <a:srgbClr val="1F497D"/>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a:latin typeface="Arial Narrow" pitchFamily="34" charset="0"/>
              </a:rPr>
              <a:t>Project Agreement</a:t>
            </a:r>
          </a:p>
        </xdr:txBody>
      </xdr:sp>
      <xdr:sp macro="" textlink="">
        <xdr:nvSpPr>
          <xdr:cNvPr id="70" name="Rectangle 69">
            <a:hlinkClick xmlns:r="http://schemas.openxmlformats.org/officeDocument/2006/relationships" r:id="rId17"/>
          </xdr:cNvPr>
          <xdr:cNvSpPr/>
        </xdr:nvSpPr>
        <xdr:spPr bwMode="auto">
          <a:xfrm>
            <a:off x="12001538" y="7413805"/>
            <a:ext cx="1560375" cy="362002"/>
          </a:xfrm>
          <a:prstGeom prst="rect">
            <a:avLst/>
          </a:prstGeom>
          <a:solidFill>
            <a:srgbClr val="1F497D"/>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a:latin typeface="Arial Narrow" pitchFamily="34" charset="0"/>
              </a:rPr>
              <a:t>Press Authorization</a:t>
            </a:r>
          </a:p>
        </xdr:txBody>
      </xdr:sp>
      <xdr:sp macro="" textlink="">
        <xdr:nvSpPr>
          <xdr:cNvPr id="71" name="Rectangle 70">
            <a:hlinkClick xmlns:r="http://schemas.openxmlformats.org/officeDocument/2006/relationships" r:id="rId18"/>
          </xdr:cNvPr>
          <xdr:cNvSpPr/>
        </xdr:nvSpPr>
        <xdr:spPr bwMode="auto">
          <a:xfrm>
            <a:off x="11849306" y="697717"/>
            <a:ext cx="1741151" cy="371528"/>
          </a:xfrm>
          <a:prstGeom prst="rect">
            <a:avLst/>
          </a:prstGeom>
          <a:solidFill>
            <a:srgbClr val="1F497D"/>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a:latin typeface="Arial Narrow" pitchFamily="34" charset="0"/>
              </a:rPr>
              <a:t>Instructions</a:t>
            </a:r>
          </a:p>
        </xdr:txBody>
      </xdr:sp>
      <xdr:sp macro="" textlink="">
        <xdr:nvSpPr>
          <xdr:cNvPr id="72" name="Rectangle 71">
            <a:hlinkClick xmlns:r="http://schemas.openxmlformats.org/officeDocument/2006/relationships" r:id="rId19"/>
          </xdr:cNvPr>
          <xdr:cNvSpPr/>
        </xdr:nvSpPr>
        <xdr:spPr bwMode="auto">
          <a:xfrm>
            <a:off x="11849306" y="1917092"/>
            <a:ext cx="1741151" cy="352476"/>
          </a:xfrm>
          <a:prstGeom prst="rect">
            <a:avLst/>
          </a:prstGeom>
          <a:solidFill>
            <a:srgbClr val="1F497D"/>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a:latin typeface="Arial Narrow" pitchFamily="34" charset="0"/>
              </a:rPr>
              <a:t>Goals &amp; Objectives</a:t>
            </a:r>
          </a:p>
        </xdr:txBody>
      </xdr:sp>
      <xdr:sp macro="" textlink="">
        <xdr:nvSpPr>
          <xdr:cNvPr id="73" name="Rectangle 72">
            <a:hlinkClick xmlns:r="http://schemas.openxmlformats.org/officeDocument/2006/relationships" r:id="rId20"/>
          </xdr:cNvPr>
          <xdr:cNvSpPr/>
        </xdr:nvSpPr>
        <xdr:spPr bwMode="auto">
          <a:xfrm>
            <a:off x="11839792" y="3079308"/>
            <a:ext cx="1741151" cy="362002"/>
          </a:xfrm>
          <a:prstGeom prst="rect">
            <a:avLst/>
          </a:prstGeom>
          <a:solidFill>
            <a:srgbClr val="1F497D"/>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baseline="0">
                <a:latin typeface="Arial Narrow" pitchFamily="34" charset="0"/>
              </a:rPr>
              <a:t>Do No Harm</a:t>
            </a:r>
          </a:p>
        </xdr:txBody>
      </xdr:sp>
      <xdr:sp macro="" textlink="">
        <xdr:nvSpPr>
          <xdr:cNvPr id="74" name="Rectangle 73">
            <a:hlinkClick xmlns:r="http://schemas.openxmlformats.org/officeDocument/2006/relationships" r:id="rId21"/>
          </xdr:cNvPr>
          <xdr:cNvSpPr/>
        </xdr:nvSpPr>
        <xdr:spPr bwMode="auto">
          <a:xfrm>
            <a:off x="11830277" y="7804386"/>
            <a:ext cx="1750665" cy="362002"/>
          </a:xfrm>
          <a:prstGeom prst="rect">
            <a:avLst/>
          </a:prstGeom>
          <a:solidFill>
            <a:srgbClr val="1F497D"/>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a:latin typeface="Arial Narrow" pitchFamily="34" charset="0"/>
              </a:rPr>
              <a:t>End</a:t>
            </a:r>
          </a:p>
        </xdr:txBody>
      </xdr:sp>
      <xdr:sp macro="" textlink="">
        <xdr:nvSpPr>
          <xdr:cNvPr id="75" name="Rectangle 74">
            <a:hlinkClick xmlns:r="http://schemas.openxmlformats.org/officeDocument/2006/relationships" r:id="rId22"/>
          </xdr:cNvPr>
          <xdr:cNvSpPr/>
        </xdr:nvSpPr>
        <xdr:spPr bwMode="auto">
          <a:xfrm>
            <a:off x="12011053" y="5803849"/>
            <a:ext cx="1560375" cy="362002"/>
          </a:xfrm>
          <a:prstGeom prst="rect">
            <a:avLst/>
          </a:prstGeom>
          <a:solidFill>
            <a:srgbClr val="FFC000"/>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a:latin typeface="Arial Narrow" pitchFamily="34" charset="0"/>
              </a:rPr>
              <a:t>FTF</a:t>
            </a:r>
          </a:p>
        </xdr:txBody>
      </xdr:sp>
    </xdr:grpSp>
    <xdr:clientData/>
  </xdr:twoCellAnchor>
</xdr:wsDr>
</file>

<file path=xl/drawings/drawing13.xml><?xml version="1.0" encoding="utf-8"?>
<xdr:wsDr xmlns:xdr="http://schemas.openxmlformats.org/drawingml/2006/spreadsheetDrawing" xmlns:a="http://schemas.openxmlformats.org/drawingml/2006/main">
  <xdr:twoCellAnchor>
    <xdr:from>
      <xdr:col>1</xdr:col>
      <xdr:colOff>1752600</xdr:colOff>
      <xdr:row>0</xdr:row>
      <xdr:rowOff>0</xdr:rowOff>
    </xdr:from>
    <xdr:to>
      <xdr:col>11</xdr:col>
      <xdr:colOff>76200</xdr:colOff>
      <xdr:row>0</xdr:row>
      <xdr:rowOff>514350</xdr:rowOff>
    </xdr:to>
    <xdr:grpSp>
      <xdr:nvGrpSpPr>
        <xdr:cNvPr id="646731" name="Group 51"/>
        <xdr:cNvGrpSpPr>
          <a:grpSpLocks/>
        </xdr:cNvGrpSpPr>
      </xdr:nvGrpSpPr>
      <xdr:grpSpPr bwMode="auto">
        <a:xfrm>
          <a:off x="1943100" y="0"/>
          <a:ext cx="6829425" cy="514350"/>
          <a:chOff x="2676525" y="285750"/>
          <a:chExt cx="4591584" cy="581025"/>
        </a:xfrm>
      </xdr:grpSpPr>
      <xdr:sp macro="" textlink="">
        <xdr:nvSpPr>
          <xdr:cNvPr id="42" name="Right Arrow 41">
            <a:hlinkClick xmlns:r="http://schemas.openxmlformats.org/officeDocument/2006/relationships" r:id="rId1"/>
          </xdr:cNvPr>
          <xdr:cNvSpPr/>
        </xdr:nvSpPr>
        <xdr:spPr>
          <a:xfrm>
            <a:off x="5443002" y="285750"/>
            <a:ext cx="1825107" cy="581025"/>
          </a:xfrm>
          <a:prstGeom prst="rightArrow">
            <a:avLst/>
          </a:prstGeom>
          <a:solidFill>
            <a:schemeClr val="accent3">
              <a:lumMod val="75000"/>
            </a:schemeClr>
          </a:solidFill>
          <a:ln w="3175">
            <a:solidFill>
              <a:schemeClr val="tx1"/>
            </a:solidFill>
          </a:ln>
          <a:effectLst>
            <a:outerShdw blurRad="50800" dist="50800" dir="5400000" algn="ctr" rotWithShape="0">
              <a:srgbClr val="000000">
                <a:alpha val="0"/>
              </a:srgb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200" b="1">
                <a:latin typeface="Arial Narrow" pitchFamily="34" charset="0"/>
              </a:rPr>
              <a:t>Environmental</a:t>
            </a:r>
            <a:r>
              <a:rPr lang="en-US" sz="1200" b="1" baseline="0">
                <a:latin typeface="Arial Narrow" pitchFamily="34" charset="0"/>
              </a:rPr>
              <a:t>  Review</a:t>
            </a:r>
            <a:endParaRPr lang="en-US" sz="1200" b="1">
              <a:latin typeface="Arial Narrow" pitchFamily="34" charset="0"/>
            </a:endParaRPr>
          </a:p>
        </xdr:txBody>
      </xdr:sp>
      <xdr:sp macro="" textlink="">
        <xdr:nvSpPr>
          <xdr:cNvPr id="43" name="Right Arrow 42">
            <a:hlinkClick xmlns:r="http://schemas.openxmlformats.org/officeDocument/2006/relationships" r:id="rId2"/>
          </xdr:cNvPr>
          <xdr:cNvSpPr/>
        </xdr:nvSpPr>
        <xdr:spPr>
          <a:xfrm>
            <a:off x="3918878" y="285750"/>
            <a:ext cx="1837914" cy="581025"/>
          </a:xfrm>
          <a:prstGeom prst="rightArrow">
            <a:avLst/>
          </a:prstGeom>
          <a:solidFill>
            <a:schemeClr val="bg1"/>
          </a:solidFill>
          <a:ln w="3175">
            <a:solidFill>
              <a:schemeClr val="tx1"/>
            </a:solidFill>
          </a:ln>
          <a:effectLst>
            <a:outerShdw blurRad="50800" dist="50800" dir="5400000" algn="ctr" rotWithShape="0">
              <a:srgbClr val="000000">
                <a:alpha val="0"/>
              </a:srgb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200" b="1">
                <a:solidFill>
                  <a:schemeClr val="accent3">
                    <a:lumMod val="75000"/>
                  </a:schemeClr>
                </a:solidFill>
                <a:latin typeface="Arial Narrow" pitchFamily="34" charset="0"/>
              </a:rPr>
              <a:t>       Indicators</a:t>
            </a:r>
          </a:p>
        </xdr:txBody>
      </xdr:sp>
      <xdr:sp macro="" textlink="">
        <xdr:nvSpPr>
          <xdr:cNvPr id="44" name="Right Arrow 43">
            <a:hlinkClick xmlns:r="http://schemas.openxmlformats.org/officeDocument/2006/relationships" r:id="rId3"/>
          </xdr:cNvPr>
          <xdr:cNvSpPr/>
        </xdr:nvSpPr>
        <xdr:spPr>
          <a:xfrm>
            <a:off x="2676525" y="285750"/>
            <a:ext cx="1825107" cy="581025"/>
          </a:xfrm>
          <a:prstGeom prst="rightArrow">
            <a:avLst/>
          </a:prstGeom>
          <a:solidFill>
            <a:schemeClr val="accent3">
              <a:lumMod val="75000"/>
            </a:schemeClr>
          </a:solidFill>
          <a:ln w="3175">
            <a:solidFill>
              <a:schemeClr val="tx1"/>
            </a:solidFill>
          </a:ln>
          <a:effectLst>
            <a:outerShdw blurRad="50800" dist="50800" dir="5400000" algn="ctr" rotWithShape="0">
              <a:srgbClr val="000000">
                <a:alpha val="0"/>
              </a:srgb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200" b="1">
                <a:solidFill>
                  <a:schemeClr val="bg1"/>
                </a:solidFill>
                <a:latin typeface="Arial Narrow" pitchFamily="34" charset="0"/>
              </a:rPr>
              <a:t>SPA Menu</a:t>
            </a:r>
          </a:p>
        </xdr:txBody>
      </xdr:sp>
    </xdr:grpSp>
    <xdr:clientData/>
  </xdr:twoCellAnchor>
  <xdr:twoCellAnchor>
    <xdr:from>
      <xdr:col>0</xdr:col>
      <xdr:colOff>57150</xdr:colOff>
      <xdr:row>0</xdr:row>
      <xdr:rowOff>133350</xdr:rowOff>
    </xdr:from>
    <xdr:to>
      <xdr:col>1</xdr:col>
      <xdr:colOff>1638300</xdr:colOff>
      <xdr:row>16</xdr:row>
      <xdr:rowOff>828675</xdr:rowOff>
    </xdr:to>
    <xdr:grpSp>
      <xdr:nvGrpSpPr>
        <xdr:cNvPr id="646732" name="Group 40"/>
        <xdr:cNvGrpSpPr>
          <a:grpSpLocks/>
        </xdr:cNvGrpSpPr>
      </xdr:nvGrpSpPr>
      <xdr:grpSpPr bwMode="auto">
        <a:xfrm>
          <a:off x="57150" y="133350"/>
          <a:ext cx="1771650" cy="7886700"/>
          <a:chOff x="11820763" y="288083"/>
          <a:chExt cx="1769694" cy="7878305"/>
        </a:xfrm>
      </xdr:grpSpPr>
      <xdr:sp macro="" textlink="">
        <xdr:nvSpPr>
          <xdr:cNvPr id="45" name="Horizontal Scroll 44">
            <a:hlinkClick xmlns:r="http://schemas.openxmlformats.org/officeDocument/2006/relationships" r:id="rId4"/>
          </xdr:cNvPr>
          <xdr:cNvSpPr/>
        </xdr:nvSpPr>
        <xdr:spPr bwMode="auto">
          <a:xfrm>
            <a:off x="11820763" y="288083"/>
            <a:ext cx="1741151" cy="361565"/>
          </a:xfrm>
          <a:prstGeom prst="horizontalScroll">
            <a:avLst/>
          </a:prstGeom>
          <a:solidFill>
            <a:schemeClr val="bg2">
              <a:lumMod val="50000"/>
            </a:schemeClr>
          </a:solidFill>
          <a:ln>
            <a:solidFill>
              <a:sysClr val="windowText" lastClr="000000"/>
            </a:solidFill>
          </a:ln>
        </xdr:spPr>
        <xdr:style>
          <a:lnRef idx="1">
            <a:schemeClr val="accent1"/>
          </a:lnRef>
          <a:fillRef idx="2">
            <a:schemeClr val="accent1"/>
          </a:fillRef>
          <a:effectRef idx="1">
            <a:schemeClr val="accent1"/>
          </a:effectRef>
          <a:fontRef idx="minor">
            <a:schemeClr val="dk1"/>
          </a:fontRef>
        </xdr:style>
        <xdr:txBody>
          <a:bodyPr vertOverflow="clip" rtlCol="0" anchor="ctr"/>
          <a:lstStyle/>
          <a:p>
            <a:pPr algn="ctr"/>
            <a:r>
              <a:rPr lang="en-US" sz="1400" b="1" baseline="0">
                <a:solidFill>
                  <a:schemeClr val="bg1"/>
                </a:solidFill>
                <a:latin typeface="Arial Narrow" pitchFamily="34" charset="0"/>
              </a:rPr>
              <a:t>Main Menu</a:t>
            </a:r>
          </a:p>
        </xdr:txBody>
      </xdr:sp>
      <xdr:sp macro="" textlink="">
        <xdr:nvSpPr>
          <xdr:cNvPr id="46" name="Rectangle 45">
            <a:hlinkClick xmlns:r="http://schemas.openxmlformats.org/officeDocument/2006/relationships" r:id="rId5"/>
          </xdr:cNvPr>
          <xdr:cNvSpPr/>
        </xdr:nvSpPr>
        <xdr:spPr bwMode="auto">
          <a:xfrm>
            <a:off x="11849306" y="1115876"/>
            <a:ext cx="1741151" cy="361565"/>
          </a:xfrm>
          <a:prstGeom prst="rect">
            <a:avLst/>
          </a:prstGeom>
          <a:solidFill>
            <a:srgbClr val="1F497D"/>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a:latin typeface="Arial Narrow" pitchFamily="34" charset="0"/>
              </a:rPr>
              <a:t>Project Classification</a:t>
            </a:r>
          </a:p>
        </xdr:txBody>
      </xdr:sp>
      <xdr:sp macro="" textlink="">
        <xdr:nvSpPr>
          <xdr:cNvPr id="47" name="Rectangle 46">
            <a:hlinkClick xmlns:r="http://schemas.openxmlformats.org/officeDocument/2006/relationships" r:id="rId6"/>
          </xdr:cNvPr>
          <xdr:cNvSpPr/>
        </xdr:nvSpPr>
        <xdr:spPr bwMode="auto">
          <a:xfrm>
            <a:off x="11849306" y="1515500"/>
            <a:ext cx="1741151" cy="361565"/>
          </a:xfrm>
          <a:prstGeom prst="rect">
            <a:avLst/>
          </a:prstGeom>
          <a:solidFill>
            <a:srgbClr val="1F497D"/>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a:latin typeface="Arial Narrow" pitchFamily="34" charset="0"/>
              </a:rPr>
              <a:t>Project Description</a:t>
            </a:r>
          </a:p>
        </xdr:txBody>
      </xdr:sp>
      <xdr:sp macro="" textlink="">
        <xdr:nvSpPr>
          <xdr:cNvPr id="48" name="Rectangle 47">
            <a:hlinkClick xmlns:r="http://schemas.openxmlformats.org/officeDocument/2006/relationships" r:id="rId7"/>
          </xdr:cNvPr>
          <xdr:cNvSpPr/>
        </xdr:nvSpPr>
        <xdr:spPr bwMode="auto">
          <a:xfrm>
            <a:off x="11839792" y="2314748"/>
            <a:ext cx="1741151" cy="352050"/>
          </a:xfrm>
          <a:prstGeom prst="rect">
            <a:avLst/>
          </a:prstGeom>
          <a:solidFill>
            <a:srgbClr val="1F497D"/>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a:latin typeface="Arial Narrow" pitchFamily="34" charset="0"/>
              </a:rPr>
              <a:t>Timeline</a:t>
            </a:r>
          </a:p>
        </xdr:txBody>
      </xdr:sp>
      <xdr:sp macro="" textlink="">
        <xdr:nvSpPr>
          <xdr:cNvPr id="49" name="Rectangle 48">
            <a:hlinkClick xmlns:r="http://schemas.openxmlformats.org/officeDocument/2006/relationships" r:id="rId8"/>
          </xdr:cNvPr>
          <xdr:cNvSpPr/>
        </xdr:nvSpPr>
        <xdr:spPr bwMode="auto">
          <a:xfrm>
            <a:off x="11839792" y="2695343"/>
            <a:ext cx="1741151" cy="361565"/>
          </a:xfrm>
          <a:prstGeom prst="rect">
            <a:avLst/>
          </a:prstGeom>
          <a:solidFill>
            <a:srgbClr val="1F497D"/>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a:solidFill>
                  <a:schemeClr val="lt1"/>
                </a:solidFill>
                <a:latin typeface="Arial Narrow" pitchFamily="34" charset="0"/>
                <a:ea typeface="+mn-ea"/>
                <a:cs typeface="+mn-cs"/>
              </a:rPr>
              <a:t>Monitoring</a:t>
            </a:r>
            <a:r>
              <a:rPr lang="en-US" sz="1100" b="1" baseline="0">
                <a:solidFill>
                  <a:schemeClr val="lt1"/>
                </a:solidFill>
                <a:latin typeface="Arial Narrow" pitchFamily="34" charset="0"/>
                <a:ea typeface="+mn-ea"/>
                <a:cs typeface="+mn-cs"/>
              </a:rPr>
              <a:t> &amp; Evaluation</a:t>
            </a:r>
            <a:endParaRPr lang="en-US" sz="1100">
              <a:latin typeface="Arial Narrow" pitchFamily="34" charset="0"/>
            </a:endParaRPr>
          </a:p>
        </xdr:txBody>
      </xdr:sp>
      <xdr:sp macro="" textlink="">
        <xdr:nvSpPr>
          <xdr:cNvPr id="50" name="Rectangle 49">
            <a:hlinkClick xmlns:r="http://schemas.openxmlformats.org/officeDocument/2006/relationships" r:id="rId9"/>
          </xdr:cNvPr>
          <xdr:cNvSpPr/>
        </xdr:nvSpPr>
        <xdr:spPr bwMode="auto">
          <a:xfrm>
            <a:off x="11839792" y="3466047"/>
            <a:ext cx="1741151" cy="361565"/>
          </a:xfrm>
          <a:prstGeom prst="rect">
            <a:avLst/>
          </a:prstGeom>
          <a:solidFill>
            <a:srgbClr val="1F497D"/>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a:latin typeface="Arial Narrow" pitchFamily="34" charset="0"/>
              </a:rPr>
              <a:t>Detailed Budget</a:t>
            </a:r>
          </a:p>
        </xdr:txBody>
      </xdr:sp>
      <xdr:sp macro="" textlink="">
        <xdr:nvSpPr>
          <xdr:cNvPr id="51" name="Rectangle 50">
            <a:hlinkClick xmlns:r="http://schemas.openxmlformats.org/officeDocument/2006/relationships" r:id="rId10"/>
          </xdr:cNvPr>
          <xdr:cNvSpPr/>
        </xdr:nvSpPr>
        <xdr:spPr bwMode="auto">
          <a:xfrm>
            <a:off x="11839792" y="3846641"/>
            <a:ext cx="1741151" cy="361565"/>
          </a:xfrm>
          <a:prstGeom prst="rect">
            <a:avLst/>
          </a:prstGeom>
          <a:solidFill>
            <a:srgbClr val="1F497D"/>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a:latin typeface="Arial Narrow" pitchFamily="34" charset="0"/>
              </a:rPr>
              <a:t>Grant Type Selection</a:t>
            </a:r>
          </a:p>
        </xdr:txBody>
      </xdr:sp>
      <xdr:sp macro="" textlink="">
        <xdr:nvSpPr>
          <xdr:cNvPr id="52" name="Rectangle 51">
            <a:hlinkClick xmlns:r="http://schemas.openxmlformats.org/officeDocument/2006/relationships" r:id="rId11"/>
          </xdr:cNvPr>
          <xdr:cNvSpPr/>
        </xdr:nvSpPr>
        <xdr:spPr bwMode="auto">
          <a:xfrm>
            <a:off x="11830277" y="6215841"/>
            <a:ext cx="1741151" cy="361565"/>
          </a:xfrm>
          <a:prstGeom prst="rect">
            <a:avLst/>
          </a:prstGeom>
          <a:solidFill>
            <a:srgbClr val="1F497D"/>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a:latin typeface="Arial Narrow" pitchFamily="34" charset="0"/>
              </a:rPr>
              <a:t>Signature Forms</a:t>
            </a:r>
          </a:p>
        </xdr:txBody>
      </xdr:sp>
      <xdr:sp macro="" textlink="">
        <xdr:nvSpPr>
          <xdr:cNvPr id="53" name="Rectangle 52">
            <a:hlinkClick xmlns:r="http://schemas.openxmlformats.org/officeDocument/2006/relationships" r:id="rId12"/>
          </xdr:cNvPr>
          <xdr:cNvSpPr/>
        </xdr:nvSpPr>
        <xdr:spPr bwMode="auto">
          <a:xfrm>
            <a:off x="12020567" y="4236750"/>
            <a:ext cx="1560375" cy="361565"/>
          </a:xfrm>
          <a:prstGeom prst="rect">
            <a:avLst/>
          </a:prstGeom>
          <a:solidFill>
            <a:schemeClr val="accent4"/>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a:latin typeface="Arial Narrow" pitchFamily="34" charset="0"/>
              </a:rPr>
              <a:t>PCPP</a:t>
            </a:r>
          </a:p>
        </xdr:txBody>
      </xdr:sp>
      <xdr:sp macro="" textlink="">
        <xdr:nvSpPr>
          <xdr:cNvPr id="54" name="Rectangle 53">
            <a:hlinkClick xmlns:r="http://schemas.openxmlformats.org/officeDocument/2006/relationships" r:id="rId3"/>
          </xdr:cNvPr>
          <xdr:cNvSpPr/>
        </xdr:nvSpPr>
        <xdr:spPr bwMode="auto">
          <a:xfrm>
            <a:off x="12020567" y="4645889"/>
            <a:ext cx="1560375" cy="352050"/>
          </a:xfrm>
          <a:prstGeom prst="rect">
            <a:avLst/>
          </a:prstGeom>
          <a:solidFill>
            <a:schemeClr val="accent3"/>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a:latin typeface="Arial Narrow" pitchFamily="34" charset="0"/>
              </a:rPr>
              <a:t>SPA and other USAID</a:t>
            </a:r>
          </a:p>
        </xdr:txBody>
      </xdr:sp>
      <xdr:sp macro="" textlink="">
        <xdr:nvSpPr>
          <xdr:cNvPr id="55" name="Rectangle 54">
            <a:hlinkClick xmlns:r="http://schemas.openxmlformats.org/officeDocument/2006/relationships" r:id="rId13"/>
          </xdr:cNvPr>
          <xdr:cNvSpPr/>
        </xdr:nvSpPr>
        <xdr:spPr bwMode="auto">
          <a:xfrm>
            <a:off x="12020567" y="5035999"/>
            <a:ext cx="1560375" cy="352050"/>
          </a:xfrm>
          <a:prstGeom prst="rect">
            <a:avLst/>
          </a:prstGeom>
          <a:solidFill>
            <a:schemeClr val="accent2"/>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a:latin typeface="Arial Narrow" pitchFamily="34" charset="0"/>
              </a:rPr>
              <a:t>VAST</a:t>
            </a:r>
          </a:p>
        </xdr:txBody>
      </xdr:sp>
      <xdr:sp macro="" textlink="">
        <xdr:nvSpPr>
          <xdr:cNvPr id="56" name="Rectangle 55">
            <a:hlinkClick xmlns:r="http://schemas.openxmlformats.org/officeDocument/2006/relationships" r:id="rId14"/>
          </xdr:cNvPr>
          <xdr:cNvSpPr/>
        </xdr:nvSpPr>
        <xdr:spPr bwMode="auto">
          <a:xfrm>
            <a:off x="12020567" y="5426108"/>
            <a:ext cx="1560375" cy="352050"/>
          </a:xfrm>
          <a:prstGeom prst="rect">
            <a:avLst/>
          </a:prstGeom>
          <a:solidFill>
            <a:schemeClr val="accent6"/>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a:latin typeface="Arial Narrow" pitchFamily="34" charset="0"/>
              </a:rPr>
              <a:t>ECPA</a:t>
            </a:r>
          </a:p>
        </xdr:txBody>
      </xdr:sp>
      <xdr:sp macro="" textlink="">
        <xdr:nvSpPr>
          <xdr:cNvPr id="57" name="Rectangle 56">
            <a:hlinkClick xmlns:r="http://schemas.openxmlformats.org/officeDocument/2006/relationships" r:id="rId15"/>
          </xdr:cNvPr>
          <xdr:cNvSpPr/>
        </xdr:nvSpPr>
        <xdr:spPr bwMode="auto">
          <a:xfrm>
            <a:off x="12001538" y="6615466"/>
            <a:ext cx="1560375" cy="361565"/>
          </a:xfrm>
          <a:prstGeom prst="rect">
            <a:avLst/>
          </a:prstGeom>
          <a:solidFill>
            <a:srgbClr val="1F497D"/>
          </a:solidFill>
          <a:ln>
            <a:solidFill>
              <a:srgbClr val="1F497D"/>
            </a:solid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baseline="0">
                <a:latin typeface="Arial Narrow" pitchFamily="34" charset="0"/>
              </a:rPr>
              <a:t>Liability Form</a:t>
            </a:r>
            <a:endParaRPr lang="en-US" sz="1100" b="1">
              <a:latin typeface="Arial Narrow" pitchFamily="34" charset="0"/>
            </a:endParaRPr>
          </a:p>
        </xdr:txBody>
      </xdr:sp>
      <xdr:sp macro="" textlink="">
        <xdr:nvSpPr>
          <xdr:cNvPr id="58" name="Rectangle 57">
            <a:hlinkClick xmlns:r="http://schemas.openxmlformats.org/officeDocument/2006/relationships" r:id="rId16"/>
          </xdr:cNvPr>
          <xdr:cNvSpPr/>
        </xdr:nvSpPr>
        <xdr:spPr bwMode="auto">
          <a:xfrm>
            <a:off x="12001538" y="7024605"/>
            <a:ext cx="1560375" cy="361565"/>
          </a:xfrm>
          <a:prstGeom prst="rect">
            <a:avLst/>
          </a:prstGeom>
          <a:solidFill>
            <a:srgbClr val="1F497D"/>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a:latin typeface="Arial Narrow" pitchFamily="34" charset="0"/>
              </a:rPr>
              <a:t>Project Agreement</a:t>
            </a:r>
          </a:p>
        </xdr:txBody>
      </xdr:sp>
      <xdr:sp macro="" textlink="">
        <xdr:nvSpPr>
          <xdr:cNvPr id="59" name="Rectangle 58">
            <a:hlinkClick xmlns:r="http://schemas.openxmlformats.org/officeDocument/2006/relationships" r:id="rId17"/>
          </xdr:cNvPr>
          <xdr:cNvSpPr/>
        </xdr:nvSpPr>
        <xdr:spPr bwMode="auto">
          <a:xfrm>
            <a:off x="12001538" y="7414714"/>
            <a:ext cx="1560375" cy="361565"/>
          </a:xfrm>
          <a:prstGeom prst="rect">
            <a:avLst/>
          </a:prstGeom>
          <a:solidFill>
            <a:srgbClr val="1F497D"/>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a:latin typeface="Arial Narrow" pitchFamily="34" charset="0"/>
              </a:rPr>
              <a:t>Press Authorization</a:t>
            </a:r>
          </a:p>
        </xdr:txBody>
      </xdr:sp>
      <xdr:sp macro="" textlink="">
        <xdr:nvSpPr>
          <xdr:cNvPr id="60" name="Rectangle 59">
            <a:hlinkClick xmlns:r="http://schemas.openxmlformats.org/officeDocument/2006/relationships" r:id="rId18"/>
          </xdr:cNvPr>
          <xdr:cNvSpPr/>
        </xdr:nvSpPr>
        <xdr:spPr bwMode="auto">
          <a:xfrm>
            <a:off x="11849306" y="697222"/>
            <a:ext cx="1741151" cy="371080"/>
          </a:xfrm>
          <a:prstGeom prst="rect">
            <a:avLst/>
          </a:prstGeom>
          <a:solidFill>
            <a:srgbClr val="1F497D"/>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a:latin typeface="Arial Narrow" pitchFamily="34" charset="0"/>
              </a:rPr>
              <a:t>Instructions</a:t>
            </a:r>
          </a:p>
        </xdr:txBody>
      </xdr:sp>
      <xdr:sp macro="" textlink="">
        <xdr:nvSpPr>
          <xdr:cNvPr id="61" name="Rectangle 60">
            <a:hlinkClick xmlns:r="http://schemas.openxmlformats.org/officeDocument/2006/relationships" r:id="rId19"/>
          </xdr:cNvPr>
          <xdr:cNvSpPr/>
        </xdr:nvSpPr>
        <xdr:spPr bwMode="auto">
          <a:xfrm>
            <a:off x="11849306" y="1915124"/>
            <a:ext cx="1741151" cy="352050"/>
          </a:xfrm>
          <a:prstGeom prst="rect">
            <a:avLst/>
          </a:prstGeom>
          <a:solidFill>
            <a:srgbClr val="1F497D"/>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a:latin typeface="Arial Narrow" pitchFamily="34" charset="0"/>
              </a:rPr>
              <a:t>Goals &amp; Objectives</a:t>
            </a:r>
          </a:p>
        </xdr:txBody>
      </xdr:sp>
      <xdr:sp macro="" textlink="">
        <xdr:nvSpPr>
          <xdr:cNvPr id="62" name="Rectangle 61">
            <a:hlinkClick xmlns:r="http://schemas.openxmlformats.org/officeDocument/2006/relationships" r:id="rId20"/>
          </xdr:cNvPr>
          <xdr:cNvSpPr/>
        </xdr:nvSpPr>
        <xdr:spPr bwMode="auto">
          <a:xfrm>
            <a:off x="11839792" y="3085452"/>
            <a:ext cx="1741151" cy="361565"/>
          </a:xfrm>
          <a:prstGeom prst="rect">
            <a:avLst/>
          </a:prstGeom>
          <a:solidFill>
            <a:srgbClr val="1F497D"/>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baseline="0">
                <a:latin typeface="Arial Narrow" pitchFamily="34" charset="0"/>
              </a:rPr>
              <a:t>Do No Harm</a:t>
            </a:r>
          </a:p>
        </xdr:txBody>
      </xdr:sp>
      <xdr:sp macro="" textlink="">
        <xdr:nvSpPr>
          <xdr:cNvPr id="63" name="Rectangle 62">
            <a:hlinkClick xmlns:r="http://schemas.openxmlformats.org/officeDocument/2006/relationships" r:id="rId21"/>
          </xdr:cNvPr>
          <xdr:cNvSpPr/>
        </xdr:nvSpPr>
        <xdr:spPr bwMode="auto">
          <a:xfrm>
            <a:off x="11830277" y="7804823"/>
            <a:ext cx="1750665" cy="361565"/>
          </a:xfrm>
          <a:prstGeom prst="rect">
            <a:avLst/>
          </a:prstGeom>
          <a:solidFill>
            <a:srgbClr val="1F497D"/>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a:latin typeface="Arial Narrow" pitchFamily="34" charset="0"/>
              </a:rPr>
              <a:t>End</a:t>
            </a:r>
          </a:p>
        </xdr:txBody>
      </xdr:sp>
      <xdr:sp macro="" textlink="">
        <xdr:nvSpPr>
          <xdr:cNvPr id="64" name="Rectangle 63">
            <a:hlinkClick xmlns:r="http://schemas.openxmlformats.org/officeDocument/2006/relationships" r:id="rId22"/>
          </xdr:cNvPr>
          <xdr:cNvSpPr/>
        </xdr:nvSpPr>
        <xdr:spPr bwMode="auto">
          <a:xfrm>
            <a:off x="12011053" y="5806702"/>
            <a:ext cx="1560375" cy="361565"/>
          </a:xfrm>
          <a:prstGeom prst="rect">
            <a:avLst/>
          </a:prstGeom>
          <a:solidFill>
            <a:srgbClr val="FFC000"/>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a:latin typeface="Arial Narrow" pitchFamily="34" charset="0"/>
              </a:rPr>
              <a:t>FTF</a:t>
            </a:r>
          </a:p>
        </xdr:txBody>
      </xdr:sp>
    </xdr:grpSp>
    <xdr:clientData/>
  </xdr:twoCellAnchor>
</xdr:wsDr>
</file>

<file path=xl/drawings/drawing14.xml><?xml version="1.0" encoding="utf-8"?>
<xdr:wsDr xmlns:xdr="http://schemas.openxmlformats.org/drawingml/2006/spreadsheetDrawing" xmlns:a="http://schemas.openxmlformats.org/drawingml/2006/main">
  <xdr:twoCellAnchor>
    <xdr:from>
      <xdr:col>1</xdr:col>
      <xdr:colOff>28575</xdr:colOff>
      <xdr:row>0</xdr:row>
      <xdr:rowOff>95250</xdr:rowOff>
    </xdr:from>
    <xdr:to>
      <xdr:col>11</xdr:col>
      <xdr:colOff>19050</xdr:colOff>
      <xdr:row>0</xdr:row>
      <xdr:rowOff>609600</xdr:rowOff>
    </xdr:to>
    <xdr:grpSp>
      <xdr:nvGrpSpPr>
        <xdr:cNvPr id="647749" name="Group 51"/>
        <xdr:cNvGrpSpPr>
          <a:grpSpLocks/>
        </xdr:cNvGrpSpPr>
      </xdr:nvGrpSpPr>
      <xdr:grpSpPr bwMode="auto">
        <a:xfrm>
          <a:off x="2085975" y="95250"/>
          <a:ext cx="6810375" cy="514350"/>
          <a:chOff x="2676525" y="285750"/>
          <a:chExt cx="4591584" cy="581025"/>
        </a:xfrm>
      </xdr:grpSpPr>
      <xdr:sp macro="" textlink="">
        <xdr:nvSpPr>
          <xdr:cNvPr id="3" name="Right Arrow 2">
            <a:hlinkClick xmlns:r="http://schemas.openxmlformats.org/officeDocument/2006/relationships" r:id="rId1"/>
          </xdr:cNvPr>
          <xdr:cNvSpPr/>
        </xdr:nvSpPr>
        <xdr:spPr>
          <a:xfrm>
            <a:off x="5437897" y="285750"/>
            <a:ext cx="1830212" cy="581025"/>
          </a:xfrm>
          <a:prstGeom prst="rightArrow">
            <a:avLst/>
          </a:prstGeom>
          <a:solidFill>
            <a:schemeClr val="accent3">
              <a:lumMod val="75000"/>
            </a:schemeClr>
          </a:solidFill>
          <a:ln w="3175">
            <a:solidFill>
              <a:schemeClr val="tx1"/>
            </a:solidFill>
          </a:ln>
          <a:effectLst>
            <a:outerShdw blurRad="50800" dist="50800" dir="5400000" algn="ctr" rotWithShape="0">
              <a:srgbClr val="000000">
                <a:alpha val="0"/>
              </a:srgb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200" b="1">
                <a:latin typeface="Arial Narrow" pitchFamily="34" charset="0"/>
              </a:rPr>
              <a:t>Environmental</a:t>
            </a:r>
            <a:r>
              <a:rPr lang="en-US" sz="1200" b="1" baseline="0">
                <a:latin typeface="Arial Narrow" pitchFamily="34" charset="0"/>
              </a:rPr>
              <a:t>  Review</a:t>
            </a:r>
            <a:endParaRPr lang="en-US" sz="1200" b="1">
              <a:latin typeface="Arial Narrow" pitchFamily="34" charset="0"/>
            </a:endParaRPr>
          </a:p>
        </xdr:txBody>
      </xdr:sp>
      <xdr:sp macro="" textlink="">
        <xdr:nvSpPr>
          <xdr:cNvPr id="4" name="Right Arrow 3">
            <a:hlinkClick xmlns:r="http://schemas.openxmlformats.org/officeDocument/2006/relationships" r:id="rId2"/>
          </xdr:cNvPr>
          <xdr:cNvSpPr/>
        </xdr:nvSpPr>
        <xdr:spPr>
          <a:xfrm>
            <a:off x="3922353" y="285750"/>
            <a:ext cx="1830212" cy="581025"/>
          </a:xfrm>
          <a:prstGeom prst="rightArrow">
            <a:avLst/>
          </a:prstGeom>
          <a:solidFill>
            <a:schemeClr val="bg1"/>
          </a:solidFill>
          <a:ln w="3175">
            <a:solidFill>
              <a:schemeClr val="tx1"/>
            </a:solidFill>
          </a:ln>
          <a:effectLst>
            <a:outerShdw blurRad="50800" dist="50800" dir="5400000" algn="ctr" rotWithShape="0">
              <a:srgbClr val="000000">
                <a:alpha val="0"/>
              </a:srgb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200" b="1">
                <a:solidFill>
                  <a:schemeClr val="bg1"/>
                </a:solidFill>
                <a:latin typeface="Arial Narrow" pitchFamily="34" charset="0"/>
              </a:rPr>
              <a:t>       </a:t>
            </a:r>
            <a:r>
              <a:rPr lang="en-US" sz="1200" b="1">
                <a:solidFill>
                  <a:schemeClr val="accent3">
                    <a:lumMod val="75000"/>
                  </a:schemeClr>
                </a:solidFill>
                <a:latin typeface="Arial Narrow" pitchFamily="34" charset="0"/>
              </a:rPr>
              <a:t>Indicators</a:t>
            </a:r>
          </a:p>
        </xdr:txBody>
      </xdr:sp>
      <xdr:sp macro="" textlink="">
        <xdr:nvSpPr>
          <xdr:cNvPr id="5" name="Right Arrow 4">
            <a:hlinkClick xmlns:r="http://schemas.openxmlformats.org/officeDocument/2006/relationships" r:id="rId3"/>
          </xdr:cNvPr>
          <xdr:cNvSpPr/>
        </xdr:nvSpPr>
        <xdr:spPr>
          <a:xfrm>
            <a:off x="2676525" y="285750"/>
            <a:ext cx="1830212" cy="581025"/>
          </a:xfrm>
          <a:prstGeom prst="rightArrow">
            <a:avLst/>
          </a:prstGeom>
          <a:solidFill>
            <a:schemeClr val="accent3">
              <a:lumMod val="75000"/>
            </a:schemeClr>
          </a:solidFill>
          <a:ln w="3175">
            <a:solidFill>
              <a:schemeClr val="tx1"/>
            </a:solidFill>
          </a:ln>
          <a:effectLst>
            <a:outerShdw blurRad="50800" dist="50800" dir="5400000" algn="ctr" rotWithShape="0">
              <a:srgbClr val="000000">
                <a:alpha val="0"/>
              </a:srgb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200" b="1">
                <a:solidFill>
                  <a:schemeClr val="accent3">
                    <a:lumMod val="75000"/>
                  </a:schemeClr>
                </a:solidFill>
                <a:latin typeface="Arial Narrow" pitchFamily="34" charset="0"/>
              </a:rPr>
              <a:t>SPA </a:t>
            </a:r>
            <a:r>
              <a:rPr lang="en-US" sz="1200" b="1">
                <a:solidFill>
                  <a:schemeClr val="bg1"/>
                </a:solidFill>
                <a:latin typeface="Arial Narrow" pitchFamily="34" charset="0"/>
              </a:rPr>
              <a:t>Menu</a:t>
            </a:r>
          </a:p>
        </xdr:txBody>
      </xdr:sp>
    </xdr:grpSp>
    <xdr:clientData/>
  </xdr:twoCellAnchor>
  <xdr:twoCellAnchor>
    <xdr:from>
      <xdr:col>0</xdr:col>
      <xdr:colOff>133350</xdr:colOff>
      <xdr:row>0</xdr:row>
      <xdr:rowOff>180975</xdr:rowOff>
    </xdr:from>
    <xdr:to>
      <xdr:col>0</xdr:col>
      <xdr:colOff>1905000</xdr:colOff>
      <xdr:row>37</xdr:row>
      <xdr:rowOff>142875</xdr:rowOff>
    </xdr:to>
    <xdr:grpSp>
      <xdr:nvGrpSpPr>
        <xdr:cNvPr id="647750" name="Group 26"/>
        <xdr:cNvGrpSpPr>
          <a:grpSpLocks/>
        </xdr:cNvGrpSpPr>
      </xdr:nvGrpSpPr>
      <xdr:grpSpPr bwMode="auto">
        <a:xfrm>
          <a:off x="133350" y="180975"/>
          <a:ext cx="1771650" cy="7858125"/>
          <a:chOff x="11820763" y="288083"/>
          <a:chExt cx="1769694" cy="7878305"/>
        </a:xfrm>
      </xdr:grpSpPr>
      <xdr:sp macro="" textlink="">
        <xdr:nvSpPr>
          <xdr:cNvPr id="7" name="Horizontal Scroll 6">
            <a:hlinkClick xmlns:r="http://schemas.openxmlformats.org/officeDocument/2006/relationships" r:id="rId4"/>
          </xdr:cNvPr>
          <xdr:cNvSpPr/>
        </xdr:nvSpPr>
        <xdr:spPr bwMode="auto">
          <a:xfrm>
            <a:off x="11820763" y="288083"/>
            <a:ext cx="1741151" cy="362880"/>
          </a:xfrm>
          <a:prstGeom prst="horizontalScroll">
            <a:avLst/>
          </a:prstGeom>
          <a:solidFill>
            <a:schemeClr val="bg2">
              <a:lumMod val="50000"/>
            </a:schemeClr>
          </a:solidFill>
          <a:ln>
            <a:solidFill>
              <a:sysClr val="windowText" lastClr="000000"/>
            </a:solidFill>
          </a:ln>
        </xdr:spPr>
        <xdr:style>
          <a:lnRef idx="1">
            <a:schemeClr val="accent1"/>
          </a:lnRef>
          <a:fillRef idx="2">
            <a:schemeClr val="accent1"/>
          </a:fillRef>
          <a:effectRef idx="1">
            <a:schemeClr val="accent1"/>
          </a:effectRef>
          <a:fontRef idx="minor">
            <a:schemeClr val="dk1"/>
          </a:fontRef>
        </xdr:style>
        <xdr:txBody>
          <a:bodyPr vertOverflow="clip" rtlCol="0" anchor="ctr"/>
          <a:lstStyle/>
          <a:p>
            <a:pPr algn="ctr"/>
            <a:r>
              <a:rPr lang="en-US" sz="1400" b="1" baseline="0">
                <a:solidFill>
                  <a:schemeClr val="bg1"/>
                </a:solidFill>
                <a:latin typeface="Arial Narrow" pitchFamily="34" charset="0"/>
              </a:rPr>
              <a:t>Main Menu</a:t>
            </a:r>
          </a:p>
        </xdr:txBody>
      </xdr:sp>
      <xdr:sp macro="" textlink="">
        <xdr:nvSpPr>
          <xdr:cNvPr id="8" name="Rectangle 7">
            <a:hlinkClick xmlns:r="http://schemas.openxmlformats.org/officeDocument/2006/relationships" r:id="rId5"/>
          </xdr:cNvPr>
          <xdr:cNvSpPr/>
        </xdr:nvSpPr>
        <xdr:spPr bwMode="auto">
          <a:xfrm>
            <a:off x="11849306" y="1118886"/>
            <a:ext cx="1741151" cy="362880"/>
          </a:xfrm>
          <a:prstGeom prst="rect">
            <a:avLst/>
          </a:prstGeom>
          <a:solidFill>
            <a:srgbClr val="1F497D"/>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a:latin typeface="Arial Narrow" pitchFamily="34" charset="0"/>
              </a:rPr>
              <a:t>Project Classification</a:t>
            </a:r>
          </a:p>
        </xdr:txBody>
      </xdr:sp>
      <xdr:sp macro="" textlink="">
        <xdr:nvSpPr>
          <xdr:cNvPr id="9" name="Rectangle 8">
            <a:hlinkClick xmlns:r="http://schemas.openxmlformats.org/officeDocument/2006/relationships" r:id="rId6"/>
          </xdr:cNvPr>
          <xdr:cNvSpPr/>
        </xdr:nvSpPr>
        <xdr:spPr bwMode="auto">
          <a:xfrm>
            <a:off x="11849306" y="1519963"/>
            <a:ext cx="1741151" cy="353330"/>
          </a:xfrm>
          <a:prstGeom prst="rect">
            <a:avLst/>
          </a:prstGeom>
          <a:solidFill>
            <a:srgbClr val="1F497D"/>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a:latin typeface="Arial Narrow" pitchFamily="34" charset="0"/>
              </a:rPr>
              <a:t>Project Description</a:t>
            </a:r>
          </a:p>
        </xdr:txBody>
      </xdr:sp>
      <xdr:sp macro="" textlink="">
        <xdr:nvSpPr>
          <xdr:cNvPr id="10" name="Rectangle 9">
            <a:hlinkClick xmlns:r="http://schemas.openxmlformats.org/officeDocument/2006/relationships" r:id="rId7"/>
          </xdr:cNvPr>
          <xdr:cNvSpPr/>
        </xdr:nvSpPr>
        <xdr:spPr bwMode="auto">
          <a:xfrm>
            <a:off x="11839792" y="2312569"/>
            <a:ext cx="1741151" cy="353330"/>
          </a:xfrm>
          <a:prstGeom prst="rect">
            <a:avLst/>
          </a:prstGeom>
          <a:solidFill>
            <a:srgbClr val="1F497D"/>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a:latin typeface="Arial Narrow" pitchFamily="34" charset="0"/>
              </a:rPr>
              <a:t>Timeline</a:t>
            </a:r>
          </a:p>
        </xdr:txBody>
      </xdr:sp>
      <xdr:sp macro="" textlink="">
        <xdr:nvSpPr>
          <xdr:cNvPr id="11" name="Rectangle 10">
            <a:hlinkClick xmlns:r="http://schemas.openxmlformats.org/officeDocument/2006/relationships" r:id="rId8"/>
          </xdr:cNvPr>
          <xdr:cNvSpPr/>
        </xdr:nvSpPr>
        <xdr:spPr bwMode="auto">
          <a:xfrm>
            <a:off x="11839792" y="2694547"/>
            <a:ext cx="1741151" cy="362880"/>
          </a:xfrm>
          <a:prstGeom prst="rect">
            <a:avLst/>
          </a:prstGeom>
          <a:solidFill>
            <a:srgbClr val="1F497D"/>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a:solidFill>
                  <a:schemeClr val="lt1"/>
                </a:solidFill>
                <a:latin typeface="Arial Narrow" pitchFamily="34" charset="0"/>
                <a:ea typeface="+mn-ea"/>
                <a:cs typeface="+mn-cs"/>
              </a:rPr>
              <a:t>Monitoring</a:t>
            </a:r>
            <a:r>
              <a:rPr lang="en-US" sz="1100" b="1" baseline="0">
                <a:solidFill>
                  <a:schemeClr val="lt1"/>
                </a:solidFill>
                <a:latin typeface="Arial Narrow" pitchFamily="34" charset="0"/>
                <a:ea typeface="+mn-ea"/>
                <a:cs typeface="+mn-cs"/>
              </a:rPr>
              <a:t> &amp; Evaluation</a:t>
            </a:r>
            <a:endParaRPr lang="en-US" sz="1100">
              <a:latin typeface="Arial Narrow" pitchFamily="34" charset="0"/>
            </a:endParaRPr>
          </a:p>
        </xdr:txBody>
      </xdr:sp>
      <xdr:sp macro="" textlink="">
        <xdr:nvSpPr>
          <xdr:cNvPr id="12" name="Rectangle 11">
            <a:hlinkClick xmlns:r="http://schemas.openxmlformats.org/officeDocument/2006/relationships" r:id="rId9"/>
          </xdr:cNvPr>
          <xdr:cNvSpPr/>
        </xdr:nvSpPr>
        <xdr:spPr bwMode="auto">
          <a:xfrm>
            <a:off x="11839792" y="3468053"/>
            <a:ext cx="1741151" cy="362880"/>
          </a:xfrm>
          <a:prstGeom prst="rect">
            <a:avLst/>
          </a:prstGeom>
          <a:solidFill>
            <a:srgbClr val="1F497D"/>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a:latin typeface="Arial Narrow" pitchFamily="34" charset="0"/>
              </a:rPr>
              <a:t>Detailed Budget</a:t>
            </a:r>
          </a:p>
        </xdr:txBody>
      </xdr:sp>
      <xdr:sp macro="" textlink="">
        <xdr:nvSpPr>
          <xdr:cNvPr id="13" name="Rectangle 12">
            <a:hlinkClick xmlns:r="http://schemas.openxmlformats.org/officeDocument/2006/relationships" r:id="rId10"/>
          </xdr:cNvPr>
          <xdr:cNvSpPr/>
        </xdr:nvSpPr>
        <xdr:spPr bwMode="auto">
          <a:xfrm>
            <a:off x="11839792" y="3850032"/>
            <a:ext cx="1741151" cy="362880"/>
          </a:xfrm>
          <a:prstGeom prst="rect">
            <a:avLst/>
          </a:prstGeom>
          <a:solidFill>
            <a:srgbClr val="1F497D"/>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a:latin typeface="Arial Narrow" pitchFamily="34" charset="0"/>
              </a:rPr>
              <a:t>Grant Type Selection</a:t>
            </a:r>
          </a:p>
        </xdr:txBody>
      </xdr:sp>
      <xdr:sp macro="" textlink="">
        <xdr:nvSpPr>
          <xdr:cNvPr id="14" name="Rectangle 13">
            <a:hlinkClick xmlns:r="http://schemas.openxmlformats.org/officeDocument/2006/relationships" r:id="rId11"/>
          </xdr:cNvPr>
          <xdr:cNvSpPr/>
        </xdr:nvSpPr>
        <xdr:spPr bwMode="auto">
          <a:xfrm>
            <a:off x="11830277" y="6218298"/>
            <a:ext cx="1741151" cy="362880"/>
          </a:xfrm>
          <a:prstGeom prst="rect">
            <a:avLst/>
          </a:prstGeom>
          <a:solidFill>
            <a:srgbClr val="1F497D"/>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a:latin typeface="Arial Narrow" pitchFamily="34" charset="0"/>
              </a:rPr>
              <a:t>Signature Forms</a:t>
            </a:r>
          </a:p>
        </xdr:txBody>
      </xdr:sp>
      <xdr:sp macro="" textlink="">
        <xdr:nvSpPr>
          <xdr:cNvPr id="15" name="Rectangle 14">
            <a:hlinkClick xmlns:r="http://schemas.openxmlformats.org/officeDocument/2006/relationships" r:id="rId12"/>
          </xdr:cNvPr>
          <xdr:cNvSpPr/>
        </xdr:nvSpPr>
        <xdr:spPr bwMode="auto">
          <a:xfrm>
            <a:off x="12020567" y="4232010"/>
            <a:ext cx="1560375" cy="362880"/>
          </a:xfrm>
          <a:prstGeom prst="rect">
            <a:avLst/>
          </a:prstGeom>
          <a:solidFill>
            <a:schemeClr val="accent4"/>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a:latin typeface="Arial Narrow" pitchFamily="34" charset="0"/>
              </a:rPr>
              <a:t>PCPP</a:t>
            </a:r>
          </a:p>
        </xdr:txBody>
      </xdr:sp>
      <xdr:sp macro="" textlink="">
        <xdr:nvSpPr>
          <xdr:cNvPr id="16" name="Rectangle 15">
            <a:hlinkClick xmlns:r="http://schemas.openxmlformats.org/officeDocument/2006/relationships" r:id="rId3"/>
          </xdr:cNvPr>
          <xdr:cNvSpPr/>
        </xdr:nvSpPr>
        <xdr:spPr bwMode="auto">
          <a:xfrm>
            <a:off x="12020567" y="4642637"/>
            <a:ext cx="1560375" cy="353330"/>
          </a:xfrm>
          <a:prstGeom prst="rect">
            <a:avLst/>
          </a:prstGeom>
          <a:solidFill>
            <a:schemeClr val="accent3"/>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a:latin typeface="Arial Narrow" pitchFamily="34" charset="0"/>
              </a:rPr>
              <a:t>SPA and other USAID</a:t>
            </a:r>
          </a:p>
        </xdr:txBody>
      </xdr:sp>
      <xdr:sp macro="" textlink="">
        <xdr:nvSpPr>
          <xdr:cNvPr id="17" name="Rectangle 16">
            <a:hlinkClick xmlns:r="http://schemas.openxmlformats.org/officeDocument/2006/relationships" r:id="rId13"/>
          </xdr:cNvPr>
          <xdr:cNvSpPr/>
        </xdr:nvSpPr>
        <xdr:spPr bwMode="auto">
          <a:xfrm>
            <a:off x="12020567" y="5034165"/>
            <a:ext cx="1560375" cy="362880"/>
          </a:xfrm>
          <a:prstGeom prst="rect">
            <a:avLst/>
          </a:prstGeom>
          <a:solidFill>
            <a:schemeClr val="accent2"/>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a:latin typeface="Arial Narrow" pitchFamily="34" charset="0"/>
              </a:rPr>
              <a:t>VAST</a:t>
            </a:r>
          </a:p>
        </xdr:txBody>
      </xdr:sp>
      <xdr:sp macro="" textlink="">
        <xdr:nvSpPr>
          <xdr:cNvPr id="18" name="Rectangle 17">
            <a:hlinkClick xmlns:r="http://schemas.openxmlformats.org/officeDocument/2006/relationships" r:id="rId14"/>
          </xdr:cNvPr>
          <xdr:cNvSpPr/>
        </xdr:nvSpPr>
        <xdr:spPr bwMode="auto">
          <a:xfrm>
            <a:off x="12020567" y="5425693"/>
            <a:ext cx="1560375" cy="353330"/>
          </a:xfrm>
          <a:prstGeom prst="rect">
            <a:avLst/>
          </a:prstGeom>
          <a:solidFill>
            <a:schemeClr val="accent6"/>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a:latin typeface="Arial Narrow" pitchFamily="34" charset="0"/>
              </a:rPr>
              <a:t>ECPA</a:t>
            </a:r>
          </a:p>
        </xdr:txBody>
      </xdr:sp>
      <xdr:sp macro="" textlink="">
        <xdr:nvSpPr>
          <xdr:cNvPr id="19" name="Rectangle 18">
            <a:hlinkClick xmlns:r="http://schemas.openxmlformats.org/officeDocument/2006/relationships" r:id="rId15"/>
          </xdr:cNvPr>
          <xdr:cNvSpPr/>
        </xdr:nvSpPr>
        <xdr:spPr bwMode="auto">
          <a:xfrm>
            <a:off x="12001538" y="6619375"/>
            <a:ext cx="1560375" cy="362880"/>
          </a:xfrm>
          <a:prstGeom prst="rect">
            <a:avLst/>
          </a:prstGeom>
          <a:solidFill>
            <a:srgbClr val="1F497D"/>
          </a:solidFill>
          <a:ln>
            <a:solidFill>
              <a:srgbClr val="1F497D"/>
            </a:solid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baseline="0">
                <a:latin typeface="Arial Narrow" pitchFamily="34" charset="0"/>
              </a:rPr>
              <a:t>Liability Form</a:t>
            </a:r>
            <a:endParaRPr lang="en-US" sz="1100" b="1">
              <a:latin typeface="Arial Narrow" pitchFamily="34" charset="0"/>
            </a:endParaRPr>
          </a:p>
        </xdr:txBody>
      </xdr:sp>
      <xdr:sp macro="" textlink="">
        <xdr:nvSpPr>
          <xdr:cNvPr id="20" name="Rectangle 19">
            <a:hlinkClick xmlns:r="http://schemas.openxmlformats.org/officeDocument/2006/relationships" r:id="rId16"/>
          </xdr:cNvPr>
          <xdr:cNvSpPr/>
        </xdr:nvSpPr>
        <xdr:spPr bwMode="auto">
          <a:xfrm>
            <a:off x="12001538" y="7020453"/>
            <a:ext cx="1560375" cy="362880"/>
          </a:xfrm>
          <a:prstGeom prst="rect">
            <a:avLst/>
          </a:prstGeom>
          <a:solidFill>
            <a:srgbClr val="1F497D"/>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a:latin typeface="Arial Narrow" pitchFamily="34" charset="0"/>
              </a:rPr>
              <a:t>Project Agreement</a:t>
            </a:r>
          </a:p>
        </xdr:txBody>
      </xdr:sp>
      <xdr:sp macro="" textlink="">
        <xdr:nvSpPr>
          <xdr:cNvPr id="21" name="Rectangle 20">
            <a:hlinkClick xmlns:r="http://schemas.openxmlformats.org/officeDocument/2006/relationships" r:id="rId17"/>
          </xdr:cNvPr>
          <xdr:cNvSpPr/>
        </xdr:nvSpPr>
        <xdr:spPr bwMode="auto">
          <a:xfrm>
            <a:off x="12001538" y="7411981"/>
            <a:ext cx="1560375" cy="362880"/>
          </a:xfrm>
          <a:prstGeom prst="rect">
            <a:avLst/>
          </a:prstGeom>
          <a:solidFill>
            <a:srgbClr val="1F497D"/>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a:latin typeface="Arial Narrow" pitchFamily="34" charset="0"/>
              </a:rPr>
              <a:t>Press Authorization</a:t>
            </a:r>
          </a:p>
        </xdr:txBody>
      </xdr:sp>
      <xdr:sp macro="" textlink="">
        <xdr:nvSpPr>
          <xdr:cNvPr id="22" name="Rectangle 21">
            <a:hlinkClick xmlns:r="http://schemas.openxmlformats.org/officeDocument/2006/relationships" r:id="rId18"/>
          </xdr:cNvPr>
          <xdr:cNvSpPr/>
        </xdr:nvSpPr>
        <xdr:spPr bwMode="auto">
          <a:xfrm>
            <a:off x="11849306" y="698710"/>
            <a:ext cx="1741151" cy="362880"/>
          </a:xfrm>
          <a:prstGeom prst="rect">
            <a:avLst/>
          </a:prstGeom>
          <a:solidFill>
            <a:srgbClr val="1F497D"/>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a:latin typeface="Arial Narrow" pitchFamily="34" charset="0"/>
              </a:rPr>
              <a:t>Instructions</a:t>
            </a:r>
          </a:p>
        </xdr:txBody>
      </xdr:sp>
      <xdr:sp macro="" textlink="">
        <xdr:nvSpPr>
          <xdr:cNvPr id="23" name="Rectangle 22">
            <a:hlinkClick xmlns:r="http://schemas.openxmlformats.org/officeDocument/2006/relationships" r:id="rId19"/>
          </xdr:cNvPr>
          <xdr:cNvSpPr/>
        </xdr:nvSpPr>
        <xdr:spPr bwMode="auto">
          <a:xfrm>
            <a:off x="11849306" y="1911491"/>
            <a:ext cx="1741151" cy="362880"/>
          </a:xfrm>
          <a:prstGeom prst="rect">
            <a:avLst/>
          </a:prstGeom>
          <a:solidFill>
            <a:srgbClr val="1F497D"/>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a:latin typeface="Arial Narrow" pitchFamily="34" charset="0"/>
              </a:rPr>
              <a:t>Goals &amp; Objectives</a:t>
            </a:r>
          </a:p>
        </xdr:txBody>
      </xdr:sp>
      <xdr:sp macro="" textlink="">
        <xdr:nvSpPr>
          <xdr:cNvPr id="24" name="Rectangle 23">
            <a:hlinkClick xmlns:r="http://schemas.openxmlformats.org/officeDocument/2006/relationships" r:id="rId20"/>
          </xdr:cNvPr>
          <xdr:cNvSpPr/>
        </xdr:nvSpPr>
        <xdr:spPr bwMode="auto">
          <a:xfrm>
            <a:off x="11839792" y="3086075"/>
            <a:ext cx="1741151" cy="353330"/>
          </a:xfrm>
          <a:prstGeom prst="rect">
            <a:avLst/>
          </a:prstGeom>
          <a:solidFill>
            <a:srgbClr val="1F497D"/>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baseline="0">
                <a:latin typeface="Arial Narrow" pitchFamily="34" charset="0"/>
              </a:rPr>
              <a:t>Do No Harm</a:t>
            </a:r>
          </a:p>
        </xdr:txBody>
      </xdr:sp>
      <xdr:sp macro="" textlink="">
        <xdr:nvSpPr>
          <xdr:cNvPr id="25" name="Rectangle 24">
            <a:hlinkClick xmlns:r="http://schemas.openxmlformats.org/officeDocument/2006/relationships" r:id="rId21"/>
          </xdr:cNvPr>
          <xdr:cNvSpPr/>
        </xdr:nvSpPr>
        <xdr:spPr bwMode="auto">
          <a:xfrm>
            <a:off x="11830277" y="7803508"/>
            <a:ext cx="1750665" cy="362880"/>
          </a:xfrm>
          <a:prstGeom prst="rect">
            <a:avLst/>
          </a:prstGeom>
          <a:solidFill>
            <a:srgbClr val="1F497D"/>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a:latin typeface="Arial Narrow" pitchFamily="34" charset="0"/>
              </a:rPr>
              <a:t>End</a:t>
            </a:r>
          </a:p>
        </xdr:txBody>
      </xdr:sp>
      <xdr:sp macro="" textlink="">
        <xdr:nvSpPr>
          <xdr:cNvPr id="26" name="Rectangle 25">
            <a:hlinkClick xmlns:r="http://schemas.openxmlformats.org/officeDocument/2006/relationships" r:id="rId22"/>
          </xdr:cNvPr>
          <xdr:cNvSpPr/>
        </xdr:nvSpPr>
        <xdr:spPr bwMode="auto">
          <a:xfrm>
            <a:off x="12011053" y="5798122"/>
            <a:ext cx="1560375" cy="372429"/>
          </a:xfrm>
          <a:prstGeom prst="rect">
            <a:avLst/>
          </a:prstGeom>
          <a:solidFill>
            <a:srgbClr val="FFC000"/>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a:latin typeface="Arial Narrow" pitchFamily="34" charset="0"/>
              </a:rPr>
              <a:t>FTF</a:t>
            </a:r>
          </a:p>
        </xdr:txBody>
      </xdr:sp>
    </xdr:grpSp>
    <xdr:clientData/>
  </xdr:twoCellAnchor>
</xdr:wsDr>
</file>

<file path=xl/drawings/drawing15.xml><?xml version="1.0" encoding="utf-8"?>
<xdr:wsDr xmlns:xdr="http://schemas.openxmlformats.org/drawingml/2006/spreadsheetDrawing" xmlns:a="http://schemas.openxmlformats.org/drawingml/2006/main">
  <xdr:twoCellAnchor>
    <xdr:from>
      <xdr:col>1</xdr:col>
      <xdr:colOff>581025</xdr:colOff>
      <xdr:row>8</xdr:row>
      <xdr:rowOff>419100</xdr:rowOff>
    </xdr:from>
    <xdr:to>
      <xdr:col>1</xdr:col>
      <xdr:colOff>2295525</xdr:colOff>
      <xdr:row>8</xdr:row>
      <xdr:rowOff>685800</xdr:rowOff>
    </xdr:to>
    <xdr:sp macro="" textlink="">
      <xdr:nvSpPr>
        <xdr:cNvPr id="23" name="Rectangle 22">
          <a:hlinkClick xmlns:r="http://schemas.openxmlformats.org/officeDocument/2006/relationships" r:id="rId1"/>
        </xdr:cNvPr>
        <xdr:cNvSpPr/>
      </xdr:nvSpPr>
      <xdr:spPr>
        <a:xfrm>
          <a:off x="581025" y="2352675"/>
          <a:ext cx="1714500" cy="266700"/>
        </a:xfrm>
        <a:prstGeom prst="rect">
          <a:avLst/>
        </a:prstGeom>
        <a:solidFill>
          <a:srgbClr val="1F497D"/>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200" b="1">
              <a:latin typeface="Arial Narrow" pitchFamily="34" charset="0"/>
            </a:rPr>
            <a:t>Do No Harm</a:t>
          </a:r>
        </a:p>
      </xdr:txBody>
    </xdr:sp>
    <xdr:clientData/>
  </xdr:twoCellAnchor>
  <xdr:twoCellAnchor>
    <xdr:from>
      <xdr:col>1</xdr:col>
      <xdr:colOff>571500</xdr:colOff>
      <xdr:row>13</xdr:row>
      <xdr:rowOff>0</xdr:rowOff>
    </xdr:from>
    <xdr:to>
      <xdr:col>1</xdr:col>
      <xdr:colOff>2286000</xdr:colOff>
      <xdr:row>13</xdr:row>
      <xdr:rowOff>0</xdr:rowOff>
    </xdr:to>
    <xdr:sp macro="" textlink="">
      <xdr:nvSpPr>
        <xdr:cNvPr id="25" name="Rectangle 24">
          <a:hlinkClick xmlns:r="http://schemas.openxmlformats.org/officeDocument/2006/relationships" r:id="rId1"/>
        </xdr:cNvPr>
        <xdr:cNvSpPr/>
      </xdr:nvSpPr>
      <xdr:spPr>
        <a:xfrm>
          <a:off x="571500" y="3467099"/>
          <a:ext cx="1714500" cy="390525"/>
        </a:xfrm>
        <a:prstGeom prst="rect">
          <a:avLst/>
        </a:prstGeom>
        <a:solidFill>
          <a:srgbClr val="1F497D"/>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200" b="1">
              <a:latin typeface="Arial Narrow" pitchFamily="34" charset="0"/>
            </a:rPr>
            <a:t>Do No Harm</a:t>
          </a:r>
        </a:p>
      </xdr:txBody>
    </xdr:sp>
    <xdr:clientData/>
  </xdr:twoCellAnchor>
  <xdr:twoCellAnchor>
    <xdr:from>
      <xdr:col>0</xdr:col>
      <xdr:colOff>38100</xdr:colOff>
      <xdr:row>0</xdr:row>
      <xdr:rowOff>133350</xdr:rowOff>
    </xdr:from>
    <xdr:to>
      <xdr:col>1</xdr:col>
      <xdr:colOff>1619250</xdr:colOff>
      <xdr:row>24</xdr:row>
      <xdr:rowOff>9525</xdr:rowOff>
    </xdr:to>
    <xdr:grpSp>
      <xdr:nvGrpSpPr>
        <xdr:cNvPr id="654462" name="Group 25"/>
        <xdr:cNvGrpSpPr>
          <a:grpSpLocks/>
        </xdr:cNvGrpSpPr>
      </xdr:nvGrpSpPr>
      <xdr:grpSpPr bwMode="auto">
        <a:xfrm>
          <a:off x="38100" y="133350"/>
          <a:ext cx="1771650" cy="7953375"/>
          <a:chOff x="11820763" y="288083"/>
          <a:chExt cx="1769694" cy="7878305"/>
        </a:xfrm>
      </xdr:grpSpPr>
      <xdr:sp macro="" textlink="">
        <xdr:nvSpPr>
          <xdr:cNvPr id="27" name="Horizontal Scroll 26">
            <a:hlinkClick xmlns:r="http://schemas.openxmlformats.org/officeDocument/2006/relationships" r:id="rId2"/>
          </xdr:cNvPr>
          <xdr:cNvSpPr/>
        </xdr:nvSpPr>
        <xdr:spPr bwMode="auto">
          <a:xfrm>
            <a:off x="11820763" y="288083"/>
            <a:ext cx="1741151" cy="367969"/>
          </a:xfrm>
          <a:prstGeom prst="horizontalScroll">
            <a:avLst/>
          </a:prstGeom>
          <a:solidFill>
            <a:schemeClr val="bg2">
              <a:lumMod val="50000"/>
            </a:schemeClr>
          </a:solidFill>
          <a:ln>
            <a:solidFill>
              <a:sysClr val="windowText" lastClr="000000"/>
            </a:solidFill>
          </a:ln>
        </xdr:spPr>
        <xdr:style>
          <a:lnRef idx="1">
            <a:schemeClr val="accent1"/>
          </a:lnRef>
          <a:fillRef idx="2">
            <a:schemeClr val="accent1"/>
          </a:fillRef>
          <a:effectRef idx="1">
            <a:schemeClr val="accent1"/>
          </a:effectRef>
          <a:fontRef idx="minor">
            <a:schemeClr val="dk1"/>
          </a:fontRef>
        </xdr:style>
        <xdr:txBody>
          <a:bodyPr vertOverflow="clip" rtlCol="0" anchor="ctr"/>
          <a:lstStyle/>
          <a:p>
            <a:pPr algn="ctr"/>
            <a:r>
              <a:rPr lang="en-US" sz="1400" b="1" baseline="0">
                <a:solidFill>
                  <a:schemeClr val="bg1"/>
                </a:solidFill>
                <a:latin typeface="Arial Narrow" pitchFamily="34" charset="0"/>
              </a:rPr>
              <a:t>Main Menu</a:t>
            </a:r>
          </a:p>
        </xdr:txBody>
      </xdr:sp>
      <xdr:sp macro="" textlink="">
        <xdr:nvSpPr>
          <xdr:cNvPr id="28" name="Rectangle 27">
            <a:hlinkClick xmlns:r="http://schemas.openxmlformats.org/officeDocument/2006/relationships" r:id="rId3"/>
          </xdr:cNvPr>
          <xdr:cNvSpPr/>
        </xdr:nvSpPr>
        <xdr:spPr bwMode="auto">
          <a:xfrm>
            <a:off x="11849306" y="1108936"/>
            <a:ext cx="1741151" cy="367969"/>
          </a:xfrm>
          <a:prstGeom prst="rect">
            <a:avLst/>
          </a:prstGeom>
          <a:solidFill>
            <a:srgbClr val="1F497D"/>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a:latin typeface="Arial Narrow" pitchFamily="34" charset="0"/>
              </a:rPr>
              <a:t>Project Classification</a:t>
            </a:r>
          </a:p>
        </xdr:txBody>
      </xdr:sp>
      <xdr:sp macro="" textlink="">
        <xdr:nvSpPr>
          <xdr:cNvPr id="29" name="Rectangle 28">
            <a:hlinkClick xmlns:r="http://schemas.openxmlformats.org/officeDocument/2006/relationships" r:id="rId4"/>
          </xdr:cNvPr>
          <xdr:cNvSpPr/>
        </xdr:nvSpPr>
        <xdr:spPr bwMode="auto">
          <a:xfrm>
            <a:off x="11849306" y="1514645"/>
            <a:ext cx="1741151" cy="358534"/>
          </a:xfrm>
          <a:prstGeom prst="rect">
            <a:avLst/>
          </a:prstGeom>
          <a:solidFill>
            <a:srgbClr val="1F497D"/>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a:latin typeface="Arial Narrow" pitchFamily="34" charset="0"/>
              </a:rPr>
              <a:t>Project Description</a:t>
            </a:r>
          </a:p>
        </xdr:txBody>
      </xdr:sp>
      <xdr:sp macro="" textlink="">
        <xdr:nvSpPr>
          <xdr:cNvPr id="30" name="Rectangle 29">
            <a:hlinkClick xmlns:r="http://schemas.openxmlformats.org/officeDocument/2006/relationships" r:id="rId5"/>
          </xdr:cNvPr>
          <xdr:cNvSpPr/>
        </xdr:nvSpPr>
        <xdr:spPr bwMode="auto">
          <a:xfrm>
            <a:off x="11839792" y="2307194"/>
            <a:ext cx="1741151" cy="367969"/>
          </a:xfrm>
          <a:prstGeom prst="rect">
            <a:avLst/>
          </a:prstGeom>
          <a:solidFill>
            <a:srgbClr val="1F497D"/>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a:latin typeface="Arial Narrow" pitchFamily="34" charset="0"/>
              </a:rPr>
              <a:t>Timeline</a:t>
            </a:r>
          </a:p>
        </xdr:txBody>
      </xdr:sp>
      <xdr:sp macro="" textlink="">
        <xdr:nvSpPr>
          <xdr:cNvPr id="31" name="Rectangle 30">
            <a:hlinkClick xmlns:r="http://schemas.openxmlformats.org/officeDocument/2006/relationships" r:id="rId6"/>
          </xdr:cNvPr>
          <xdr:cNvSpPr/>
        </xdr:nvSpPr>
        <xdr:spPr bwMode="auto">
          <a:xfrm>
            <a:off x="11839792" y="2703468"/>
            <a:ext cx="1741151" cy="349099"/>
          </a:xfrm>
          <a:prstGeom prst="rect">
            <a:avLst/>
          </a:prstGeom>
          <a:solidFill>
            <a:srgbClr val="1F497D"/>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a:solidFill>
                  <a:schemeClr val="lt1"/>
                </a:solidFill>
                <a:latin typeface="Arial Narrow" pitchFamily="34" charset="0"/>
                <a:ea typeface="+mn-ea"/>
                <a:cs typeface="+mn-cs"/>
              </a:rPr>
              <a:t>Monitoring</a:t>
            </a:r>
            <a:r>
              <a:rPr lang="en-US" sz="1100" b="1" baseline="0">
                <a:solidFill>
                  <a:schemeClr val="lt1"/>
                </a:solidFill>
                <a:latin typeface="Arial Narrow" pitchFamily="34" charset="0"/>
                <a:ea typeface="+mn-ea"/>
                <a:cs typeface="+mn-cs"/>
              </a:rPr>
              <a:t> &amp; Evaluation</a:t>
            </a:r>
            <a:endParaRPr lang="en-US" sz="1100">
              <a:latin typeface="Arial Narrow" pitchFamily="34" charset="0"/>
            </a:endParaRPr>
          </a:p>
        </xdr:txBody>
      </xdr:sp>
      <xdr:sp macro="" textlink="">
        <xdr:nvSpPr>
          <xdr:cNvPr id="32" name="Rectangle 31">
            <a:hlinkClick xmlns:r="http://schemas.openxmlformats.org/officeDocument/2006/relationships" r:id="rId7"/>
          </xdr:cNvPr>
          <xdr:cNvSpPr/>
        </xdr:nvSpPr>
        <xdr:spPr bwMode="auto">
          <a:xfrm>
            <a:off x="11839792" y="3467710"/>
            <a:ext cx="1741151" cy="358534"/>
          </a:xfrm>
          <a:prstGeom prst="rect">
            <a:avLst/>
          </a:prstGeom>
          <a:solidFill>
            <a:srgbClr val="1F497D"/>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a:latin typeface="Arial Narrow" pitchFamily="34" charset="0"/>
              </a:rPr>
              <a:t>Detailed Budget</a:t>
            </a:r>
          </a:p>
        </xdr:txBody>
      </xdr:sp>
      <xdr:sp macro="" textlink="">
        <xdr:nvSpPr>
          <xdr:cNvPr id="33" name="Rectangle 32">
            <a:hlinkClick xmlns:r="http://schemas.openxmlformats.org/officeDocument/2006/relationships" r:id="rId8"/>
          </xdr:cNvPr>
          <xdr:cNvSpPr/>
        </xdr:nvSpPr>
        <xdr:spPr bwMode="auto">
          <a:xfrm>
            <a:off x="11839792" y="3845114"/>
            <a:ext cx="1741151" cy="367969"/>
          </a:xfrm>
          <a:prstGeom prst="rect">
            <a:avLst/>
          </a:prstGeom>
          <a:solidFill>
            <a:srgbClr val="1F497D"/>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a:latin typeface="Arial Narrow" pitchFamily="34" charset="0"/>
              </a:rPr>
              <a:t>Grant Type Selection</a:t>
            </a:r>
          </a:p>
        </xdr:txBody>
      </xdr:sp>
      <xdr:sp macro="" textlink="">
        <xdr:nvSpPr>
          <xdr:cNvPr id="34" name="Rectangle 33">
            <a:hlinkClick xmlns:r="http://schemas.openxmlformats.org/officeDocument/2006/relationships" r:id="rId9"/>
          </xdr:cNvPr>
          <xdr:cNvSpPr/>
        </xdr:nvSpPr>
        <xdr:spPr bwMode="auto">
          <a:xfrm>
            <a:off x="11830277" y="6213323"/>
            <a:ext cx="1741151" cy="367969"/>
          </a:xfrm>
          <a:prstGeom prst="rect">
            <a:avLst/>
          </a:prstGeom>
          <a:solidFill>
            <a:srgbClr val="1F497D"/>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a:latin typeface="Arial Narrow" pitchFamily="34" charset="0"/>
              </a:rPr>
              <a:t>Signature Forms</a:t>
            </a:r>
          </a:p>
        </xdr:txBody>
      </xdr:sp>
      <xdr:sp macro="" textlink="">
        <xdr:nvSpPr>
          <xdr:cNvPr id="35" name="Rectangle 34">
            <a:hlinkClick xmlns:r="http://schemas.openxmlformats.org/officeDocument/2006/relationships" r:id="rId10"/>
          </xdr:cNvPr>
          <xdr:cNvSpPr/>
        </xdr:nvSpPr>
        <xdr:spPr bwMode="auto">
          <a:xfrm>
            <a:off x="12020567" y="4231953"/>
            <a:ext cx="1560375" cy="367969"/>
          </a:xfrm>
          <a:prstGeom prst="rect">
            <a:avLst/>
          </a:prstGeom>
          <a:solidFill>
            <a:schemeClr val="accent4"/>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a:latin typeface="Arial Narrow" pitchFamily="34" charset="0"/>
              </a:rPr>
              <a:t>PCPP</a:t>
            </a:r>
          </a:p>
        </xdr:txBody>
      </xdr:sp>
      <xdr:sp macro="" textlink="">
        <xdr:nvSpPr>
          <xdr:cNvPr id="36" name="Rectangle 35">
            <a:hlinkClick xmlns:r="http://schemas.openxmlformats.org/officeDocument/2006/relationships" r:id="rId11"/>
          </xdr:cNvPr>
          <xdr:cNvSpPr/>
        </xdr:nvSpPr>
        <xdr:spPr bwMode="auto">
          <a:xfrm>
            <a:off x="12020567" y="4647097"/>
            <a:ext cx="1560375" cy="349099"/>
          </a:xfrm>
          <a:prstGeom prst="rect">
            <a:avLst/>
          </a:prstGeom>
          <a:solidFill>
            <a:schemeClr val="accent3"/>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a:latin typeface="Arial Narrow" pitchFamily="34" charset="0"/>
              </a:rPr>
              <a:t>SPA and other USAID</a:t>
            </a:r>
          </a:p>
        </xdr:txBody>
      </xdr:sp>
      <xdr:sp macro="" textlink="">
        <xdr:nvSpPr>
          <xdr:cNvPr id="37" name="Rectangle 36">
            <a:hlinkClick xmlns:r="http://schemas.openxmlformats.org/officeDocument/2006/relationships" r:id="rId12"/>
          </xdr:cNvPr>
          <xdr:cNvSpPr/>
        </xdr:nvSpPr>
        <xdr:spPr bwMode="auto">
          <a:xfrm>
            <a:off x="12020567" y="5033936"/>
            <a:ext cx="1560375" cy="358534"/>
          </a:xfrm>
          <a:prstGeom prst="rect">
            <a:avLst/>
          </a:prstGeom>
          <a:solidFill>
            <a:schemeClr val="accent2"/>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a:latin typeface="Arial Narrow" pitchFamily="34" charset="0"/>
              </a:rPr>
              <a:t>VAST</a:t>
            </a:r>
          </a:p>
        </xdr:txBody>
      </xdr:sp>
      <xdr:sp macro="" textlink="">
        <xdr:nvSpPr>
          <xdr:cNvPr id="38" name="Rectangle 37">
            <a:hlinkClick xmlns:r="http://schemas.openxmlformats.org/officeDocument/2006/relationships" r:id="rId13"/>
          </xdr:cNvPr>
          <xdr:cNvSpPr/>
        </xdr:nvSpPr>
        <xdr:spPr bwMode="auto">
          <a:xfrm>
            <a:off x="12020567" y="5420775"/>
            <a:ext cx="1560375" cy="358534"/>
          </a:xfrm>
          <a:prstGeom prst="rect">
            <a:avLst/>
          </a:prstGeom>
          <a:solidFill>
            <a:schemeClr val="accent6"/>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a:latin typeface="Arial Narrow" pitchFamily="34" charset="0"/>
              </a:rPr>
              <a:t>ECPA</a:t>
            </a:r>
          </a:p>
        </xdr:txBody>
      </xdr:sp>
      <xdr:sp macro="" textlink="">
        <xdr:nvSpPr>
          <xdr:cNvPr id="39" name="Rectangle 38">
            <a:hlinkClick xmlns:r="http://schemas.openxmlformats.org/officeDocument/2006/relationships" r:id="rId14"/>
          </xdr:cNvPr>
          <xdr:cNvSpPr/>
        </xdr:nvSpPr>
        <xdr:spPr bwMode="auto">
          <a:xfrm>
            <a:off x="12001538" y="6619032"/>
            <a:ext cx="1560375" cy="358534"/>
          </a:xfrm>
          <a:prstGeom prst="rect">
            <a:avLst/>
          </a:prstGeom>
          <a:solidFill>
            <a:srgbClr val="1F497D"/>
          </a:solidFill>
          <a:ln>
            <a:solidFill>
              <a:srgbClr val="1F497D"/>
            </a:solid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baseline="0">
                <a:latin typeface="Arial Narrow" pitchFamily="34" charset="0"/>
              </a:rPr>
              <a:t>Liability Form</a:t>
            </a:r>
            <a:endParaRPr lang="en-US" sz="1100" b="1">
              <a:latin typeface="Arial Narrow" pitchFamily="34" charset="0"/>
            </a:endParaRPr>
          </a:p>
        </xdr:txBody>
      </xdr:sp>
      <xdr:sp macro="" textlink="">
        <xdr:nvSpPr>
          <xdr:cNvPr id="40" name="Rectangle 39">
            <a:hlinkClick xmlns:r="http://schemas.openxmlformats.org/officeDocument/2006/relationships" r:id="rId15"/>
          </xdr:cNvPr>
          <xdr:cNvSpPr/>
        </xdr:nvSpPr>
        <xdr:spPr bwMode="auto">
          <a:xfrm>
            <a:off x="12001538" y="7015306"/>
            <a:ext cx="1560375" cy="367969"/>
          </a:xfrm>
          <a:prstGeom prst="rect">
            <a:avLst/>
          </a:prstGeom>
          <a:solidFill>
            <a:srgbClr val="1F497D"/>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a:latin typeface="Arial Narrow" pitchFamily="34" charset="0"/>
              </a:rPr>
              <a:t>Project Agreement</a:t>
            </a:r>
          </a:p>
        </xdr:txBody>
      </xdr:sp>
      <xdr:sp macro="" textlink="">
        <xdr:nvSpPr>
          <xdr:cNvPr id="41" name="Rectangle 40">
            <a:hlinkClick xmlns:r="http://schemas.openxmlformats.org/officeDocument/2006/relationships" r:id="rId16"/>
          </xdr:cNvPr>
          <xdr:cNvSpPr/>
        </xdr:nvSpPr>
        <xdr:spPr bwMode="auto">
          <a:xfrm>
            <a:off x="12001538" y="7411580"/>
            <a:ext cx="1560375" cy="358534"/>
          </a:xfrm>
          <a:prstGeom prst="rect">
            <a:avLst/>
          </a:prstGeom>
          <a:solidFill>
            <a:srgbClr val="1F497D"/>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a:latin typeface="Arial Narrow" pitchFamily="34" charset="0"/>
              </a:rPr>
              <a:t>Press Authorization</a:t>
            </a:r>
          </a:p>
        </xdr:txBody>
      </xdr:sp>
      <xdr:sp macro="" textlink="">
        <xdr:nvSpPr>
          <xdr:cNvPr id="42" name="Rectangle 41">
            <a:hlinkClick xmlns:r="http://schemas.openxmlformats.org/officeDocument/2006/relationships" r:id="rId17"/>
          </xdr:cNvPr>
          <xdr:cNvSpPr/>
        </xdr:nvSpPr>
        <xdr:spPr bwMode="auto">
          <a:xfrm>
            <a:off x="11849306" y="703227"/>
            <a:ext cx="1741151" cy="358534"/>
          </a:xfrm>
          <a:prstGeom prst="rect">
            <a:avLst/>
          </a:prstGeom>
          <a:solidFill>
            <a:srgbClr val="1F497D"/>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a:latin typeface="Arial Narrow" pitchFamily="34" charset="0"/>
              </a:rPr>
              <a:t>Instructions</a:t>
            </a:r>
          </a:p>
        </xdr:txBody>
      </xdr:sp>
      <xdr:sp macro="" textlink="">
        <xdr:nvSpPr>
          <xdr:cNvPr id="43" name="Rectangle 42">
            <a:hlinkClick xmlns:r="http://schemas.openxmlformats.org/officeDocument/2006/relationships" r:id="rId18"/>
          </xdr:cNvPr>
          <xdr:cNvSpPr/>
        </xdr:nvSpPr>
        <xdr:spPr bwMode="auto">
          <a:xfrm>
            <a:off x="11849306" y="1910919"/>
            <a:ext cx="1741151" cy="358534"/>
          </a:xfrm>
          <a:prstGeom prst="rect">
            <a:avLst/>
          </a:prstGeom>
          <a:solidFill>
            <a:srgbClr val="1F497D"/>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a:latin typeface="Arial Narrow" pitchFamily="34" charset="0"/>
              </a:rPr>
              <a:t>Goals &amp; Objectives</a:t>
            </a:r>
          </a:p>
        </xdr:txBody>
      </xdr:sp>
      <xdr:sp macro="" textlink="">
        <xdr:nvSpPr>
          <xdr:cNvPr id="44" name="Rectangle 43">
            <a:hlinkClick xmlns:r="http://schemas.openxmlformats.org/officeDocument/2006/relationships" r:id="rId1"/>
          </xdr:cNvPr>
          <xdr:cNvSpPr/>
        </xdr:nvSpPr>
        <xdr:spPr bwMode="auto">
          <a:xfrm>
            <a:off x="11839792" y="3080871"/>
            <a:ext cx="1741151" cy="367969"/>
          </a:xfrm>
          <a:prstGeom prst="rect">
            <a:avLst/>
          </a:prstGeom>
          <a:solidFill>
            <a:srgbClr val="1F497D"/>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baseline="0">
                <a:latin typeface="Arial Narrow" pitchFamily="34" charset="0"/>
              </a:rPr>
              <a:t>Do No Harm</a:t>
            </a:r>
          </a:p>
        </xdr:txBody>
      </xdr:sp>
      <xdr:sp macro="" textlink="">
        <xdr:nvSpPr>
          <xdr:cNvPr id="45" name="Rectangle 44">
            <a:hlinkClick xmlns:r="http://schemas.openxmlformats.org/officeDocument/2006/relationships" r:id="rId19"/>
          </xdr:cNvPr>
          <xdr:cNvSpPr/>
        </xdr:nvSpPr>
        <xdr:spPr bwMode="auto">
          <a:xfrm>
            <a:off x="11830277" y="7798419"/>
            <a:ext cx="1750665" cy="367969"/>
          </a:xfrm>
          <a:prstGeom prst="rect">
            <a:avLst/>
          </a:prstGeom>
          <a:solidFill>
            <a:srgbClr val="1F497D"/>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a:latin typeface="Arial Narrow" pitchFamily="34" charset="0"/>
              </a:rPr>
              <a:t>End</a:t>
            </a:r>
          </a:p>
        </xdr:txBody>
      </xdr:sp>
      <xdr:sp macro="" textlink="">
        <xdr:nvSpPr>
          <xdr:cNvPr id="46" name="Rectangle 45">
            <a:hlinkClick xmlns:r="http://schemas.openxmlformats.org/officeDocument/2006/relationships" r:id="rId20"/>
          </xdr:cNvPr>
          <xdr:cNvSpPr/>
        </xdr:nvSpPr>
        <xdr:spPr bwMode="auto">
          <a:xfrm>
            <a:off x="12011053" y="5798179"/>
            <a:ext cx="1560375" cy="367969"/>
          </a:xfrm>
          <a:prstGeom prst="rect">
            <a:avLst/>
          </a:prstGeom>
          <a:solidFill>
            <a:srgbClr val="FFC000"/>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a:latin typeface="Arial Narrow" pitchFamily="34" charset="0"/>
              </a:rPr>
              <a:t>FTF</a:t>
            </a:r>
          </a:p>
        </xdr:txBody>
      </xdr:sp>
    </xdr:grp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66675</xdr:colOff>
      <xdr:row>0</xdr:row>
      <xdr:rowOff>152400</xdr:rowOff>
    </xdr:from>
    <xdr:to>
      <xdr:col>1</xdr:col>
      <xdr:colOff>1647825</xdr:colOff>
      <xdr:row>36</xdr:row>
      <xdr:rowOff>95250</xdr:rowOff>
    </xdr:to>
    <xdr:grpSp>
      <xdr:nvGrpSpPr>
        <xdr:cNvPr id="641716" name="Group 22"/>
        <xdr:cNvGrpSpPr>
          <a:grpSpLocks/>
        </xdr:cNvGrpSpPr>
      </xdr:nvGrpSpPr>
      <xdr:grpSpPr bwMode="auto">
        <a:xfrm>
          <a:off x="66675" y="152400"/>
          <a:ext cx="1771650" cy="7877175"/>
          <a:chOff x="11820763" y="288083"/>
          <a:chExt cx="1769694" cy="7878305"/>
        </a:xfrm>
      </xdr:grpSpPr>
      <xdr:sp macro="" textlink="">
        <xdr:nvSpPr>
          <xdr:cNvPr id="24" name="Horizontal Scroll 23">
            <a:hlinkClick xmlns:r="http://schemas.openxmlformats.org/officeDocument/2006/relationships" r:id="rId1"/>
          </xdr:cNvPr>
          <xdr:cNvSpPr/>
        </xdr:nvSpPr>
        <xdr:spPr bwMode="auto">
          <a:xfrm>
            <a:off x="11820763" y="288083"/>
            <a:ext cx="1741151" cy="362002"/>
          </a:xfrm>
          <a:prstGeom prst="horizontalScroll">
            <a:avLst/>
          </a:prstGeom>
          <a:solidFill>
            <a:schemeClr val="bg2">
              <a:lumMod val="50000"/>
            </a:schemeClr>
          </a:solidFill>
          <a:ln>
            <a:solidFill>
              <a:sysClr val="windowText" lastClr="000000"/>
            </a:solidFill>
          </a:ln>
        </xdr:spPr>
        <xdr:style>
          <a:lnRef idx="1">
            <a:schemeClr val="accent1"/>
          </a:lnRef>
          <a:fillRef idx="2">
            <a:schemeClr val="accent1"/>
          </a:fillRef>
          <a:effectRef idx="1">
            <a:schemeClr val="accent1"/>
          </a:effectRef>
          <a:fontRef idx="minor">
            <a:schemeClr val="dk1"/>
          </a:fontRef>
        </xdr:style>
        <xdr:txBody>
          <a:bodyPr vertOverflow="clip" rtlCol="0" anchor="ctr"/>
          <a:lstStyle/>
          <a:p>
            <a:pPr algn="ctr"/>
            <a:r>
              <a:rPr lang="en-US" sz="1400" b="1" baseline="0">
                <a:solidFill>
                  <a:schemeClr val="bg1"/>
                </a:solidFill>
                <a:latin typeface="Arial Narrow" pitchFamily="34" charset="0"/>
              </a:rPr>
              <a:t>Main Menu</a:t>
            </a:r>
          </a:p>
        </xdr:txBody>
      </xdr:sp>
      <xdr:sp macro="" textlink="">
        <xdr:nvSpPr>
          <xdr:cNvPr id="25" name="Rectangle 24">
            <a:hlinkClick xmlns:r="http://schemas.openxmlformats.org/officeDocument/2006/relationships" r:id="rId2"/>
          </xdr:cNvPr>
          <xdr:cNvSpPr/>
        </xdr:nvSpPr>
        <xdr:spPr bwMode="auto">
          <a:xfrm>
            <a:off x="11849306" y="1116877"/>
            <a:ext cx="1741151" cy="362002"/>
          </a:xfrm>
          <a:prstGeom prst="rect">
            <a:avLst/>
          </a:prstGeom>
          <a:solidFill>
            <a:srgbClr val="1F497D"/>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a:latin typeface="Arial Narrow" pitchFamily="34" charset="0"/>
              </a:rPr>
              <a:t>Project Classification</a:t>
            </a:r>
          </a:p>
        </xdr:txBody>
      </xdr:sp>
      <xdr:sp macro="" textlink="">
        <xdr:nvSpPr>
          <xdr:cNvPr id="26" name="Rectangle 25">
            <a:hlinkClick xmlns:r="http://schemas.openxmlformats.org/officeDocument/2006/relationships" r:id="rId3"/>
          </xdr:cNvPr>
          <xdr:cNvSpPr/>
        </xdr:nvSpPr>
        <xdr:spPr bwMode="auto">
          <a:xfrm>
            <a:off x="11849306" y="1516984"/>
            <a:ext cx="1741151" cy="362002"/>
          </a:xfrm>
          <a:prstGeom prst="rect">
            <a:avLst/>
          </a:prstGeom>
          <a:solidFill>
            <a:srgbClr val="1F497D"/>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a:latin typeface="Arial Narrow" pitchFamily="34" charset="0"/>
              </a:rPr>
              <a:t>Project Description</a:t>
            </a:r>
          </a:p>
        </xdr:txBody>
      </xdr:sp>
      <xdr:sp macro="" textlink="">
        <xdr:nvSpPr>
          <xdr:cNvPr id="27" name="Rectangle 26">
            <a:hlinkClick xmlns:r="http://schemas.openxmlformats.org/officeDocument/2006/relationships" r:id="rId4"/>
          </xdr:cNvPr>
          <xdr:cNvSpPr/>
        </xdr:nvSpPr>
        <xdr:spPr bwMode="auto">
          <a:xfrm>
            <a:off x="11839792" y="2307673"/>
            <a:ext cx="1741151" cy="362002"/>
          </a:xfrm>
          <a:prstGeom prst="rect">
            <a:avLst/>
          </a:prstGeom>
          <a:solidFill>
            <a:srgbClr val="1F497D"/>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a:latin typeface="Arial Narrow" pitchFamily="34" charset="0"/>
              </a:rPr>
              <a:t>Timeline</a:t>
            </a:r>
          </a:p>
        </xdr:txBody>
      </xdr:sp>
      <xdr:sp macro="" textlink="">
        <xdr:nvSpPr>
          <xdr:cNvPr id="30" name="Rectangle 29">
            <a:hlinkClick xmlns:r="http://schemas.openxmlformats.org/officeDocument/2006/relationships" r:id="rId5"/>
          </xdr:cNvPr>
          <xdr:cNvSpPr/>
        </xdr:nvSpPr>
        <xdr:spPr bwMode="auto">
          <a:xfrm>
            <a:off x="11839792" y="2698254"/>
            <a:ext cx="1741151" cy="362002"/>
          </a:xfrm>
          <a:prstGeom prst="rect">
            <a:avLst/>
          </a:prstGeom>
          <a:solidFill>
            <a:srgbClr val="1F497D"/>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a:solidFill>
                  <a:schemeClr val="lt1"/>
                </a:solidFill>
                <a:latin typeface="Arial Narrow" pitchFamily="34" charset="0"/>
                <a:ea typeface="+mn-ea"/>
                <a:cs typeface="+mn-cs"/>
              </a:rPr>
              <a:t>Monitoring</a:t>
            </a:r>
            <a:r>
              <a:rPr lang="en-US" sz="1100" b="1" baseline="0">
                <a:solidFill>
                  <a:schemeClr val="lt1"/>
                </a:solidFill>
                <a:latin typeface="Arial Narrow" pitchFamily="34" charset="0"/>
                <a:ea typeface="+mn-ea"/>
                <a:cs typeface="+mn-cs"/>
              </a:rPr>
              <a:t> &amp; Evaluation</a:t>
            </a:r>
            <a:endParaRPr lang="en-US" sz="1100">
              <a:latin typeface="Arial Narrow" pitchFamily="34" charset="0"/>
            </a:endParaRPr>
          </a:p>
        </xdr:txBody>
      </xdr:sp>
      <xdr:sp macro="" textlink="">
        <xdr:nvSpPr>
          <xdr:cNvPr id="31" name="Rectangle 30">
            <a:hlinkClick xmlns:r="http://schemas.openxmlformats.org/officeDocument/2006/relationships" r:id="rId6"/>
          </xdr:cNvPr>
          <xdr:cNvSpPr/>
        </xdr:nvSpPr>
        <xdr:spPr bwMode="auto">
          <a:xfrm>
            <a:off x="11839792" y="3469889"/>
            <a:ext cx="1741151" cy="362002"/>
          </a:xfrm>
          <a:prstGeom prst="rect">
            <a:avLst/>
          </a:prstGeom>
          <a:solidFill>
            <a:srgbClr val="1F497D"/>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a:latin typeface="Arial Narrow" pitchFamily="34" charset="0"/>
              </a:rPr>
              <a:t>Detailed Budget</a:t>
            </a:r>
          </a:p>
        </xdr:txBody>
      </xdr:sp>
      <xdr:sp macro="" textlink="">
        <xdr:nvSpPr>
          <xdr:cNvPr id="32" name="Rectangle 31">
            <a:hlinkClick xmlns:r="http://schemas.openxmlformats.org/officeDocument/2006/relationships" r:id="rId7"/>
          </xdr:cNvPr>
          <xdr:cNvSpPr/>
        </xdr:nvSpPr>
        <xdr:spPr bwMode="auto">
          <a:xfrm>
            <a:off x="11839792" y="3850944"/>
            <a:ext cx="1741151" cy="362002"/>
          </a:xfrm>
          <a:prstGeom prst="rect">
            <a:avLst/>
          </a:prstGeom>
          <a:solidFill>
            <a:srgbClr val="1F497D"/>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a:latin typeface="Arial Narrow" pitchFamily="34" charset="0"/>
              </a:rPr>
              <a:t>Grant Type Selection</a:t>
            </a:r>
          </a:p>
        </xdr:txBody>
      </xdr:sp>
      <xdr:sp macro="" textlink="">
        <xdr:nvSpPr>
          <xdr:cNvPr id="33" name="Rectangle 32">
            <a:hlinkClick xmlns:r="http://schemas.openxmlformats.org/officeDocument/2006/relationships" r:id="rId8"/>
          </xdr:cNvPr>
          <xdr:cNvSpPr/>
        </xdr:nvSpPr>
        <xdr:spPr bwMode="auto">
          <a:xfrm>
            <a:off x="11830277" y="6213483"/>
            <a:ext cx="1741151" cy="362002"/>
          </a:xfrm>
          <a:prstGeom prst="rect">
            <a:avLst/>
          </a:prstGeom>
          <a:solidFill>
            <a:srgbClr val="1F497D"/>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a:latin typeface="Arial Narrow" pitchFamily="34" charset="0"/>
              </a:rPr>
              <a:t>Signature Forms</a:t>
            </a:r>
          </a:p>
        </xdr:txBody>
      </xdr:sp>
      <xdr:sp macro="" textlink="">
        <xdr:nvSpPr>
          <xdr:cNvPr id="34" name="Rectangle 33">
            <a:hlinkClick xmlns:r="http://schemas.openxmlformats.org/officeDocument/2006/relationships" r:id="rId9"/>
          </xdr:cNvPr>
          <xdr:cNvSpPr/>
        </xdr:nvSpPr>
        <xdr:spPr bwMode="auto">
          <a:xfrm>
            <a:off x="12020567" y="4231999"/>
            <a:ext cx="1560375" cy="362002"/>
          </a:xfrm>
          <a:prstGeom prst="rect">
            <a:avLst/>
          </a:prstGeom>
          <a:solidFill>
            <a:schemeClr val="accent4"/>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a:latin typeface="Arial Narrow" pitchFamily="34" charset="0"/>
              </a:rPr>
              <a:t>PCPP</a:t>
            </a:r>
          </a:p>
        </xdr:txBody>
      </xdr:sp>
      <xdr:sp macro="" textlink="">
        <xdr:nvSpPr>
          <xdr:cNvPr id="35" name="Rectangle 34">
            <a:hlinkClick xmlns:r="http://schemas.openxmlformats.org/officeDocument/2006/relationships" r:id="rId10"/>
          </xdr:cNvPr>
          <xdr:cNvSpPr/>
        </xdr:nvSpPr>
        <xdr:spPr bwMode="auto">
          <a:xfrm>
            <a:off x="12020567" y="4641632"/>
            <a:ext cx="1560375" cy="352476"/>
          </a:xfrm>
          <a:prstGeom prst="rect">
            <a:avLst/>
          </a:prstGeom>
          <a:solidFill>
            <a:schemeClr val="accent3"/>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a:latin typeface="Arial Narrow" pitchFamily="34" charset="0"/>
              </a:rPr>
              <a:t>SPA and other USAID</a:t>
            </a:r>
          </a:p>
        </xdr:txBody>
      </xdr:sp>
      <xdr:sp macro="" textlink="">
        <xdr:nvSpPr>
          <xdr:cNvPr id="36" name="Rectangle 35">
            <a:hlinkClick xmlns:r="http://schemas.openxmlformats.org/officeDocument/2006/relationships" r:id="rId11"/>
          </xdr:cNvPr>
          <xdr:cNvSpPr/>
        </xdr:nvSpPr>
        <xdr:spPr bwMode="auto">
          <a:xfrm>
            <a:off x="12020567" y="5041740"/>
            <a:ext cx="1560375" cy="352476"/>
          </a:xfrm>
          <a:prstGeom prst="rect">
            <a:avLst/>
          </a:prstGeom>
          <a:solidFill>
            <a:schemeClr val="accent2"/>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a:latin typeface="Arial Narrow" pitchFamily="34" charset="0"/>
              </a:rPr>
              <a:t>VAST</a:t>
            </a:r>
          </a:p>
        </xdr:txBody>
      </xdr:sp>
      <xdr:sp macro="" textlink="">
        <xdr:nvSpPr>
          <xdr:cNvPr id="37" name="Rectangle 36">
            <a:hlinkClick xmlns:r="http://schemas.openxmlformats.org/officeDocument/2006/relationships" r:id="rId12"/>
          </xdr:cNvPr>
          <xdr:cNvSpPr/>
        </xdr:nvSpPr>
        <xdr:spPr bwMode="auto">
          <a:xfrm>
            <a:off x="12020567" y="5422794"/>
            <a:ext cx="1560375" cy="362002"/>
          </a:xfrm>
          <a:prstGeom prst="rect">
            <a:avLst/>
          </a:prstGeom>
          <a:solidFill>
            <a:schemeClr val="accent6"/>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a:latin typeface="Arial Narrow" pitchFamily="34" charset="0"/>
              </a:rPr>
              <a:t>ECPA</a:t>
            </a:r>
          </a:p>
        </xdr:txBody>
      </xdr:sp>
      <xdr:sp macro="" textlink="">
        <xdr:nvSpPr>
          <xdr:cNvPr id="38" name="Rectangle 37">
            <a:hlinkClick xmlns:r="http://schemas.openxmlformats.org/officeDocument/2006/relationships" r:id="rId13"/>
          </xdr:cNvPr>
          <xdr:cNvSpPr/>
        </xdr:nvSpPr>
        <xdr:spPr bwMode="auto">
          <a:xfrm>
            <a:off x="12001538" y="6613590"/>
            <a:ext cx="1560375" cy="371528"/>
          </a:xfrm>
          <a:prstGeom prst="rect">
            <a:avLst/>
          </a:prstGeom>
          <a:solidFill>
            <a:srgbClr val="1F497D"/>
          </a:solidFill>
          <a:ln>
            <a:solidFill>
              <a:srgbClr val="1F497D"/>
            </a:solid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baseline="0">
                <a:latin typeface="Arial Narrow" pitchFamily="34" charset="0"/>
              </a:rPr>
              <a:t>Liability Form</a:t>
            </a:r>
            <a:endParaRPr lang="en-US" sz="1100" b="1">
              <a:latin typeface="Arial Narrow" pitchFamily="34" charset="0"/>
            </a:endParaRPr>
          </a:p>
        </xdr:txBody>
      </xdr:sp>
      <xdr:sp macro="" textlink="">
        <xdr:nvSpPr>
          <xdr:cNvPr id="39" name="Rectangle 38">
            <a:hlinkClick xmlns:r="http://schemas.openxmlformats.org/officeDocument/2006/relationships" r:id="rId14"/>
          </xdr:cNvPr>
          <xdr:cNvSpPr/>
        </xdr:nvSpPr>
        <xdr:spPr bwMode="auto">
          <a:xfrm>
            <a:off x="12001538" y="7023224"/>
            <a:ext cx="1560375" cy="362002"/>
          </a:xfrm>
          <a:prstGeom prst="rect">
            <a:avLst/>
          </a:prstGeom>
          <a:solidFill>
            <a:srgbClr val="1F497D"/>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a:latin typeface="Arial Narrow" pitchFamily="34" charset="0"/>
              </a:rPr>
              <a:t>Project Agreement</a:t>
            </a:r>
          </a:p>
        </xdr:txBody>
      </xdr:sp>
      <xdr:sp macro="" textlink="">
        <xdr:nvSpPr>
          <xdr:cNvPr id="40" name="Rectangle 39">
            <a:hlinkClick xmlns:r="http://schemas.openxmlformats.org/officeDocument/2006/relationships" r:id="rId15"/>
          </xdr:cNvPr>
          <xdr:cNvSpPr/>
        </xdr:nvSpPr>
        <xdr:spPr bwMode="auto">
          <a:xfrm>
            <a:off x="12001538" y="7413805"/>
            <a:ext cx="1560375" cy="362002"/>
          </a:xfrm>
          <a:prstGeom prst="rect">
            <a:avLst/>
          </a:prstGeom>
          <a:solidFill>
            <a:srgbClr val="1F497D"/>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a:latin typeface="Arial Narrow" pitchFamily="34" charset="0"/>
              </a:rPr>
              <a:t>Press Authorization</a:t>
            </a:r>
          </a:p>
        </xdr:txBody>
      </xdr:sp>
      <xdr:sp macro="" textlink="">
        <xdr:nvSpPr>
          <xdr:cNvPr id="41" name="Rectangle 40">
            <a:hlinkClick xmlns:r="http://schemas.openxmlformats.org/officeDocument/2006/relationships" r:id="rId16"/>
          </xdr:cNvPr>
          <xdr:cNvSpPr/>
        </xdr:nvSpPr>
        <xdr:spPr bwMode="auto">
          <a:xfrm>
            <a:off x="11849306" y="697717"/>
            <a:ext cx="1741151" cy="371528"/>
          </a:xfrm>
          <a:prstGeom prst="rect">
            <a:avLst/>
          </a:prstGeom>
          <a:solidFill>
            <a:srgbClr val="1F497D"/>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a:latin typeface="Arial Narrow" pitchFamily="34" charset="0"/>
              </a:rPr>
              <a:t>Instructions</a:t>
            </a:r>
          </a:p>
        </xdr:txBody>
      </xdr:sp>
      <xdr:sp macro="" textlink="">
        <xdr:nvSpPr>
          <xdr:cNvPr id="42" name="Rectangle 41">
            <a:hlinkClick xmlns:r="http://schemas.openxmlformats.org/officeDocument/2006/relationships" r:id="rId17"/>
          </xdr:cNvPr>
          <xdr:cNvSpPr/>
        </xdr:nvSpPr>
        <xdr:spPr bwMode="auto">
          <a:xfrm>
            <a:off x="11849306" y="1917092"/>
            <a:ext cx="1741151" cy="352476"/>
          </a:xfrm>
          <a:prstGeom prst="rect">
            <a:avLst/>
          </a:prstGeom>
          <a:solidFill>
            <a:srgbClr val="1F497D"/>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a:latin typeface="Arial Narrow" pitchFamily="34" charset="0"/>
              </a:rPr>
              <a:t>Goals &amp; Objectives</a:t>
            </a:r>
          </a:p>
        </xdr:txBody>
      </xdr:sp>
      <xdr:sp macro="" textlink="">
        <xdr:nvSpPr>
          <xdr:cNvPr id="43" name="Rectangle 42">
            <a:hlinkClick xmlns:r="http://schemas.openxmlformats.org/officeDocument/2006/relationships" r:id="rId18"/>
          </xdr:cNvPr>
          <xdr:cNvSpPr/>
        </xdr:nvSpPr>
        <xdr:spPr bwMode="auto">
          <a:xfrm>
            <a:off x="11839792" y="3079308"/>
            <a:ext cx="1741151" cy="362002"/>
          </a:xfrm>
          <a:prstGeom prst="rect">
            <a:avLst/>
          </a:prstGeom>
          <a:solidFill>
            <a:srgbClr val="1F497D"/>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baseline="0">
                <a:latin typeface="Arial Narrow" pitchFamily="34" charset="0"/>
              </a:rPr>
              <a:t>Do No Harm</a:t>
            </a:r>
          </a:p>
        </xdr:txBody>
      </xdr:sp>
      <xdr:sp macro="" textlink="">
        <xdr:nvSpPr>
          <xdr:cNvPr id="62" name="Rectangle 61">
            <a:hlinkClick xmlns:r="http://schemas.openxmlformats.org/officeDocument/2006/relationships" r:id="rId19"/>
          </xdr:cNvPr>
          <xdr:cNvSpPr/>
        </xdr:nvSpPr>
        <xdr:spPr bwMode="auto">
          <a:xfrm>
            <a:off x="11830277" y="7804386"/>
            <a:ext cx="1750665" cy="362002"/>
          </a:xfrm>
          <a:prstGeom prst="rect">
            <a:avLst/>
          </a:prstGeom>
          <a:solidFill>
            <a:srgbClr val="1F497D"/>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a:latin typeface="Arial Narrow" pitchFamily="34" charset="0"/>
              </a:rPr>
              <a:t>End</a:t>
            </a:r>
          </a:p>
        </xdr:txBody>
      </xdr:sp>
      <xdr:sp macro="" textlink="">
        <xdr:nvSpPr>
          <xdr:cNvPr id="63" name="Rectangle 62">
            <a:hlinkClick xmlns:r="http://schemas.openxmlformats.org/officeDocument/2006/relationships" r:id="rId20"/>
          </xdr:cNvPr>
          <xdr:cNvSpPr/>
        </xdr:nvSpPr>
        <xdr:spPr bwMode="auto">
          <a:xfrm>
            <a:off x="12011053" y="5803849"/>
            <a:ext cx="1560375" cy="362002"/>
          </a:xfrm>
          <a:prstGeom prst="rect">
            <a:avLst/>
          </a:prstGeom>
          <a:solidFill>
            <a:srgbClr val="FFC000"/>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a:latin typeface="Arial Narrow" pitchFamily="34" charset="0"/>
              </a:rPr>
              <a:t>FTF</a:t>
            </a:r>
          </a:p>
        </xdr:txBody>
      </xdr:sp>
    </xdr:grpSp>
    <xdr:clientData/>
  </xdr:twoCellAnchor>
</xdr:wsDr>
</file>

<file path=xl/drawings/drawing17.xml><?xml version="1.0" encoding="utf-8"?>
<xdr:wsDr xmlns:xdr="http://schemas.openxmlformats.org/drawingml/2006/spreadsheetDrawing" xmlns:a="http://schemas.openxmlformats.org/drawingml/2006/main">
  <xdr:twoCellAnchor>
    <xdr:from>
      <xdr:col>6</xdr:col>
      <xdr:colOff>1390650</xdr:colOff>
      <xdr:row>0</xdr:row>
      <xdr:rowOff>38100</xdr:rowOff>
    </xdr:from>
    <xdr:to>
      <xdr:col>9</xdr:col>
      <xdr:colOff>238125</xdr:colOff>
      <xdr:row>0</xdr:row>
      <xdr:rowOff>552450</xdr:rowOff>
    </xdr:to>
    <xdr:sp macro="" textlink="">
      <xdr:nvSpPr>
        <xdr:cNvPr id="51" name="Right Arrow 50">
          <a:hlinkClick xmlns:r="http://schemas.openxmlformats.org/officeDocument/2006/relationships" r:id="rId1"/>
        </xdr:cNvPr>
        <xdr:cNvSpPr/>
      </xdr:nvSpPr>
      <xdr:spPr bwMode="auto">
        <a:xfrm>
          <a:off x="8220075" y="38100"/>
          <a:ext cx="2314575" cy="514350"/>
        </a:xfrm>
        <a:prstGeom prst="rightArrow">
          <a:avLst/>
        </a:prstGeom>
        <a:solidFill>
          <a:srgbClr val="FFDA65"/>
        </a:solidFill>
        <a:ln w="3175">
          <a:solidFill>
            <a:schemeClr val="tx1"/>
          </a:solidFill>
        </a:ln>
        <a:effectLst>
          <a:outerShdw blurRad="50800" dist="50800" dir="5400000" algn="ctr" rotWithShape="0">
            <a:srgbClr val="000000">
              <a:alpha val="0"/>
            </a:srgb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r"/>
          <a:r>
            <a:rPr lang="en-US" sz="1200" b="1">
              <a:latin typeface="Arial Narrow" pitchFamily="34" charset="0"/>
            </a:rPr>
            <a:t>       ER </a:t>
          </a:r>
          <a:r>
            <a:rPr lang="en-US" sz="1200" b="1" baseline="0">
              <a:latin typeface="Arial Narrow" pitchFamily="34" charset="0"/>
            </a:rPr>
            <a:t>Report (med/high risk)</a:t>
          </a:r>
          <a:endParaRPr lang="en-US" sz="1200" b="1">
            <a:latin typeface="Arial Narrow" pitchFamily="34" charset="0"/>
          </a:endParaRPr>
        </a:p>
      </xdr:txBody>
    </xdr:sp>
    <xdr:clientData/>
  </xdr:twoCellAnchor>
  <xdr:twoCellAnchor>
    <xdr:from>
      <xdr:col>5</xdr:col>
      <xdr:colOff>952500</xdr:colOff>
      <xdr:row>0</xdr:row>
      <xdr:rowOff>38100</xdr:rowOff>
    </xdr:from>
    <xdr:to>
      <xdr:col>7</xdr:col>
      <xdr:colOff>409574</xdr:colOff>
      <xdr:row>0</xdr:row>
      <xdr:rowOff>552450</xdr:rowOff>
    </xdr:to>
    <xdr:sp macro="" textlink="">
      <xdr:nvSpPr>
        <xdr:cNvPr id="52" name="Right Arrow 51">
          <a:hlinkClick xmlns:r="http://schemas.openxmlformats.org/officeDocument/2006/relationships" r:id="rId2"/>
        </xdr:cNvPr>
        <xdr:cNvSpPr/>
      </xdr:nvSpPr>
      <xdr:spPr bwMode="auto">
        <a:xfrm>
          <a:off x="6362700" y="38100"/>
          <a:ext cx="2276474" cy="514350"/>
        </a:xfrm>
        <a:prstGeom prst="rightArrow">
          <a:avLst/>
        </a:prstGeom>
        <a:solidFill>
          <a:srgbClr val="FFDA65"/>
        </a:solidFill>
        <a:ln w="3175">
          <a:solidFill>
            <a:schemeClr val="tx1"/>
          </a:solidFill>
        </a:ln>
        <a:effectLst>
          <a:outerShdw blurRad="50800" dist="50800" dir="5400000" algn="ctr" rotWithShape="0">
            <a:srgbClr val="000000">
              <a:alpha val="0"/>
            </a:srgb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r"/>
          <a:r>
            <a:rPr lang="en-US" sz="1200" b="1">
              <a:latin typeface="Arial Narrow" pitchFamily="34" charset="0"/>
            </a:rPr>
            <a:t>Natural Resources Projects</a:t>
          </a:r>
        </a:p>
      </xdr:txBody>
    </xdr:sp>
    <xdr:clientData/>
  </xdr:twoCellAnchor>
  <xdr:twoCellAnchor>
    <xdr:from>
      <xdr:col>4</xdr:col>
      <xdr:colOff>400050</xdr:colOff>
      <xdr:row>0</xdr:row>
      <xdr:rowOff>38100</xdr:rowOff>
    </xdr:from>
    <xdr:to>
      <xdr:col>5</xdr:col>
      <xdr:colOff>1304925</xdr:colOff>
      <xdr:row>0</xdr:row>
      <xdr:rowOff>552450</xdr:rowOff>
    </xdr:to>
    <xdr:sp macro="" textlink="">
      <xdr:nvSpPr>
        <xdr:cNvPr id="53" name="Right Arrow 52">
          <a:hlinkClick xmlns:r="http://schemas.openxmlformats.org/officeDocument/2006/relationships" r:id="rId3"/>
        </xdr:cNvPr>
        <xdr:cNvSpPr/>
      </xdr:nvSpPr>
      <xdr:spPr bwMode="auto">
        <a:xfrm>
          <a:off x="4400550" y="38100"/>
          <a:ext cx="2314575" cy="514350"/>
        </a:xfrm>
        <a:prstGeom prst="rightArrow">
          <a:avLst/>
        </a:prstGeom>
        <a:solidFill>
          <a:srgbClr val="FFDA65"/>
        </a:solidFill>
        <a:ln w="3175">
          <a:solidFill>
            <a:schemeClr val="tx1"/>
          </a:solidFill>
        </a:ln>
        <a:effectLst>
          <a:outerShdw blurRad="50800" dist="50800" dir="5400000" algn="ctr" rotWithShape="0">
            <a:srgbClr val="000000">
              <a:alpha val="0"/>
            </a:srgb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r"/>
          <a:r>
            <a:rPr lang="en-US" sz="1200" b="1">
              <a:solidFill>
                <a:schemeClr val="bg1"/>
              </a:solidFill>
              <a:latin typeface="Arial Narrow" pitchFamily="34" charset="0"/>
            </a:rPr>
            <a:t>Environmental</a:t>
          </a:r>
          <a:r>
            <a:rPr lang="en-US" sz="1200" b="1" baseline="0">
              <a:solidFill>
                <a:schemeClr val="bg1"/>
              </a:solidFill>
              <a:latin typeface="Arial Narrow" pitchFamily="34" charset="0"/>
            </a:rPr>
            <a:t>  Review</a:t>
          </a:r>
          <a:endParaRPr lang="en-US" sz="1200" b="1">
            <a:solidFill>
              <a:schemeClr val="bg1"/>
            </a:solidFill>
            <a:latin typeface="Arial Narrow" pitchFamily="34" charset="0"/>
          </a:endParaRPr>
        </a:p>
      </xdr:txBody>
    </xdr:sp>
    <xdr:clientData/>
  </xdr:twoCellAnchor>
  <xdr:twoCellAnchor>
    <xdr:from>
      <xdr:col>3</xdr:col>
      <xdr:colOff>666750</xdr:colOff>
      <xdr:row>0</xdr:row>
      <xdr:rowOff>209549</xdr:rowOff>
    </xdr:from>
    <xdr:to>
      <xdr:col>4</xdr:col>
      <xdr:colOff>984504</xdr:colOff>
      <xdr:row>0</xdr:row>
      <xdr:rowOff>557021</xdr:rowOff>
    </xdr:to>
    <xdr:sp macro="" textlink="">
      <xdr:nvSpPr>
        <xdr:cNvPr id="55" name="Right Arrow 54">
          <a:hlinkClick xmlns:r="http://schemas.openxmlformats.org/officeDocument/2006/relationships" r:id="rId4"/>
        </xdr:cNvPr>
        <xdr:cNvSpPr/>
      </xdr:nvSpPr>
      <xdr:spPr bwMode="auto">
        <a:xfrm>
          <a:off x="3238500" y="209549"/>
          <a:ext cx="1746504" cy="347472"/>
        </a:xfrm>
        <a:prstGeom prst="rightArrow">
          <a:avLst/>
        </a:prstGeom>
        <a:solidFill>
          <a:srgbClr val="FFC000"/>
        </a:solidFill>
        <a:ln w="3175">
          <a:solidFill>
            <a:schemeClr val="tx1"/>
          </a:solidFill>
        </a:ln>
        <a:effectLst>
          <a:outerShdw blurRad="50800" dist="50800" dir="5400000" algn="ctr" rotWithShape="0">
            <a:srgbClr val="000000">
              <a:alpha val="0"/>
            </a:srgb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r"/>
          <a:r>
            <a:rPr lang="en-US" sz="1000" b="1">
              <a:latin typeface="Arial Narrow" pitchFamily="34" charset="0"/>
            </a:rPr>
            <a:t>       WAFSP Indicators</a:t>
          </a:r>
        </a:p>
      </xdr:txBody>
    </xdr:sp>
    <xdr:clientData/>
  </xdr:twoCellAnchor>
  <xdr:twoCellAnchor>
    <xdr:from>
      <xdr:col>3</xdr:col>
      <xdr:colOff>666750</xdr:colOff>
      <xdr:row>0</xdr:row>
      <xdr:rowOff>38101</xdr:rowOff>
    </xdr:from>
    <xdr:to>
      <xdr:col>4</xdr:col>
      <xdr:colOff>981075</xdr:colOff>
      <xdr:row>0</xdr:row>
      <xdr:rowOff>381001</xdr:rowOff>
    </xdr:to>
    <xdr:sp macro="" textlink="">
      <xdr:nvSpPr>
        <xdr:cNvPr id="65" name="Right Arrow 64">
          <a:hlinkClick xmlns:r="http://schemas.openxmlformats.org/officeDocument/2006/relationships" r:id="rId5"/>
        </xdr:cNvPr>
        <xdr:cNvSpPr/>
      </xdr:nvSpPr>
      <xdr:spPr bwMode="auto">
        <a:xfrm>
          <a:off x="3238500" y="38101"/>
          <a:ext cx="1743075" cy="342900"/>
        </a:xfrm>
        <a:prstGeom prst="rightArrow">
          <a:avLst/>
        </a:prstGeom>
        <a:solidFill>
          <a:srgbClr val="FFC000"/>
        </a:solidFill>
        <a:ln w="3175">
          <a:solidFill>
            <a:schemeClr val="tx1"/>
          </a:solidFill>
        </a:ln>
        <a:effectLst>
          <a:outerShdw blurRad="50800" dist="50800" dir="5400000" algn="ctr" rotWithShape="0">
            <a:srgbClr val="000000">
              <a:alpha val="0"/>
            </a:srgb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r"/>
          <a:r>
            <a:rPr lang="en-US" sz="1000" b="1">
              <a:latin typeface="Arial Narrow" pitchFamily="34" charset="0"/>
            </a:rPr>
            <a:t>       FTF Indicators</a:t>
          </a:r>
        </a:p>
      </xdr:txBody>
    </xdr:sp>
    <xdr:clientData/>
  </xdr:twoCellAnchor>
  <xdr:twoCellAnchor>
    <xdr:from>
      <xdr:col>2</xdr:col>
      <xdr:colOff>495301</xdr:colOff>
      <xdr:row>9</xdr:row>
      <xdr:rowOff>157163</xdr:rowOff>
    </xdr:from>
    <xdr:to>
      <xdr:col>5</xdr:col>
      <xdr:colOff>14288</xdr:colOff>
      <xdr:row>12</xdr:row>
      <xdr:rowOff>288132</xdr:rowOff>
    </xdr:to>
    <xdr:sp macro="" textlink="">
      <xdr:nvSpPr>
        <xdr:cNvPr id="46" name="Rectangle 45">
          <a:hlinkClick xmlns:r="http://schemas.openxmlformats.org/officeDocument/2006/relationships" r:id="rId3"/>
        </xdr:cNvPr>
        <xdr:cNvSpPr/>
      </xdr:nvSpPr>
      <xdr:spPr bwMode="auto">
        <a:xfrm>
          <a:off x="3076576" y="4033838"/>
          <a:ext cx="2900362" cy="845344"/>
        </a:xfrm>
        <a:prstGeom prst="rect">
          <a:avLst/>
        </a:prstGeom>
        <a:solidFill>
          <a:srgbClr val="FFDA65"/>
        </a:solidFill>
        <a:ln>
          <a:noFill/>
        </a:ln>
        <a:scene3d>
          <a:camera prst="orthographicFront">
            <a:rot lat="0" lon="0" rev="0"/>
          </a:camera>
          <a:lightRig rig="threePt" dir="t">
            <a:rot lat="0" lon="0" rev="1200000"/>
          </a:lightRig>
        </a:scene3d>
        <a:sp3d prstMaterial="metal">
          <a:bevelT w="63500" h="25400"/>
        </a:sp3d>
      </xdr:spPr>
      <xdr:style>
        <a:lnRef idx="0">
          <a:schemeClr val="accent6"/>
        </a:lnRef>
        <a:fillRef idx="3">
          <a:schemeClr val="accent6"/>
        </a:fillRef>
        <a:effectRef idx="3">
          <a:schemeClr val="accent6"/>
        </a:effectRef>
        <a:fontRef idx="minor">
          <a:schemeClr val="lt1"/>
        </a:fontRef>
      </xdr:style>
      <xdr:txBody>
        <a:bodyPr vertOverflow="clip"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en-US" sz="2400">
              <a:solidFill>
                <a:sysClr val="windowText" lastClr="000000"/>
              </a:solidFill>
              <a:latin typeface="+mn-lt"/>
              <a:ea typeface="+mn-ea"/>
              <a:cs typeface="+mn-cs"/>
            </a:rPr>
            <a:t>Environmental Review</a:t>
          </a:r>
          <a:endParaRPr lang="en-US" sz="2400">
            <a:solidFill>
              <a:sysClr val="windowText" lastClr="000000"/>
            </a:solidFill>
          </a:endParaRPr>
        </a:p>
        <a:p>
          <a:pPr algn="ctr"/>
          <a:endParaRPr lang="en-US" sz="2400">
            <a:solidFill>
              <a:sysClr val="windowText" lastClr="000000"/>
            </a:solidFill>
          </a:endParaRPr>
        </a:p>
      </xdr:txBody>
    </xdr:sp>
    <xdr:clientData/>
  </xdr:twoCellAnchor>
  <xdr:twoCellAnchor>
    <xdr:from>
      <xdr:col>2</xdr:col>
      <xdr:colOff>495301</xdr:colOff>
      <xdr:row>12</xdr:row>
      <xdr:rowOff>485776</xdr:rowOff>
    </xdr:from>
    <xdr:to>
      <xdr:col>5</xdr:col>
      <xdr:colOff>14288</xdr:colOff>
      <xdr:row>13</xdr:row>
      <xdr:rowOff>111920</xdr:rowOff>
    </xdr:to>
    <xdr:sp macro="" textlink="">
      <xdr:nvSpPr>
        <xdr:cNvPr id="48" name="Rectangle 47">
          <a:hlinkClick xmlns:r="http://schemas.openxmlformats.org/officeDocument/2006/relationships" r:id="rId6"/>
        </xdr:cNvPr>
        <xdr:cNvSpPr/>
      </xdr:nvSpPr>
      <xdr:spPr bwMode="auto">
        <a:xfrm>
          <a:off x="3076576" y="5076826"/>
          <a:ext cx="2900362" cy="845344"/>
        </a:xfrm>
        <a:prstGeom prst="rect">
          <a:avLst/>
        </a:prstGeom>
        <a:solidFill>
          <a:srgbClr val="FFDA65"/>
        </a:solidFill>
        <a:ln>
          <a:noFill/>
        </a:ln>
        <a:scene3d>
          <a:camera prst="orthographicFront">
            <a:rot lat="0" lon="0" rev="0"/>
          </a:camera>
          <a:lightRig rig="threePt" dir="t">
            <a:rot lat="0" lon="0" rev="1200000"/>
          </a:lightRig>
        </a:scene3d>
        <a:sp3d prstMaterial="metal">
          <a:bevelT w="63500" h="25400"/>
        </a:sp3d>
      </xdr:spPr>
      <xdr:style>
        <a:lnRef idx="0">
          <a:schemeClr val="accent6"/>
        </a:lnRef>
        <a:fillRef idx="3">
          <a:schemeClr val="accent6"/>
        </a:fillRef>
        <a:effectRef idx="3">
          <a:schemeClr val="accent6"/>
        </a:effectRef>
        <a:fontRef idx="minor">
          <a:schemeClr val="lt1"/>
        </a:fontRef>
      </xdr:style>
      <xdr:txBody>
        <a:bodyPr vertOverflow="clip"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en-US" sz="2400">
              <a:solidFill>
                <a:sysClr val="windowText" lastClr="000000"/>
              </a:solidFill>
              <a:latin typeface="+mn-lt"/>
              <a:ea typeface="+mn-ea"/>
              <a:cs typeface="+mn-cs"/>
            </a:rPr>
            <a:t>Natural Resources Activities</a:t>
          </a:r>
          <a:endParaRPr lang="en-US" sz="2400">
            <a:solidFill>
              <a:sysClr val="windowText" lastClr="000000"/>
            </a:solidFill>
          </a:endParaRPr>
        </a:p>
        <a:p>
          <a:pPr algn="ctr"/>
          <a:endParaRPr lang="en-US" sz="2400">
            <a:solidFill>
              <a:sysClr val="windowText" lastClr="000000"/>
            </a:solidFill>
          </a:endParaRPr>
        </a:p>
      </xdr:txBody>
    </xdr:sp>
    <xdr:clientData/>
  </xdr:twoCellAnchor>
  <xdr:twoCellAnchor>
    <xdr:from>
      <xdr:col>5</xdr:col>
      <xdr:colOff>121443</xdr:colOff>
      <xdr:row>12</xdr:row>
      <xdr:rowOff>485776</xdr:rowOff>
    </xdr:from>
    <xdr:to>
      <xdr:col>9</xdr:col>
      <xdr:colOff>0</xdr:colOff>
      <xdr:row>13</xdr:row>
      <xdr:rowOff>104776</xdr:rowOff>
    </xdr:to>
    <xdr:sp macro="" textlink="">
      <xdr:nvSpPr>
        <xdr:cNvPr id="49" name="Rectangle 48"/>
        <xdr:cNvSpPr/>
      </xdr:nvSpPr>
      <xdr:spPr bwMode="auto">
        <a:xfrm>
          <a:off x="6084093" y="5076826"/>
          <a:ext cx="4764882" cy="838200"/>
        </a:xfrm>
        <a:prstGeom prst="rect">
          <a:avLst/>
        </a:prstGeom>
        <a:solidFill>
          <a:srgbClr val="FFDA65"/>
        </a:solidFill>
        <a:ln/>
        <a:effectLst/>
        <a:scene3d>
          <a:camera prst="orthographicFront">
            <a:rot lat="0" lon="0" rev="0"/>
          </a:camera>
          <a:lightRig rig="threePt" dir="t">
            <a:rot lat="0" lon="0" rev="1200000"/>
          </a:lightRig>
        </a:scene3d>
        <a:sp3d prstMaterial="metal"/>
      </xdr:spPr>
      <xdr:style>
        <a:lnRef idx="0">
          <a:schemeClr val="accent6"/>
        </a:lnRef>
        <a:fillRef idx="3">
          <a:schemeClr val="accent6"/>
        </a:fillRef>
        <a:effectRef idx="3">
          <a:schemeClr val="accent6"/>
        </a:effectRef>
        <a:fontRef idx="minor">
          <a:schemeClr val="lt1"/>
        </a:fontRef>
      </xdr:style>
      <xdr:txBody>
        <a:bodyPr vertOverflow="clip" rtlCol="0" anchor="ctr"/>
        <a:lstStyle/>
        <a:p>
          <a:pPr algn="ctr"/>
          <a:r>
            <a:rPr lang="en-US" sz="1200" b="1">
              <a:solidFill>
                <a:sysClr val="windowText" lastClr="000000"/>
              </a:solidFill>
            </a:rPr>
            <a:t>All</a:t>
          </a:r>
          <a:r>
            <a:rPr lang="en-US" sz="1200" b="1" baseline="0">
              <a:solidFill>
                <a:sysClr val="windowText" lastClr="000000"/>
              </a:solidFill>
            </a:rPr>
            <a:t> applicants proposing projects with a focus on natural resources (such as projects  involving community-focused natural resources management, ecotourism, or natural resources based enterprise development with micro-enterprises)  must complete this section.</a:t>
          </a:r>
          <a:endParaRPr lang="en-US" sz="1200" b="1">
            <a:solidFill>
              <a:sysClr val="windowText" lastClr="000000"/>
            </a:solidFill>
          </a:endParaRPr>
        </a:p>
      </xdr:txBody>
    </xdr:sp>
    <xdr:clientData/>
  </xdr:twoCellAnchor>
  <xdr:twoCellAnchor>
    <xdr:from>
      <xdr:col>2</xdr:col>
      <xdr:colOff>495301</xdr:colOff>
      <xdr:row>14</xdr:row>
      <xdr:rowOff>90487</xdr:rowOff>
    </xdr:from>
    <xdr:to>
      <xdr:col>5</xdr:col>
      <xdr:colOff>14288</xdr:colOff>
      <xdr:row>16</xdr:row>
      <xdr:rowOff>640380</xdr:rowOff>
    </xdr:to>
    <xdr:sp macro="" textlink="">
      <xdr:nvSpPr>
        <xdr:cNvPr id="50" name="Rectangle 49">
          <a:hlinkClick xmlns:r="http://schemas.openxmlformats.org/officeDocument/2006/relationships" r:id="rId1"/>
        </xdr:cNvPr>
        <xdr:cNvSpPr/>
      </xdr:nvSpPr>
      <xdr:spPr bwMode="auto">
        <a:xfrm>
          <a:off x="3076576" y="6119812"/>
          <a:ext cx="2900362" cy="1388093"/>
        </a:xfrm>
        <a:prstGeom prst="rect">
          <a:avLst/>
        </a:prstGeom>
        <a:solidFill>
          <a:srgbClr val="FFDA65"/>
        </a:solidFill>
        <a:ln>
          <a:noFill/>
        </a:ln>
        <a:scene3d>
          <a:camera prst="orthographicFront">
            <a:rot lat="0" lon="0" rev="0"/>
          </a:camera>
          <a:lightRig rig="threePt" dir="t">
            <a:rot lat="0" lon="0" rev="1200000"/>
          </a:lightRig>
        </a:scene3d>
        <a:sp3d prstMaterial="metal">
          <a:bevelT w="63500" h="25400"/>
        </a:sp3d>
      </xdr:spPr>
      <xdr:style>
        <a:lnRef idx="0">
          <a:schemeClr val="accent6"/>
        </a:lnRef>
        <a:fillRef idx="3">
          <a:schemeClr val="accent6"/>
        </a:fillRef>
        <a:effectRef idx="3">
          <a:schemeClr val="accent6"/>
        </a:effectRef>
        <a:fontRef idx="minor">
          <a:schemeClr val="lt1"/>
        </a:fontRef>
      </xdr:style>
      <xdr:txBody>
        <a:bodyPr vertOverflow="clip"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en-US" sz="2400">
              <a:solidFill>
                <a:sysClr val="windowText" lastClr="000000"/>
              </a:solidFill>
              <a:latin typeface="+mn-lt"/>
              <a:ea typeface="+mn-ea"/>
              <a:cs typeface="+mn-cs"/>
            </a:rPr>
            <a:t>Environmental Review</a:t>
          </a:r>
          <a:r>
            <a:rPr lang="en-US" sz="2400" baseline="0">
              <a:solidFill>
                <a:sysClr val="windowText" lastClr="000000"/>
              </a:solidFill>
              <a:latin typeface="+mn-lt"/>
              <a:ea typeface="+mn-ea"/>
              <a:cs typeface="+mn-cs"/>
            </a:rPr>
            <a:t> Report</a:t>
          </a:r>
          <a:endParaRPr lang="en-US" sz="2400">
            <a:solidFill>
              <a:sysClr val="windowText" lastClr="000000"/>
            </a:solidFill>
          </a:endParaRPr>
        </a:p>
      </xdr:txBody>
    </xdr:sp>
    <xdr:clientData/>
  </xdr:twoCellAnchor>
  <xdr:twoCellAnchor>
    <xdr:from>
      <xdr:col>5</xdr:col>
      <xdr:colOff>121443</xdr:colOff>
      <xdr:row>14</xdr:row>
      <xdr:rowOff>90488</xdr:rowOff>
    </xdr:from>
    <xdr:to>
      <xdr:col>9</xdr:col>
      <xdr:colOff>0</xdr:colOff>
      <xdr:row>16</xdr:row>
      <xdr:rowOff>628650</xdr:rowOff>
    </xdr:to>
    <xdr:sp macro="" textlink="">
      <xdr:nvSpPr>
        <xdr:cNvPr id="54" name="Rectangle 53"/>
        <xdr:cNvSpPr/>
      </xdr:nvSpPr>
      <xdr:spPr bwMode="auto">
        <a:xfrm>
          <a:off x="6084093" y="6119813"/>
          <a:ext cx="4764882" cy="1376362"/>
        </a:xfrm>
        <a:prstGeom prst="rect">
          <a:avLst/>
        </a:prstGeom>
        <a:solidFill>
          <a:srgbClr val="FFDA65"/>
        </a:solidFill>
        <a:ln/>
        <a:effectLst/>
        <a:scene3d>
          <a:camera prst="orthographicFront">
            <a:rot lat="0" lon="0" rev="0"/>
          </a:camera>
          <a:lightRig rig="threePt" dir="t">
            <a:rot lat="0" lon="0" rev="1200000"/>
          </a:lightRig>
        </a:scene3d>
        <a:sp3d prstMaterial="metal"/>
      </xdr:spPr>
      <xdr:style>
        <a:lnRef idx="0">
          <a:schemeClr val="accent6"/>
        </a:lnRef>
        <a:fillRef idx="3">
          <a:schemeClr val="accent6"/>
        </a:fillRef>
        <a:effectRef idx="3">
          <a:schemeClr val="accent6"/>
        </a:effectRef>
        <a:fontRef idx="minor">
          <a:schemeClr val="lt1"/>
        </a:fontRef>
      </xdr:style>
      <xdr:txBody>
        <a:bodyPr vertOverflow="clip" rtlCol="0" anchor="ctr"/>
        <a:lstStyle/>
        <a:p>
          <a:pPr algn="ctr"/>
          <a:r>
            <a:rPr lang="en-US" sz="1200" b="1">
              <a:solidFill>
                <a:sysClr val="windowText" lastClr="000000"/>
              </a:solidFill>
            </a:rPr>
            <a:t>Once you have completed the Environmental</a:t>
          </a:r>
          <a:r>
            <a:rPr lang="en-US" sz="1200" b="1" baseline="0">
              <a:solidFill>
                <a:sysClr val="windowText" lastClr="000000"/>
              </a:solidFill>
            </a:rPr>
            <a:t> Review form, if project activities are found to include a moderate/unknown to the environment, you must complete an environmental review report.  PLEASE NOTE: If project activities are found to be high risk after completing the Environmental Review form,  the project will not be approved and will have to be redesigned.</a:t>
          </a:r>
          <a:endParaRPr lang="en-US" sz="1200" b="1">
            <a:solidFill>
              <a:sysClr val="windowText" lastClr="000000"/>
            </a:solidFill>
          </a:endParaRPr>
        </a:p>
      </xdr:txBody>
    </xdr:sp>
    <xdr:clientData/>
  </xdr:twoCellAnchor>
  <xdr:twoCellAnchor>
    <xdr:from>
      <xdr:col>5</xdr:col>
      <xdr:colOff>121443</xdr:colOff>
      <xdr:row>9</xdr:row>
      <xdr:rowOff>157163</xdr:rowOff>
    </xdr:from>
    <xdr:to>
      <xdr:col>9</xdr:col>
      <xdr:colOff>0</xdr:colOff>
      <xdr:row>12</xdr:row>
      <xdr:rowOff>280988</xdr:rowOff>
    </xdr:to>
    <xdr:sp macro="" textlink="">
      <xdr:nvSpPr>
        <xdr:cNvPr id="56" name="Rectangle 55"/>
        <xdr:cNvSpPr/>
      </xdr:nvSpPr>
      <xdr:spPr bwMode="auto">
        <a:xfrm>
          <a:off x="6084093" y="4033838"/>
          <a:ext cx="4764882" cy="838200"/>
        </a:xfrm>
        <a:prstGeom prst="rect">
          <a:avLst/>
        </a:prstGeom>
        <a:solidFill>
          <a:srgbClr val="FFDA65"/>
        </a:solidFill>
        <a:ln/>
        <a:effectLst/>
        <a:scene3d>
          <a:camera prst="orthographicFront">
            <a:rot lat="0" lon="0" rev="0"/>
          </a:camera>
          <a:lightRig rig="threePt" dir="t">
            <a:rot lat="0" lon="0" rev="1200000"/>
          </a:lightRig>
        </a:scene3d>
        <a:sp3d prstMaterial="metal"/>
      </xdr:spPr>
      <xdr:style>
        <a:lnRef idx="0">
          <a:schemeClr val="accent6"/>
        </a:lnRef>
        <a:fillRef idx="3">
          <a:schemeClr val="accent6"/>
        </a:fillRef>
        <a:effectRef idx="3">
          <a:schemeClr val="accent6"/>
        </a:effectRef>
        <a:fontRef idx="minor">
          <a:schemeClr val="lt1"/>
        </a:fontRef>
      </xdr:style>
      <xdr:txBody>
        <a:bodyPr vertOverflow="clip" rtlCol="0" anchor="ctr"/>
        <a:lstStyle/>
        <a:p>
          <a:pPr algn="ctr"/>
          <a:r>
            <a:rPr lang="en-US" sz="1200" b="1">
              <a:solidFill>
                <a:sysClr val="windowText" lastClr="000000"/>
              </a:solidFill>
            </a:rPr>
            <a:t>Required</a:t>
          </a:r>
          <a:r>
            <a:rPr lang="en-US" sz="1200" b="1" baseline="0">
              <a:solidFill>
                <a:sysClr val="windowText" lastClr="000000"/>
              </a:solidFill>
            </a:rPr>
            <a:t> of ALL applicants in order to determine the level of environmental risk posed by the proposed project.</a:t>
          </a:r>
          <a:endParaRPr lang="en-US" sz="1200" b="1">
            <a:solidFill>
              <a:sysClr val="windowText" lastClr="000000"/>
            </a:solidFill>
          </a:endParaRPr>
        </a:p>
      </xdr:txBody>
    </xdr:sp>
    <xdr:clientData/>
  </xdr:twoCellAnchor>
  <xdr:twoCellAnchor>
    <xdr:from>
      <xdr:col>2</xdr:col>
      <xdr:colOff>495301</xdr:colOff>
      <xdr:row>7</xdr:row>
      <xdr:rowOff>0</xdr:rowOff>
    </xdr:from>
    <xdr:to>
      <xdr:col>5</xdr:col>
      <xdr:colOff>14288</xdr:colOff>
      <xdr:row>7</xdr:row>
      <xdr:rowOff>845344</xdr:rowOff>
    </xdr:to>
    <xdr:sp macro="" textlink="">
      <xdr:nvSpPr>
        <xdr:cNvPr id="57" name="Rectangle 56">
          <a:hlinkClick xmlns:r="http://schemas.openxmlformats.org/officeDocument/2006/relationships" r:id="rId5"/>
        </xdr:cNvPr>
        <xdr:cNvSpPr/>
      </xdr:nvSpPr>
      <xdr:spPr bwMode="auto">
        <a:xfrm>
          <a:off x="3076576" y="1552575"/>
          <a:ext cx="2900362" cy="845344"/>
        </a:xfrm>
        <a:prstGeom prst="rect">
          <a:avLst/>
        </a:prstGeom>
        <a:solidFill>
          <a:srgbClr val="FFC000"/>
        </a:solidFill>
        <a:ln>
          <a:noFill/>
        </a:ln>
        <a:scene3d>
          <a:camera prst="orthographicFront">
            <a:rot lat="0" lon="0" rev="0"/>
          </a:camera>
          <a:lightRig rig="threePt" dir="t">
            <a:rot lat="0" lon="0" rev="1200000"/>
          </a:lightRig>
        </a:scene3d>
        <a:sp3d prstMaterial="metal">
          <a:bevelT w="63500" h="25400"/>
        </a:sp3d>
      </xdr:spPr>
      <xdr:style>
        <a:lnRef idx="0">
          <a:schemeClr val="accent6"/>
        </a:lnRef>
        <a:fillRef idx="3">
          <a:schemeClr val="accent6"/>
        </a:fillRef>
        <a:effectRef idx="3">
          <a:schemeClr val="accent6"/>
        </a:effectRef>
        <a:fontRef idx="minor">
          <a:schemeClr val="lt1"/>
        </a:fontRef>
      </xdr:style>
      <xdr:txBody>
        <a:bodyPr vertOverflow="clip"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en-US" sz="2400">
              <a:solidFill>
                <a:sysClr val="windowText" lastClr="000000"/>
              </a:solidFill>
              <a:latin typeface="+mn-lt"/>
              <a:ea typeface="+mn-ea"/>
              <a:cs typeface="+mn-cs"/>
            </a:rPr>
            <a:t>FTF Indicators</a:t>
          </a:r>
          <a:endParaRPr lang="en-US" sz="2400">
            <a:solidFill>
              <a:sysClr val="windowText" lastClr="000000"/>
            </a:solidFill>
          </a:endParaRPr>
        </a:p>
      </xdr:txBody>
    </xdr:sp>
    <xdr:clientData/>
  </xdr:twoCellAnchor>
  <xdr:twoCellAnchor>
    <xdr:from>
      <xdr:col>5</xdr:col>
      <xdr:colOff>121443</xdr:colOff>
      <xdr:row>7</xdr:row>
      <xdr:rowOff>0</xdr:rowOff>
    </xdr:from>
    <xdr:to>
      <xdr:col>9</xdr:col>
      <xdr:colOff>0</xdr:colOff>
      <xdr:row>7</xdr:row>
      <xdr:rowOff>838200</xdr:rowOff>
    </xdr:to>
    <xdr:sp macro="" textlink="">
      <xdr:nvSpPr>
        <xdr:cNvPr id="58" name="Rectangle 57"/>
        <xdr:cNvSpPr/>
      </xdr:nvSpPr>
      <xdr:spPr bwMode="auto">
        <a:xfrm>
          <a:off x="5531643" y="1933575"/>
          <a:ext cx="4764882" cy="838200"/>
        </a:xfrm>
        <a:prstGeom prst="rect">
          <a:avLst/>
        </a:prstGeom>
        <a:solidFill>
          <a:srgbClr val="FFC000"/>
        </a:solidFill>
        <a:ln/>
        <a:effectLst/>
        <a:scene3d>
          <a:camera prst="orthographicFront">
            <a:rot lat="0" lon="0" rev="0"/>
          </a:camera>
          <a:lightRig rig="threePt" dir="t">
            <a:rot lat="0" lon="0" rev="1200000"/>
          </a:lightRig>
        </a:scene3d>
        <a:sp3d prstMaterial="metal"/>
      </xdr:spPr>
      <xdr:style>
        <a:lnRef idx="0">
          <a:schemeClr val="accent6"/>
        </a:lnRef>
        <a:fillRef idx="3">
          <a:schemeClr val="accent6"/>
        </a:fillRef>
        <a:effectRef idx="3">
          <a:schemeClr val="accent6"/>
        </a:effectRef>
        <a:fontRef idx="minor">
          <a:schemeClr val="lt1"/>
        </a:fontRef>
      </xdr:style>
      <xdr:txBody>
        <a:bodyPr vertOverflow="clip" rtlCol="0" anchor="ctr"/>
        <a:lstStyle/>
        <a:p>
          <a:pPr algn="ctr"/>
          <a:r>
            <a:rPr lang="en-US" sz="1200" b="1">
              <a:solidFill>
                <a:sysClr val="windowText" lastClr="000000"/>
              </a:solidFill>
            </a:rPr>
            <a:t>All General FTF (non-WAFSP) applicants must complete</a:t>
          </a:r>
          <a:r>
            <a:rPr lang="en-US" sz="1200" b="1" baseline="0">
              <a:solidFill>
                <a:sysClr val="windowText" lastClr="000000"/>
              </a:solidFill>
            </a:rPr>
            <a:t> this section.</a:t>
          </a:r>
          <a:endParaRPr lang="en-US" sz="1200" b="1">
            <a:solidFill>
              <a:sysClr val="windowText" lastClr="000000"/>
            </a:solidFill>
          </a:endParaRPr>
        </a:p>
      </xdr:txBody>
    </xdr:sp>
    <xdr:clientData/>
  </xdr:twoCellAnchor>
  <xdr:twoCellAnchor>
    <xdr:from>
      <xdr:col>1</xdr:col>
      <xdr:colOff>2381250</xdr:colOff>
      <xdr:row>0</xdr:row>
      <xdr:rowOff>28575</xdr:rowOff>
    </xdr:from>
    <xdr:to>
      <xdr:col>3</xdr:col>
      <xdr:colOff>904875</xdr:colOff>
      <xdr:row>0</xdr:row>
      <xdr:rowOff>542925</xdr:rowOff>
    </xdr:to>
    <xdr:sp macro="" textlink="">
      <xdr:nvSpPr>
        <xdr:cNvPr id="59" name="Right Arrow 58">
          <a:hlinkClick xmlns:r="http://schemas.openxmlformats.org/officeDocument/2006/relationships" r:id="rId6"/>
        </xdr:cNvPr>
        <xdr:cNvSpPr/>
      </xdr:nvSpPr>
      <xdr:spPr bwMode="auto">
        <a:xfrm>
          <a:off x="2571750" y="28575"/>
          <a:ext cx="1457325" cy="514350"/>
        </a:xfrm>
        <a:prstGeom prst="rightArrow">
          <a:avLst/>
        </a:prstGeom>
        <a:solidFill>
          <a:schemeClr val="bg1"/>
        </a:solidFill>
        <a:ln w="3175">
          <a:solidFill>
            <a:schemeClr val="tx1"/>
          </a:solidFill>
        </a:ln>
        <a:effectLst>
          <a:outerShdw blurRad="50800" dist="50800" dir="5400000" algn="ctr" rotWithShape="0">
            <a:srgbClr val="000000">
              <a:alpha val="0"/>
            </a:srgb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200" b="1">
              <a:solidFill>
                <a:srgbClr val="FFC000"/>
              </a:solidFill>
              <a:latin typeface="Arial Narrow" pitchFamily="34" charset="0"/>
            </a:rPr>
            <a:t>FTF Menu</a:t>
          </a:r>
        </a:p>
      </xdr:txBody>
    </xdr:sp>
    <xdr:clientData/>
  </xdr:twoCellAnchor>
  <xdr:twoCellAnchor>
    <xdr:from>
      <xdr:col>2</xdr:col>
      <xdr:colOff>485776</xdr:colOff>
      <xdr:row>8</xdr:row>
      <xdr:rowOff>104775</xdr:rowOff>
    </xdr:from>
    <xdr:to>
      <xdr:col>5</xdr:col>
      <xdr:colOff>4763</xdr:colOff>
      <xdr:row>8</xdr:row>
      <xdr:rowOff>950119</xdr:rowOff>
    </xdr:to>
    <xdr:sp macro="" textlink="">
      <xdr:nvSpPr>
        <xdr:cNvPr id="66" name="Rectangle 65">
          <a:hlinkClick xmlns:r="http://schemas.openxmlformats.org/officeDocument/2006/relationships" r:id="rId4"/>
        </xdr:cNvPr>
        <xdr:cNvSpPr/>
      </xdr:nvSpPr>
      <xdr:spPr bwMode="auto">
        <a:xfrm>
          <a:off x="3067051" y="3000375"/>
          <a:ext cx="2900362" cy="845344"/>
        </a:xfrm>
        <a:prstGeom prst="rect">
          <a:avLst/>
        </a:prstGeom>
        <a:solidFill>
          <a:srgbClr val="FFC000"/>
        </a:solidFill>
        <a:ln>
          <a:noFill/>
        </a:ln>
        <a:scene3d>
          <a:camera prst="orthographicFront">
            <a:rot lat="0" lon="0" rev="0"/>
          </a:camera>
          <a:lightRig rig="threePt" dir="t">
            <a:rot lat="0" lon="0" rev="1200000"/>
          </a:lightRig>
        </a:scene3d>
        <a:sp3d prstMaterial="metal">
          <a:bevelT w="63500" h="25400"/>
        </a:sp3d>
      </xdr:spPr>
      <xdr:style>
        <a:lnRef idx="0">
          <a:schemeClr val="accent6"/>
        </a:lnRef>
        <a:fillRef idx="3">
          <a:schemeClr val="accent6"/>
        </a:fillRef>
        <a:effectRef idx="3">
          <a:schemeClr val="accent6"/>
        </a:effectRef>
        <a:fontRef idx="minor">
          <a:schemeClr val="lt1"/>
        </a:fontRef>
      </xdr:style>
      <xdr:txBody>
        <a:bodyPr vertOverflow="clip"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en-US" sz="2400">
              <a:solidFill>
                <a:sysClr val="windowText" lastClr="000000"/>
              </a:solidFill>
              <a:latin typeface="+mn-lt"/>
              <a:ea typeface="+mn-ea"/>
              <a:cs typeface="+mn-cs"/>
            </a:rPr>
            <a:t>WAFSP</a:t>
          </a:r>
          <a:r>
            <a:rPr lang="en-US" sz="2400" baseline="0">
              <a:solidFill>
                <a:sysClr val="windowText" lastClr="000000"/>
              </a:solidFill>
              <a:latin typeface="+mn-lt"/>
              <a:ea typeface="+mn-ea"/>
              <a:cs typeface="+mn-cs"/>
            </a:rPr>
            <a:t> </a:t>
          </a:r>
          <a:r>
            <a:rPr lang="en-US" sz="2400">
              <a:solidFill>
                <a:sysClr val="windowText" lastClr="000000"/>
              </a:solidFill>
              <a:latin typeface="+mn-lt"/>
              <a:ea typeface="+mn-ea"/>
              <a:cs typeface="+mn-cs"/>
            </a:rPr>
            <a:t>Indicators</a:t>
          </a:r>
          <a:endParaRPr lang="en-US" sz="2400">
            <a:solidFill>
              <a:sysClr val="windowText" lastClr="000000"/>
            </a:solidFill>
          </a:endParaRPr>
        </a:p>
      </xdr:txBody>
    </xdr:sp>
    <xdr:clientData/>
  </xdr:twoCellAnchor>
  <xdr:twoCellAnchor>
    <xdr:from>
      <xdr:col>5</xdr:col>
      <xdr:colOff>111918</xdr:colOff>
      <xdr:row>8</xdr:row>
      <xdr:rowOff>104775</xdr:rowOff>
    </xdr:from>
    <xdr:to>
      <xdr:col>8</xdr:col>
      <xdr:colOff>485775</xdr:colOff>
      <xdr:row>8</xdr:row>
      <xdr:rowOff>942975</xdr:rowOff>
    </xdr:to>
    <xdr:sp macro="" textlink="">
      <xdr:nvSpPr>
        <xdr:cNvPr id="67" name="Rectangle 66"/>
        <xdr:cNvSpPr/>
      </xdr:nvSpPr>
      <xdr:spPr bwMode="auto">
        <a:xfrm>
          <a:off x="6074568" y="3000375"/>
          <a:ext cx="4764882" cy="838200"/>
        </a:xfrm>
        <a:prstGeom prst="rect">
          <a:avLst/>
        </a:prstGeom>
        <a:solidFill>
          <a:srgbClr val="FFC000"/>
        </a:solidFill>
        <a:ln/>
        <a:effectLst/>
        <a:scene3d>
          <a:camera prst="orthographicFront">
            <a:rot lat="0" lon="0" rev="0"/>
          </a:camera>
          <a:lightRig rig="threePt" dir="t">
            <a:rot lat="0" lon="0" rev="1200000"/>
          </a:lightRig>
        </a:scene3d>
        <a:sp3d prstMaterial="metal"/>
      </xdr:spPr>
      <xdr:style>
        <a:lnRef idx="0">
          <a:schemeClr val="accent6"/>
        </a:lnRef>
        <a:fillRef idx="3">
          <a:schemeClr val="accent6"/>
        </a:fillRef>
        <a:effectRef idx="3">
          <a:schemeClr val="accent6"/>
        </a:effectRef>
        <a:fontRef idx="minor">
          <a:schemeClr val="lt1"/>
        </a:fontRef>
      </xdr:style>
      <xdr:txBody>
        <a:bodyPr vertOverflow="clip" rtlCol="0" anchor="ctr"/>
        <a:lstStyle/>
        <a:p>
          <a:pPr algn="ctr"/>
          <a:r>
            <a:rPr lang="en-US" sz="1200" b="1">
              <a:solidFill>
                <a:sysClr val="windowText" lastClr="000000"/>
              </a:solidFill>
            </a:rPr>
            <a:t>WAFSP applicants must complete</a:t>
          </a:r>
          <a:r>
            <a:rPr lang="en-US" sz="1200" b="1" baseline="0">
              <a:solidFill>
                <a:sysClr val="windowText" lastClr="000000"/>
              </a:solidFill>
            </a:rPr>
            <a:t> this section and do not need to complete the general FTF indicators.</a:t>
          </a:r>
          <a:endParaRPr lang="en-US" sz="1200" b="1">
            <a:solidFill>
              <a:sysClr val="windowText" lastClr="000000"/>
            </a:solidFill>
          </a:endParaRPr>
        </a:p>
      </xdr:txBody>
    </xdr:sp>
    <xdr:clientData/>
  </xdr:twoCellAnchor>
  <xdr:twoCellAnchor>
    <xdr:from>
      <xdr:col>0</xdr:col>
      <xdr:colOff>123825</xdr:colOff>
      <xdr:row>0</xdr:row>
      <xdr:rowOff>114300</xdr:rowOff>
    </xdr:from>
    <xdr:to>
      <xdr:col>1</xdr:col>
      <xdr:colOff>1704975</xdr:colOff>
      <xdr:row>17</xdr:row>
      <xdr:rowOff>123825</xdr:rowOff>
    </xdr:to>
    <xdr:grpSp>
      <xdr:nvGrpSpPr>
        <xdr:cNvPr id="651514" name="Group 67"/>
        <xdr:cNvGrpSpPr>
          <a:grpSpLocks/>
        </xdr:cNvGrpSpPr>
      </xdr:nvGrpSpPr>
      <xdr:grpSpPr bwMode="auto">
        <a:xfrm>
          <a:off x="123825" y="114300"/>
          <a:ext cx="1771650" cy="7877175"/>
          <a:chOff x="11820763" y="288083"/>
          <a:chExt cx="1769694" cy="7878305"/>
        </a:xfrm>
      </xdr:grpSpPr>
      <xdr:sp macro="" textlink="">
        <xdr:nvSpPr>
          <xdr:cNvPr id="69" name="Horizontal Scroll 68">
            <a:hlinkClick xmlns:r="http://schemas.openxmlformats.org/officeDocument/2006/relationships" r:id="rId7"/>
          </xdr:cNvPr>
          <xdr:cNvSpPr/>
        </xdr:nvSpPr>
        <xdr:spPr bwMode="auto">
          <a:xfrm>
            <a:off x="11820763" y="288083"/>
            <a:ext cx="1741151" cy="362002"/>
          </a:xfrm>
          <a:prstGeom prst="horizontalScroll">
            <a:avLst/>
          </a:prstGeom>
          <a:solidFill>
            <a:schemeClr val="bg2">
              <a:lumMod val="50000"/>
            </a:schemeClr>
          </a:solidFill>
          <a:ln>
            <a:solidFill>
              <a:sysClr val="windowText" lastClr="000000"/>
            </a:solidFill>
          </a:ln>
        </xdr:spPr>
        <xdr:style>
          <a:lnRef idx="1">
            <a:schemeClr val="accent1"/>
          </a:lnRef>
          <a:fillRef idx="2">
            <a:schemeClr val="accent1"/>
          </a:fillRef>
          <a:effectRef idx="1">
            <a:schemeClr val="accent1"/>
          </a:effectRef>
          <a:fontRef idx="minor">
            <a:schemeClr val="dk1"/>
          </a:fontRef>
        </xdr:style>
        <xdr:txBody>
          <a:bodyPr vertOverflow="clip" rtlCol="0" anchor="ctr"/>
          <a:lstStyle/>
          <a:p>
            <a:pPr algn="ctr"/>
            <a:r>
              <a:rPr lang="en-US" sz="1400" b="1" baseline="0">
                <a:solidFill>
                  <a:schemeClr val="bg1"/>
                </a:solidFill>
                <a:latin typeface="Arial Narrow" pitchFamily="34" charset="0"/>
              </a:rPr>
              <a:t>Main Menu</a:t>
            </a:r>
          </a:p>
        </xdr:txBody>
      </xdr:sp>
      <xdr:sp macro="" textlink="">
        <xdr:nvSpPr>
          <xdr:cNvPr id="70" name="Rectangle 69">
            <a:hlinkClick xmlns:r="http://schemas.openxmlformats.org/officeDocument/2006/relationships" r:id="rId8"/>
          </xdr:cNvPr>
          <xdr:cNvSpPr/>
        </xdr:nvSpPr>
        <xdr:spPr bwMode="auto">
          <a:xfrm>
            <a:off x="11849306" y="1116877"/>
            <a:ext cx="1741151" cy="362002"/>
          </a:xfrm>
          <a:prstGeom prst="rect">
            <a:avLst/>
          </a:prstGeom>
          <a:solidFill>
            <a:srgbClr val="1F497D"/>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a:latin typeface="Arial Narrow" pitchFamily="34" charset="0"/>
              </a:rPr>
              <a:t>Project Classification</a:t>
            </a:r>
          </a:p>
        </xdr:txBody>
      </xdr:sp>
      <xdr:sp macro="" textlink="">
        <xdr:nvSpPr>
          <xdr:cNvPr id="71" name="Rectangle 70">
            <a:hlinkClick xmlns:r="http://schemas.openxmlformats.org/officeDocument/2006/relationships" r:id="rId9"/>
          </xdr:cNvPr>
          <xdr:cNvSpPr/>
        </xdr:nvSpPr>
        <xdr:spPr bwMode="auto">
          <a:xfrm>
            <a:off x="11849306" y="1516984"/>
            <a:ext cx="1741151" cy="362002"/>
          </a:xfrm>
          <a:prstGeom prst="rect">
            <a:avLst/>
          </a:prstGeom>
          <a:solidFill>
            <a:srgbClr val="1F497D"/>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a:latin typeface="Arial Narrow" pitchFamily="34" charset="0"/>
              </a:rPr>
              <a:t>Project Description</a:t>
            </a:r>
          </a:p>
        </xdr:txBody>
      </xdr:sp>
      <xdr:sp macro="" textlink="">
        <xdr:nvSpPr>
          <xdr:cNvPr id="72" name="Rectangle 71">
            <a:hlinkClick xmlns:r="http://schemas.openxmlformats.org/officeDocument/2006/relationships" r:id="rId10"/>
          </xdr:cNvPr>
          <xdr:cNvSpPr/>
        </xdr:nvSpPr>
        <xdr:spPr bwMode="auto">
          <a:xfrm>
            <a:off x="11839792" y="2307673"/>
            <a:ext cx="1741151" cy="362002"/>
          </a:xfrm>
          <a:prstGeom prst="rect">
            <a:avLst/>
          </a:prstGeom>
          <a:solidFill>
            <a:srgbClr val="1F497D"/>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a:latin typeface="Arial Narrow" pitchFamily="34" charset="0"/>
              </a:rPr>
              <a:t>Timeline</a:t>
            </a:r>
          </a:p>
        </xdr:txBody>
      </xdr:sp>
      <xdr:sp macro="" textlink="">
        <xdr:nvSpPr>
          <xdr:cNvPr id="73" name="Rectangle 72">
            <a:hlinkClick xmlns:r="http://schemas.openxmlformats.org/officeDocument/2006/relationships" r:id="rId11"/>
          </xdr:cNvPr>
          <xdr:cNvSpPr/>
        </xdr:nvSpPr>
        <xdr:spPr bwMode="auto">
          <a:xfrm>
            <a:off x="11839792" y="2698254"/>
            <a:ext cx="1741151" cy="362002"/>
          </a:xfrm>
          <a:prstGeom prst="rect">
            <a:avLst/>
          </a:prstGeom>
          <a:solidFill>
            <a:srgbClr val="1F497D"/>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a:solidFill>
                  <a:schemeClr val="lt1"/>
                </a:solidFill>
                <a:latin typeface="Arial Narrow" pitchFamily="34" charset="0"/>
                <a:ea typeface="+mn-ea"/>
                <a:cs typeface="+mn-cs"/>
              </a:rPr>
              <a:t>Monitoring</a:t>
            </a:r>
            <a:r>
              <a:rPr lang="en-US" sz="1100" b="1" baseline="0">
                <a:solidFill>
                  <a:schemeClr val="lt1"/>
                </a:solidFill>
                <a:latin typeface="Arial Narrow" pitchFamily="34" charset="0"/>
                <a:ea typeface="+mn-ea"/>
                <a:cs typeface="+mn-cs"/>
              </a:rPr>
              <a:t> &amp; Evaluation</a:t>
            </a:r>
            <a:endParaRPr lang="en-US" sz="1100">
              <a:latin typeface="Arial Narrow" pitchFamily="34" charset="0"/>
            </a:endParaRPr>
          </a:p>
        </xdr:txBody>
      </xdr:sp>
      <xdr:sp macro="" textlink="">
        <xdr:nvSpPr>
          <xdr:cNvPr id="74" name="Rectangle 73">
            <a:hlinkClick xmlns:r="http://schemas.openxmlformats.org/officeDocument/2006/relationships" r:id="rId12"/>
          </xdr:cNvPr>
          <xdr:cNvSpPr/>
        </xdr:nvSpPr>
        <xdr:spPr bwMode="auto">
          <a:xfrm>
            <a:off x="11839792" y="3469889"/>
            <a:ext cx="1741151" cy="362002"/>
          </a:xfrm>
          <a:prstGeom prst="rect">
            <a:avLst/>
          </a:prstGeom>
          <a:solidFill>
            <a:srgbClr val="1F497D"/>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a:latin typeface="Arial Narrow" pitchFamily="34" charset="0"/>
              </a:rPr>
              <a:t>Detailed Budget</a:t>
            </a:r>
          </a:p>
        </xdr:txBody>
      </xdr:sp>
      <xdr:sp macro="" textlink="">
        <xdr:nvSpPr>
          <xdr:cNvPr id="75" name="Rectangle 74">
            <a:hlinkClick xmlns:r="http://schemas.openxmlformats.org/officeDocument/2006/relationships" r:id="rId13"/>
          </xdr:cNvPr>
          <xdr:cNvSpPr/>
        </xdr:nvSpPr>
        <xdr:spPr bwMode="auto">
          <a:xfrm>
            <a:off x="11839792" y="3850944"/>
            <a:ext cx="1741151" cy="362002"/>
          </a:xfrm>
          <a:prstGeom prst="rect">
            <a:avLst/>
          </a:prstGeom>
          <a:solidFill>
            <a:srgbClr val="1F497D"/>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a:latin typeface="Arial Narrow" pitchFamily="34" charset="0"/>
              </a:rPr>
              <a:t>Grant Type Selection</a:t>
            </a:r>
          </a:p>
        </xdr:txBody>
      </xdr:sp>
      <xdr:sp macro="" textlink="">
        <xdr:nvSpPr>
          <xdr:cNvPr id="76" name="Rectangle 75">
            <a:hlinkClick xmlns:r="http://schemas.openxmlformats.org/officeDocument/2006/relationships" r:id="rId14"/>
          </xdr:cNvPr>
          <xdr:cNvSpPr/>
        </xdr:nvSpPr>
        <xdr:spPr bwMode="auto">
          <a:xfrm>
            <a:off x="11830277" y="6213483"/>
            <a:ext cx="1741151" cy="362002"/>
          </a:xfrm>
          <a:prstGeom prst="rect">
            <a:avLst/>
          </a:prstGeom>
          <a:solidFill>
            <a:srgbClr val="1F497D"/>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a:latin typeface="Arial Narrow" pitchFamily="34" charset="0"/>
              </a:rPr>
              <a:t>Signature Forms</a:t>
            </a:r>
          </a:p>
        </xdr:txBody>
      </xdr:sp>
      <xdr:sp macro="" textlink="">
        <xdr:nvSpPr>
          <xdr:cNvPr id="77" name="Rectangle 76">
            <a:hlinkClick xmlns:r="http://schemas.openxmlformats.org/officeDocument/2006/relationships" r:id="rId15"/>
          </xdr:cNvPr>
          <xdr:cNvSpPr/>
        </xdr:nvSpPr>
        <xdr:spPr bwMode="auto">
          <a:xfrm>
            <a:off x="12020567" y="4231999"/>
            <a:ext cx="1560375" cy="362002"/>
          </a:xfrm>
          <a:prstGeom prst="rect">
            <a:avLst/>
          </a:prstGeom>
          <a:solidFill>
            <a:schemeClr val="accent4"/>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a:latin typeface="Arial Narrow" pitchFamily="34" charset="0"/>
              </a:rPr>
              <a:t>PCPP</a:t>
            </a:r>
          </a:p>
        </xdr:txBody>
      </xdr:sp>
      <xdr:sp macro="" textlink="">
        <xdr:nvSpPr>
          <xdr:cNvPr id="78" name="Rectangle 77">
            <a:hlinkClick xmlns:r="http://schemas.openxmlformats.org/officeDocument/2006/relationships" r:id="rId16"/>
          </xdr:cNvPr>
          <xdr:cNvSpPr/>
        </xdr:nvSpPr>
        <xdr:spPr bwMode="auto">
          <a:xfrm>
            <a:off x="12020567" y="4641632"/>
            <a:ext cx="1560375" cy="352476"/>
          </a:xfrm>
          <a:prstGeom prst="rect">
            <a:avLst/>
          </a:prstGeom>
          <a:solidFill>
            <a:schemeClr val="accent3"/>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a:latin typeface="Arial Narrow" pitchFamily="34" charset="0"/>
              </a:rPr>
              <a:t>SPA and other USAID</a:t>
            </a:r>
          </a:p>
        </xdr:txBody>
      </xdr:sp>
      <xdr:sp macro="" textlink="">
        <xdr:nvSpPr>
          <xdr:cNvPr id="79" name="Rectangle 78">
            <a:hlinkClick xmlns:r="http://schemas.openxmlformats.org/officeDocument/2006/relationships" r:id="rId17"/>
          </xdr:cNvPr>
          <xdr:cNvSpPr/>
        </xdr:nvSpPr>
        <xdr:spPr bwMode="auto">
          <a:xfrm>
            <a:off x="12020567" y="5041740"/>
            <a:ext cx="1560375" cy="352476"/>
          </a:xfrm>
          <a:prstGeom prst="rect">
            <a:avLst/>
          </a:prstGeom>
          <a:solidFill>
            <a:schemeClr val="accent2"/>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a:latin typeface="Arial Narrow" pitchFamily="34" charset="0"/>
              </a:rPr>
              <a:t>VAST</a:t>
            </a:r>
          </a:p>
        </xdr:txBody>
      </xdr:sp>
      <xdr:sp macro="" textlink="">
        <xdr:nvSpPr>
          <xdr:cNvPr id="80" name="Rectangle 79">
            <a:hlinkClick xmlns:r="http://schemas.openxmlformats.org/officeDocument/2006/relationships" r:id="rId18"/>
          </xdr:cNvPr>
          <xdr:cNvSpPr/>
        </xdr:nvSpPr>
        <xdr:spPr bwMode="auto">
          <a:xfrm>
            <a:off x="12020567" y="5422794"/>
            <a:ext cx="1560375" cy="362002"/>
          </a:xfrm>
          <a:prstGeom prst="rect">
            <a:avLst/>
          </a:prstGeom>
          <a:solidFill>
            <a:schemeClr val="accent6"/>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a:latin typeface="Arial Narrow" pitchFamily="34" charset="0"/>
              </a:rPr>
              <a:t>ECPA</a:t>
            </a:r>
          </a:p>
        </xdr:txBody>
      </xdr:sp>
      <xdr:sp macro="" textlink="">
        <xdr:nvSpPr>
          <xdr:cNvPr id="81" name="Rectangle 80">
            <a:hlinkClick xmlns:r="http://schemas.openxmlformats.org/officeDocument/2006/relationships" r:id="rId19"/>
          </xdr:cNvPr>
          <xdr:cNvSpPr/>
        </xdr:nvSpPr>
        <xdr:spPr bwMode="auto">
          <a:xfrm>
            <a:off x="12001538" y="6613590"/>
            <a:ext cx="1560375" cy="371528"/>
          </a:xfrm>
          <a:prstGeom prst="rect">
            <a:avLst/>
          </a:prstGeom>
          <a:solidFill>
            <a:srgbClr val="1F497D"/>
          </a:solidFill>
          <a:ln>
            <a:solidFill>
              <a:srgbClr val="1F497D"/>
            </a:solid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baseline="0">
                <a:latin typeface="Arial Narrow" pitchFamily="34" charset="0"/>
              </a:rPr>
              <a:t>Liability Form</a:t>
            </a:r>
            <a:endParaRPr lang="en-US" sz="1100" b="1">
              <a:latin typeface="Arial Narrow" pitchFamily="34" charset="0"/>
            </a:endParaRPr>
          </a:p>
        </xdr:txBody>
      </xdr:sp>
      <xdr:sp macro="" textlink="">
        <xdr:nvSpPr>
          <xdr:cNvPr id="82" name="Rectangle 81">
            <a:hlinkClick xmlns:r="http://schemas.openxmlformats.org/officeDocument/2006/relationships" r:id="rId20"/>
          </xdr:cNvPr>
          <xdr:cNvSpPr/>
        </xdr:nvSpPr>
        <xdr:spPr bwMode="auto">
          <a:xfrm>
            <a:off x="12001538" y="7023224"/>
            <a:ext cx="1560375" cy="362002"/>
          </a:xfrm>
          <a:prstGeom prst="rect">
            <a:avLst/>
          </a:prstGeom>
          <a:solidFill>
            <a:srgbClr val="1F497D"/>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a:latin typeface="Arial Narrow" pitchFamily="34" charset="0"/>
              </a:rPr>
              <a:t>Project Agreement</a:t>
            </a:r>
          </a:p>
        </xdr:txBody>
      </xdr:sp>
      <xdr:sp macro="" textlink="">
        <xdr:nvSpPr>
          <xdr:cNvPr id="83" name="Rectangle 82">
            <a:hlinkClick xmlns:r="http://schemas.openxmlformats.org/officeDocument/2006/relationships" r:id="rId21"/>
          </xdr:cNvPr>
          <xdr:cNvSpPr/>
        </xdr:nvSpPr>
        <xdr:spPr bwMode="auto">
          <a:xfrm>
            <a:off x="12001538" y="7413805"/>
            <a:ext cx="1560375" cy="362002"/>
          </a:xfrm>
          <a:prstGeom prst="rect">
            <a:avLst/>
          </a:prstGeom>
          <a:solidFill>
            <a:srgbClr val="1F497D"/>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a:latin typeface="Arial Narrow" pitchFamily="34" charset="0"/>
              </a:rPr>
              <a:t>Press Authorization</a:t>
            </a:r>
          </a:p>
        </xdr:txBody>
      </xdr:sp>
      <xdr:sp macro="" textlink="">
        <xdr:nvSpPr>
          <xdr:cNvPr id="84" name="Rectangle 83">
            <a:hlinkClick xmlns:r="http://schemas.openxmlformats.org/officeDocument/2006/relationships" r:id="rId22"/>
          </xdr:cNvPr>
          <xdr:cNvSpPr/>
        </xdr:nvSpPr>
        <xdr:spPr bwMode="auto">
          <a:xfrm>
            <a:off x="11849306" y="697717"/>
            <a:ext cx="1741151" cy="371528"/>
          </a:xfrm>
          <a:prstGeom prst="rect">
            <a:avLst/>
          </a:prstGeom>
          <a:solidFill>
            <a:srgbClr val="1F497D"/>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a:latin typeface="Arial Narrow" pitchFamily="34" charset="0"/>
              </a:rPr>
              <a:t>Instructions</a:t>
            </a:r>
          </a:p>
        </xdr:txBody>
      </xdr:sp>
      <xdr:sp macro="" textlink="">
        <xdr:nvSpPr>
          <xdr:cNvPr id="85" name="Rectangle 84">
            <a:hlinkClick xmlns:r="http://schemas.openxmlformats.org/officeDocument/2006/relationships" r:id="rId23"/>
          </xdr:cNvPr>
          <xdr:cNvSpPr/>
        </xdr:nvSpPr>
        <xdr:spPr bwMode="auto">
          <a:xfrm>
            <a:off x="11849306" y="1917092"/>
            <a:ext cx="1741151" cy="352476"/>
          </a:xfrm>
          <a:prstGeom prst="rect">
            <a:avLst/>
          </a:prstGeom>
          <a:solidFill>
            <a:srgbClr val="1F497D"/>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a:latin typeface="Arial Narrow" pitchFamily="34" charset="0"/>
              </a:rPr>
              <a:t>Goals &amp; Objectives</a:t>
            </a:r>
          </a:p>
        </xdr:txBody>
      </xdr:sp>
      <xdr:sp macro="" textlink="">
        <xdr:nvSpPr>
          <xdr:cNvPr id="86" name="Rectangle 85">
            <a:hlinkClick xmlns:r="http://schemas.openxmlformats.org/officeDocument/2006/relationships" r:id="rId24"/>
          </xdr:cNvPr>
          <xdr:cNvSpPr/>
        </xdr:nvSpPr>
        <xdr:spPr bwMode="auto">
          <a:xfrm>
            <a:off x="11839792" y="3079308"/>
            <a:ext cx="1741151" cy="362002"/>
          </a:xfrm>
          <a:prstGeom prst="rect">
            <a:avLst/>
          </a:prstGeom>
          <a:solidFill>
            <a:srgbClr val="1F497D"/>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baseline="0">
                <a:latin typeface="Arial Narrow" pitchFamily="34" charset="0"/>
              </a:rPr>
              <a:t>Do No Harm</a:t>
            </a:r>
          </a:p>
        </xdr:txBody>
      </xdr:sp>
      <xdr:sp macro="" textlink="">
        <xdr:nvSpPr>
          <xdr:cNvPr id="87" name="Rectangle 86">
            <a:hlinkClick xmlns:r="http://schemas.openxmlformats.org/officeDocument/2006/relationships" r:id="rId25"/>
          </xdr:cNvPr>
          <xdr:cNvSpPr/>
        </xdr:nvSpPr>
        <xdr:spPr bwMode="auto">
          <a:xfrm>
            <a:off x="11830277" y="7804386"/>
            <a:ext cx="1750665" cy="362002"/>
          </a:xfrm>
          <a:prstGeom prst="rect">
            <a:avLst/>
          </a:prstGeom>
          <a:solidFill>
            <a:srgbClr val="1F497D"/>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a:latin typeface="Arial Narrow" pitchFamily="34" charset="0"/>
              </a:rPr>
              <a:t>End</a:t>
            </a:r>
          </a:p>
        </xdr:txBody>
      </xdr:sp>
      <xdr:sp macro="" textlink="">
        <xdr:nvSpPr>
          <xdr:cNvPr id="88" name="Rectangle 87">
            <a:hlinkClick xmlns:r="http://schemas.openxmlformats.org/officeDocument/2006/relationships" r:id="rId6"/>
          </xdr:cNvPr>
          <xdr:cNvSpPr/>
        </xdr:nvSpPr>
        <xdr:spPr bwMode="auto">
          <a:xfrm>
            <a:off x="12011053" y="5803849"/>
            <a:ext cx="1560375" cy="362002"/>
          </a:xfrm>
          <a:prstGeom prst="rect">
            <a:avLst/>
          </a:prstGeom>
          <a:solidFill>
            <a:srgbClr val="FFC000"/>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a:latin typeface="Arial Narrow" pitchFamily="34" charset="0"/>
              </a:rPr>
              <a:t>FTF</a:t>
            </a:r>
          </a:p>
        </xdr:txBody>
      </xdr:sp>
    </xdr:grp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19050</xdr:colOff>
      <xdr:row>0</xdr:row>
      <xdr:rowOff>200025</xdr:rowOff>
    </xdr:from>
    <xdr:to>
      <xdr:col>0</xdr:col>
      <xdr:colOff>1790700</xdr:colOff>
      <xdr:row>21</xdr:row>
      <xdr:rowOff>438150</xdr:rowOff>
    </xdr:to>
    <xdr:grpSp>
      <xdr:nvGrpSpPr>
        <xdr:cNvPr id="644872" name="Group 7"/>
        <xdr:cNvGrpSpPr>
          <a:grpSpLocks/>
        </xdr:cNvGrpSpPr>
      </xdr:nvGrpSpPr>
      <xdr:grpSpPr bwMode="auto">
        <a:xfrm>
          <a:off x="19050" y="200025"/>
          <a:ext cx="1771650" cy="7362825"/>
          <a:chOff x="11820763" y="288083"/>
          <a:chExt cx="1769694" cy="7878305"/>
        </a:xfrm>
      </xdr:grpSpPr>
      <xdr:sp macro="" textlink="">
        <xdr:nvSpPr>
          <xdr:cNvPr id="9" name="Horizontal Scroll 8">
            <a:hlinkClick xmlns:r="http://schemas.openxmlformats.org/officeDocument/2006/relationships" r:id="rId1"/>
          </xdr:cNvPr>
          <xdr:cNvSpPr/>
        </xdr:nvSpPr>
        <xdr:spPr bwMode="auto">
          <a:xfrm>
            <a:off x="11820763" y="288083"/>
            <a:ext cx="1741151" cy="366907"/>
          </a:xfrm>
          <a:prstGeom prst="horizontalScroll">
            <a:avLst/>
          </a:prstGeom>
          <a:solidFill>
            <a:schemeClr val="bg2">
              <a:lumMod val="50000"/>
            </a:schemeClr>
          </a:solidFill>
          <a:ln>
            <a:solidFill>
              <a:sysClr val="windowText" lastClr="000000"/>
            </a:solidFill>
          </a:ln>
        </xdr:spPr>
        <xdr:style>
          <a:lnRef idx="1">
            <a:schemeClr val="accent1"/>
          </a:lnRef>
          <a:fillRef idx="2">
            <a:schemeClr val="accent1"/>
          </a:fillRef>
          <a:effectRef idx="1">
            <a:schemeClr val="accent1"/>
          </a:effectRef>
          <a:fontRef idx="minor">
            <a:schemeClr val="dk1"/>
          </a:fontRef>
        </xdr:style>
        <xdr:txBody>
          <a:bodyPr vertOverflow="clip" rtlCol="0" anchor="ctr"/>
          <a:lstStyle/>
          <a:p>
            <a:pPr algn="ctr"/>
            <a:r>
              <a:rPr lang="en-US" sz="1400" b="1" baseline="0">
                <a:solidFill>
                  <a:schemeClr val="bg1"/>
                </a:solidFill>
                <a:latin typeface="Arial Narrow" pitchFamily="34" charset="0"/>
              </a:rPr>
              <a:t>Main Menu</a:t>
            </a:r>
          </a:p>
        </xdr:txBody>
      </xdr:sp>
      <xdr:sp macro="" textlink="">
        <xdr:nvSpPr>
          <xdr:cNvPr id="10" name="Rectangle 9">
            <a:hlinkClick xmlns:r="http://schemas.openxmlformats.org/officeDocument/2006/relationships" r:id="rId2"/>
          </xdr:cNvPr>
          <xdr:cNvSpPr/>
        </xdr:nvSpPr>
        <xdr:spPr bwMode="auto">
          <a:xfrm>
            <a:off x="11849306" y="1113623"/>
            <a:ext cx="1741151" cy="366907"/>
          </a:xfrm>
          <a:prstGeom prst="rect">
            <a:avLst/>
          </a:prstGeom>
          <a:solidFill>
            <a:srgbClr val="1F497D"/>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a:latin typeface="Arial Narrow" pitchFamily="34" charset="0"/>
              </a:rPr>
              <a:t>Project Classification</a:t>
            </a:r>
          </a:p>
        </xdr:txBody>
      </xdr:sp>
      <xdr:sp macro="" textlink="">
        <xdr:nvSpPr>
          <xdr:cNvPr id="11" name="Rectangle 10">
            <a:hlinkClick xmlns:r="http://schemas.openxmlformats.org/officeDocument/2006/relationships" r:id="rId3"/>
          </xdr:cNvPr>
          <xdr:cNvSpPr/>
        </xdr:nvSpPr>
        <xdr:spPr bwMode="auto">
          <a:xfrm>
            <a:off x="11849306" y="1521298"/>
            <a:ext cx="1741151" cy="356715"/>
          </a:xfrm>
          <a:prstGeom prst="rect">
            <a:avLst/>
          </a:prstGeom>
          <a:solidFill>
            <a:srgbClr val="1F497D"/>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a:latin typeface="Arial Narrow" pitchFamily="34" charset="0"/>
              </a:rPr>
              <a:t>Project Description</a:t>
            </a:r>
          </a:p>
        </xdr:txBody>
      </xdr:sp>
      <xdr:sp macro="" textlink="">
        <xdr:nvSpPr>
          <xdr:cNvPr id="12" name="Rectangle 11">
            <a:hlinkClick xmlns:r="http://schemas.openxmlformats.org/officeDocument/2006/relationships" r:id="rId4"/>
          </xdr:cNvPr>
          <xdr:cNvSpPr/>
        </xdr:nvSpPr>
        <xdr:spPr bwMode="auto">
          <a:xfrm>
            <a:off x="11839792" y="2306071"/>
            <a:ext cx="1741151" cy="366907"/>
          </a:xfrm>
          <a:prstGeom prst="rect">
            <a:avLst/>
          </a:prstGeom>
          <a:solidFill>
            <a:srgbClr val="1F497D"/>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a:latin typeface="Arial Narrow" pitchFamily="34" charset="0"/>
              </a:rPr>
              <a:t>Timeline</a:t>
            </a:r>
          </a:p>
        </xdr:txBody>
      </xdr:sp>
      <xdr:sp macro="" textlink="">
        <xdr:nvSpPr>
          <xdr:cNvPr id="13" name="Rectangle 12">
            <a:hlinkClick xmlns:r="http://schemas.openxmlformats.org/officeDocument/2006/relationships" r:id="rId5"/>
          </xdr:cNvPr>
          <xdr:cNvSpPr/>
        </xdr:nvSpPr>
        <xdr:spPr bwMode="auto">
          <a:xfrm>
            <a:off x="11839792" y="2693361"/>
            <a:ext cx="1741151" cy="366907"/>
          </a:xfrm>
          <a:prstGeom prst="rect">
            <a:avLst/>
          </a:prstGeom>
          <a:solidFill>
            <a:srgbClr val="1F497D"/>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a:solidFill>
                  <a:schemeClr val="lt1"/>
                </a:solidFill>
                <a:latin typeface="Arial Narrow" pitchFamily="34" charset="0"/>
                <a:ea typeface="+mn-ea"/>
                <a:cs typeface="+mn-cs"/>
              </a:rPr>
              <a:t>Monitoring</a:t>
            </a:r>
            <a:r>
              <a:rPr lang="en-US" sz="1100" b="1" baseline="0">
                <a:solidFill>
                  <a:schemeClr val="lt1"/>
                </a:solidFill>
                <a:latin typeface="Arial Narrow" pitchFamily="34" charset="0"/>
                <a:ea typeface="+mn-ea"/>
                <a:cs typeface="+mn-cs"/>
              </a:rPr>
              <a:t> &amp; Evaluation</a:t>
            </a:r>
            <a:endParaRPr lang="en-US" sz="1100">
              <a:latin typeface="Arial Narrow" pitchFamily="34" charset="0"/>
            </a:endParaRPr>
          </a:p>
        </xdr:txBody>
      </xdr:sp>
      <xdr:sp macro="" textlink="">
        <xdr:nvSpPr>
          <xdr:cNvPr id="14" name="Rectangle 13">
            <a:hlinkClick xmlns:r="http://schemas.openxmlformats.org/officeDocument/2006/relationships" r:id="rId6"/>
          </xdr:cNvPr>
          <xdr:cNvSpPr/>
        </xdr:nvSpPr>
        <xdr:spPr bwMode="auto">
          <a:xfrm>
            <a:off x="11839792" y="3467942"/>
            <a:ext cx="1741151" cy="366907"/>
          </a:xfrm>
          <a:prstGeom prst="rect">
            <a:avLst/>
          </a:prstGeom>
          <a:solidFill>
            <a:srgbClr val="1F497D"/>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a:latin typeface="Arial Narrow" pitchFamily="34" charset="0"/>
              </a:rPr>
              <a:t>Detailed Budget</a:t>
            </a:r>
          </a:p>
        </xdr:txBody>
      </xdr:sp>
      <xdr:sp macro="" textlink="">
        <xdr:nvSpPr>
          <xdr:cNvPr id="15" name="Rectangle 14">
            <a:hlinkClick xmlns:r="http://schemas.openxmlformats.org/officeDocument/2006/relationships" r:id="rId7"/>
          </xdr:cNvPr>
          <xdr:cNvSpPr/>
        </xdr:nvSpPr>
        <xdr:spPr bwMode="auto">
          <a:xfrm>
            <a:off x="11839792" y="3855233"/>
            <a:ext cx="1741151" cy="356715"/>
          </a:xfrm>
          <a:prstGeom prst="rect">
            <a:avLst/>
          </a:prstGeom>
          <a:solidFill>
            <a:srgbClr val="1F497D"/>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a:latin typeface="Arial Narrow" pitchFamily="34" charset="0"/>
              </a:rPr>
              <a:t>Grant Type Selection</a:t>
            </a:r>
          </a:p>
        </xdr:txBody>
      </xdr:sp>
      <xdr:sp macro="" textlink="">
        <xdr:nvSpPr>
          <xdr:cNvPr id="16" name="Rectangle 15">
            <a:hlinkClick xmlns:r="http://schemas.openxmlformats.org/officeDocument/2006/relationships" r:id="rId8"/>
          </xdr:cNvPr>
          <xdr:cNvSpPr/>
        </xdr:nvSpPr>
        <xdr:spPr bwMode="auto">
          <a:xfrm>
            <a:off x="11830277" y="6209552"/>
            <a:ext cx="1741151" cy="366907"/>
          </a:xfrm>
          <a:prstGeom prst="rect">
            <a:avLst/>
          </a:prstGeom>
          <a:solidFill>
            <a:srgbClr val="1F497D"/>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a:latin typeface="Arial Narrow" pitchFamily="34" charset="0"/>
              </a:rPr>
              <a:t>Signature Forms</a:t>
            </a:r>
          </a:p>
        </xdr:txBody>
      </xdr:sp>
      <xdr:sp macro="" textlink="">
        <xdr:nvSpPr>
          <xdr:cNvPr id="17" name="Rectangle 16">
            <a:hlinkClick xmlns:r="http://schemas.openxmlformats.org/officeDocument/2006/relationships" r:id="rId9"/>
          </xdr:cNvPr>
          <xdr:cNvSpPr/>
        </xdr:nvSpPr>
        <xdr:spPr bwMode="auto">
          <a:xfrm>
            <a:off x="12020567" y="4232331"/>
            <a:ext cx="1560375" cy="356715"/>
          </a:xfrm>
          <a:prstGeom prst="rect">
            <a:avLst/>
          </a:prstGeom>
          <a:solidFill>
            <a:schemeClr val="accent4"/>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a:latin typeface="Arial Narrow" pitchFamily="34" charset="0"/>
              </a:rPr>
              <a:t>PCPP</a:t>
            </a:r>
          </a:p>
        </xdr:txBody>
      </xdr:sp>
      <xdr:sp macro="" textlink="">
        <xdr:nvSpPr>
          <xdr:cNvPr id="18" name="Rectangle 17">
            <a:hlinkClick xmlns:r="http://schemas.openxmlformats.org/officeDocument/2006/relationships" r:id="rId10"/>
          </xdr:cNvPr>
          <xdr:cNvSpPr/>
        </xdr:nvSpPr>
        <xdr:spPr bwMode="auto">
          <a:xfrm>
            <a:off x="12020567" y="4640006"/>
            <a:ext cx="1560375" cy="356715"/>
          </a:xfrm>
          <a:prstGeom prst="rect">
            <a:avLst/>
          </a:prstGeom>
          <a:solidFill>
            <a:schemeClr val="accent3"/>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a:latin typeface="Arial Narrow" pitchFamily="34" charset="0"/>
              </a:rPr>
              <a:t>SPA and other USAID</a:t>
            </a:r>
          </a:p>
        </xdr:txBody>
      </xdr:sp>
      <xdr:sp macro="" textlink="">
        <xdr:nvSpPr>
          <xdr:cNvPr id="19" name="Rectangle 18">
            <a:hlinkClick xmlns:r="http://schemas.openxmlformats.org/officeDocument/2006/relationships" r:id="rId11"/>
          </xdr:cNvPr>
          <xdr:cNvSpPr/>
        </xdr:nvSpPr>
        <xdr:spPr bwMode="auto">
          <a:xfrm>
            <a:off x="12020567" y="5037488"/>
            <a:ext cx="1560375" cy="356715"/>
          </a:xfrm>
          <a:prstGeom prst="rect">
            <a:avLst/>
          </a:prstGeom>
          <a:solidFill>
            <a:schemeClr val="accent2"/>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a:latin typeface="Arial Narrow" pitchFamily="34" charset="0"/>
              </a:rPr>
              <a:t>VAST</a:t>
            </a:r>
          </a:p>
        </xdr:txBody>
      </xdr:sp>
      <xdr:sp macro="" textlink="">
        <xdr:nvSpPr>
          <xdr:cNvPr id="20" name="Rectangle 19">
            <a:hlinkClick xmlns:r="http://schemas.openxmlformats.org/officeDocument/2006/relationships" r:id="rId12"/>
          </xdr:cNvPr>
          <xdr:cNvSpPr/>
        </xdr:nvSpPr>
        <xdr:spPr bwMode="auto">
          <a:xfrm>
            <a:off x="12020567" y="5424779"/>
            <a:ext cx="1560375" cy="356715"/>
          </a:xfrm>
          <a:prstGeom prst="rect">
            <a:avLst/>
          </a:prstGeom>
          <a:solidFill>
            <a:schemeClr val="accent6"/>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a:latin typeface="Arial Narrow" pitchFamily="34" charset="0"/>
              </a:rPr>
              <a:t>ECPA</a:t>
            </a:r>
          </a:p>
        </xdr:txBody>
      </xdr:sp>
      <xdr:sp macro="" textlink="">
        <xdr:nvSpPr>
          <xdr:cNvPr id="21" name="Rectangle 20">
            <a:hlinkClick xmlns:r="http://schemas.openxmlformats.org/officeDocument/2006/relationships" r:id="rId13"/>
          </xdr:cNvPr>
          <xdr:cNvSpPr/>
        </xdr:nvSpPr>
        <xdr:spPr bwMode="auto">
          <a:xfrm>
            <a:off x="12001538" y="6617226"/>
            <a:ext cx="1560375" cy="366907"/>
          </a:xfrm>
          <a:prstGeom prst="rect">
            <a:avLst/>
          </a:prstGeom>
          <a:solidFill>
            <a:srgbClr val="1F497D"/>
          </a:solidFill>
          <a:ln>
            <a:solidFill>
              <a:srgbClr val="1F497D"/>
            </a:solid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baseline="0">
                <a:latin typeface="Arial Narrow" pitchFamily="34" charset="0"/>
              </a:rPr>
              <a:t>Liability Form</a:t>
            </a:r>
            <a:endParaRPr lang="en-US" sz="1100" b="1">
              <a:latin typeface="Arial Narrow" pitchFamily="34" charset="0"/>
            </a:endParaRPr>
          </a:p>
        </xdr:txBody>
      </xdr:sp>
      <xdr:sp macro="" textlink="">
        <xdr:nvSpPr>
          <xdr:cNvPr id="22" name="Rectangle 21">
            <a:hlinkClick xmlns:r="http://schemas.openxmlformats.org/officeDocument/2006/relationships" r:id="rId14"/>
          </xdr:cNvPr>
          <xdr:cNvSpPr/>
        </xdr:nvSpPr>
        <xdr:spPr bwMode="auto">
          <a:xfrm>
            <a:off x="12001538" y="7024900"/>
            <a:ext cx="1560375" cy="356715"/>
          </a:xfrm>
          <a:prstGeom prst="rect">
            <a:avLst/>
          </a:prstGeom>
          <a:solidFill>
            <a:srgbClr val="1F497D"/>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a:latin typeface="Arial Narrow" pitchFamily="34" charset="0"/>
              </a:rPr>
              <a:t>Project Agreement</a:t>
            </a:r>
          </a:p>
        </xdr:txBody>
      </xdr:sp>
      <xdr:sp macro="" textlink="">
        <xdr:nvSpPr>
          <xdr:cNvPr id="23" name="Rectangle 22">
            <a:hlinkClick xmlns:r="http://schemas.openxmlformats.org/officeDocument/2006/relationships" r:id="rId15"/>
          </xdr:cNvPr>
          <xdr:cNvSpPr/>
        </xdr:nvSpPr>
        <xdr:spPr bwMode="auto">
          <a:xfrm>
            <a:off x="12001538" y="7412191"/>
            <a:ext cx="1560375" cy="366907"/>
          </a:xfrm>
          <a:prstGeom prst="rect">
            <a:avLst/>
          </a:prstGeom>
          <a:solidFill>
            <a:srgbClr val="1F497D"/>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a:latin typeface="Arial Narrow" pitchFamily="34" charset="0"/>
              </a:rPr>
              <a:t>Press Authorization</a:t>
            </a:r>
          </a:p>
        </xdr:txBody>
      </xdr:sp>
      <xdr:sp macro="" textlink="">
        <xdr:nvSpPr>
          <xdr:cNvPr id="24" name="Rectangle 23">
            <a:hlinkClick xmlns:r="http://schemas.openxmlformats.org/officeDocument/2006/relationships" r:id="rId16"/>
          </xdr:cNvPr>
          <xdr:cNvSpPr/>
        </xdr:nvSpPr>
        <xdr:spPr bwMode="auto">
          <a:xfrm>
            <a:off x="11849306" y="695757"/>
            <a:ext cx="1741151" cy="377099"/>
          </a:xfrm>
          <a:prstGeom prst="rect">
            <a:avLst/>
          </a:prstGeom>
          <a:solidFill>
            <a:srgbClr val="1F497D"/>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a:latin typeface="Arial Narrow" pitchFamily="34" charset="0"/>
              </a:rPr>
              <a:t>Instructions</a:t>
            </a:r>
          </a:p>
        </xdr:txBody>
      </xdr:sp>
      <xdr:sp macro="" textlink="">
        <xdr:nvSpPr>
          <xdr:cNvPr id="25" name="Rectangle 24">
            <a:hlinkClick xmlns:r="http://schemas.openxmlformats.org/officeDocument/2006/relationships" r:id="rId17"/>
          </xdr:cNvPr>
          <xdr:cNvSpPr/>
        </xdr:nvSpPr>
        <xdr:spPr bwMode="auto">
          <a:xfrm>
            <a:off x="11849306" y="1918780"/>
            <a:ext cx="1741151" cy="346523"/>
          </a:xfrm>
          <a:prstGeom prst="rect">
            <a:avLst/>
          </a:prstGeom>
          <a:solidFill>
            <a:srgbClr val="1F497D"/>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a:latin typeface="Arial Narrow" pitchFamily="34" charset="0"/>
              </a:rPr>
              <a:t>Goals &amp; Objectives</a:t>
            </a:r>
          </a:p>
        </xdr:txBody>
      </xdr:sp>
      <xdr:sp macro="" textlink="">
        <xdr:nvSpPr>
          <xdr:cNvPr id="26" name="Rectangle 25">
            <a:hlinkClick xmlns:r="http://schemas.openxmlformats.org/officeDocument/2006/relationships" r:id="rId18"/>
          </xdr:cNvPr>
          <xdr:cNvSpPr/>
        </xdr:nvSpPr>
        <xdr:spPr bwMode="auto">
          <a:xfrm>
            <a:off x="11839792" y="3080652"/>
            <a:ext cx="1741151" cy="356715"/>
          </a:xfrm>
          <a:prstGeom prst="rect">
            <a:avLst/>
          </a:prstGeom>
          <a:solidFill>
            <a:srgbClr val="1F497D"/>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baseline="0">
                <a:latin typeface="Arial Narrow" pitchFamily="34" charset="0"/>
              </a:rPr>
              <a:t>Do No Harm</a:t>
            </a:r>
          </a:p>
        </xdr:txBody>
      </xdr:sp>
      <xdr:sp macro="" textlink="">
        <xdr:nvSpPr>
          <xdr:cNvPr id="27" name="Rectangle 26">
            <a:hlinkClick xmlns:r="http://schemas.openxmlformats.org/officeDocument/2006/relationships" r:id="rId19"/>
          </xdr:cNvPr>
          <xdr:cNvSpPr/>
        </xdr:nvSpPr>
        <xdr:spPr bwMode="auto">
          <a:xfrm>
            <a:off x="11830277" y="7799481"/>
            <a:ext cx="1750665" cy="366907"/>
          </a:xfrm>
          <a:prstGeom prst="rect">
            <a:avLst/>
          </a:prstGeom>
          <a:solidFill>
            <a:srgbClr val="1F497D"/>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a:latin typeface="Arial Narrow" pitchFamily="34" charset="0"/>
              </a:rPr>
              <a:t>End</a:t>
            </a:r>
          </a:p>
        </xdr:txBody>
      </xdr:sp>
      <xdr:sp macro="" textlink="">
        <xdr:nvSpPr>
          <xdr:cNvPr id="28" name="Rectangle 27">
            <a:hlinkClick xmlns:r="http://schemas.openxmlformats.org/officeDocument/2006/relationships" r:id="rId20"/>
          </xdr:cNvPr>
          <xdr:cNvSpPr/>
        </xdr:nvSpPr>
        <xdr:spPr bwMode="auto">
          <a:xfrm>
            <a:off x="12011053" y="5801877"/>
            <a:ext cx="1560375" cy="366907"/>
          </a:xfrm>
          <a:prstGeom prst="rect">
            <a:avLst/>
          </a:prstGeom>
          <a:solidFill>
            <a:srgbClr val="FFC000"/>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a:latin typeface="Arial Narrow" pitchFamily="34" charset="0"/>
              </a:rPr>
              <a:t>FTF</a:t>
            </a:r>
          </a:p>
        </xdr:txBody>
      </xdr:sp>
    </xdr:grpSp>
    <xdr:clientData/>
  </xdr:twoCellAnchor>
  <xdr:twoCellAnchor>
    <xdr:from>
      <xdr:col>1</xdr:col>
      <xdr:colOff>38100</xdr:colOff>
      <xdr:row>0</xdr:row>
      <xdr:rowOff>114300</xdr:rowOff>
    </xdr:from>
    <xdr:to>
      <xdr:col>8</xdr:col>
      <xdr:colOff>152400</xdr:colOff>
      <xdr:row>0</xdr:row>
      <xdr:rowOff>638175</xdr:rowOff>
    </xdr:to>
    <xdr:grpSp>
      <xdr:nvGrpSpPr>
        <xdr:cNvPr id="644873" name="Group 34"/>
        <xdr:cNvGrpSpPr>
          <a:grpSpLocks/>
        </xdr:cNvGrpSpPr>
      </xdr:nvGrpSpPr>
      <xdr:grpSpPr bwMode="auto">
        <a:xfrm>
          <a:off x="1895475" y="114300"/>
          <a:ext cx="8505825" cy="523875"/>
          <a:chOff x="1943100" y="66675"/>
          <a:chExt cx="8505825" cy="528446"/>
        </a:xfrm>
      </xdr:grpSpPr>
      <xdr:sp macro="" textlink="">
        <xdr:nvSpPr>
          <xdr:cNvPr id="29" name="Right Arrow 28">
            <a:hlinkClick xmlns:r="http://schemas.openxmlformats.org/officeDocument/2006/relationships" r:id="rId21"/>
          </xdr:cNvPr>
          <xdr:cNvSpPr/>
        </xdr:nvSpPr>
        <xdr:spPr bwMode="auto">
          <a:xfrm>
            <a:off x="8134350" y="76283"/>
            <a:ext cx="2314575" cy="518838"/>
          </a:xfrm>
          <a:prstGeom prst="rightArrow">
            <a:avLst/>
          </a:prstGeom>
          <a:solidFill>
            <a:srgbClr val="FFDA65"/>
          </a:solidFill>
          <a:ln w="3175">
            <a:solidFill>
              <a:schemeClr val="tx1"/>
            </a:solidFill>
          </a:ln>
          <a:effectLst>
            <a:outerShdw blurRad="50800" dist="50800" dir="5400000" algn="ctr" rotWithShape="0">
              <a:srgbClr val="000000">
                <a:alpha val="0"/>
              </a:srgb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r"/>
            <a:r>
              <a:rPr lang="en-US" sz="1200" b="1">
                <a:latin typeface="Arial Narrow" pitchFamily="34" charset="0"/>
              </a:rPr>
              <a:t>       ER </a:t>
            </a:r>
            <a:r>
              <a:rPr lang="en-US" sz="1200" b="1" baseline="0">
                <a:latin typeface="Arial Narrow" pitchFamily="34" charset="0"/>
              </a:rPr>
              <a:t>Report (med/high risk)</a:t>
            </a:r>
            <a:endParaRPr lang="en-US" sz="1200" b="1">
              <a:latin typeface="Arial Narrow" pitchFamily="34" charset="0"/>
            </a:endParaRPr>
          </a:p>
        </xdr:txBody>
      </xdr:sp>
      <xdr:sp macro="" textlink="">
        <xdr:nvSpPr>
          <xdr:cNvPr id="30" name="Right Arrow 29">
            <a:hlinkClick xmlns:r="http://schemas.openxmlformats.org/officeDocument/2006/relationships" r:id="rId22"/>
          </xdr:cNvPr>
          <xdr:cNvSpPr/>
        </xdr:nvSpPr>
        <xdr:spPr bwMode="auto">
          <a:xfrm>
            <a:off x="6276975" y="76283"/>
            <a:ext cx="2276475" cy="518838"/>
          </a:xfrm>
          <a:prstGeom prst="rightArrow">
            <a:avLst/>
          </a:prstGeom>
          <a:solidFill>
            <a:srgbClr val="FFDA65"/>
          </a:solidFill>
          <a:ln w="3175">
            <a:solidFill>
              <a:schemeClr val="tx1"/>
            </a:solidFill>
          </a:ln>
          <a:effectLst>
            <a:outerShdw blurRad="50800" dist="50800" dir="5400000" algn="ctr" rotWithShape="0">
              <a:srgbClr val="000000">
                <a:alpha val="0"/>
              </a:srgb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r"/>
            <a:r>
              <a:rPr lang="en-US" sz="1200" b="1">
                <a:latin typeface="Arial Narrow" pitchFamily="34" charset="0"/>
              </a:rPr>
              <a:t>Natural Resources Projects</a:t>
            </a:r>
          </a:p>
        </xdr:txBody>
      </xdr:sp>
      <xdr:sp macro="" textlink="">
        <xdr:nvSpPr>
          <xdr:cNvPr id="31" name="Right Arrow 30">
            <a:hlinkClick xmlns:r="http://schemas.openxmlformats.org/officeDocument/2006/relationships" r:id="rId23"/>
          </xdr:cNvPr>
          <xdr:cNvSpPr/>
        </xdr:nvSpPr>
        <xdr:spPr bwMode="auto">
          <a:xfrm>
            <a:off x="4314825" y="76283"/>
            <a:ext cx="2314575" cy="518838"/>
          </a:xfrm>
          <a:prstGeom prst="rightArrow">
            <a:avLst/>
          </a:prstGeom>
          <a:solidFill>
            <a:srgbClr val="FFDA65"/>
          </a:solidFill>
          <a:ln w="3175">
            <a:solidFill>
              <a:schemeClr val="tx1"/>
            </a:solidFill>
          </a:ln>
          <a:effectLst>
            <a:outerShdw blurRad="50800" dist="50800" dir="5400000" algn="ctr" rotWithShape="0">
              <a:srgbClr val="000000">
                <a:alpha val="0"/>
              </a:srgb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marL="0" indent="0" algn="r"/>
            <a:r>
              <a:rPr lang="en-US" sz="1200" b="1">
                <a:solidFill>
                  <a:schemeClr val="bg1"/>
                </a:solidFill>
                <a:latin typeface="Arial Narrow" pitchFamily="34" charset="0"/>
                <a:ea typeface="+mn-ea"/>
                <a:cs typeface="+mn-cs"/>
              </a:rPr>
              <a:t>Environmental  Review</a:t>
            </a:r>
          </a:p>
        </xdr:txBody>
      </xdr:sp>
      <xdr:sp macro="" textlink="">
        <xdr:nvSpPr>
          <xdr:cNvPr id="32" name="Right Arrow 31">
            <a:hlinkClick xmlns:r="http://schemas.openxmlformats.org/officeDocument/2006/relationships" r:id="rId24"/>
          </xdr:cNvPr>
          <xdr:cNvSpPr/>
        </xdr:nvSpPr>
        <xdr:spPr bwMode="auto">
          <a:xfrm>
            <a:off x="3152775" y="249229"/>
            <a:ext cx="1743075" cy="345892"/>
          </a:xfrm>
          <a:prstGeom prst="rightArrow">
            <a:avLst/>
          </a:prstGeom>
          <a:solidFill>
            <a:srgbClr val="FFC000"/>
          </a:solidFill>
          <a:ln w="3175">
            <a:solidFill>
              <a:schemeClr val="tx1"/>
            </a:solidFill>
          </a:ln>
          <a:effectLst>
            <a:outerShdw blurRad="50800" dist="50800" dir="5400000" algn="ctr" rotWithShape="0">
              <a:srgbClr val="000000">
                <a:alpha val="0"/>
              </a:srgb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r"/>
            <a:r>
              <a:rPr lang="en-US" sz="1000" b="1">
                <a:latin typeface="Arial Narrow" pitchFamily="34" charset="0"/>
              </a:rPr>
              <a:t>       WAFSP Indicators</a:t>
            </a:r>
          </a:p>
        </xdr:txBody>
      </xdr:sp>
      <xdr:sp macro="" textlink="">
        <xdr:nvSpPr>
          <xdr:cNvPr id="33" name="Right Arrow 32">
            <a:hlinkClick xmlns:r="http://schemas.openxmlformats.org/officeDocument/2006/relationships" r:id="rId25"/>
          </xdr:cNvPr>
          <xdr:cNvSpPr/>
        </xdr:nvSpPr>
        <xdr:spPr bwMode="auto">
          <a:xfrm>
            <a:off x="3152775" y="76283"/>
            <a:ext cx="1743075" cy="345892"/>
          </a:xfrm>
          <a:prstGeom prst="rightArrow">
            <a:avLst/>
          </a:prstGeom>
          <a:solidFill>
            <a:schemeClr val="bg1"/>
          </a:solidFill>
          <a:ln w="3175">
            <a:solidFill>
              <a:schemeClr val="tx1"/>
            </a:solidFill>
          </a:ln>
          <a:effectLst>
            <a:outerShdw blurRad="50800" dist="50800" dir="5400000" algn="ctr" rotWithShape="0">
              <a:srgbClr val="000000">
                <a:alpha val="0"/>
              </a:srgb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marL="0" indent="0" algn="ctr"/>
            <a:r>
              <a:rPr lang="en-US" sz="1000" b="1">
                <a:solidFill>
                  <a:srgbClr val="FFC000"/>
                </a:solidFill>
                <a:latin typeface="Arial Narrow" pitchFamily="34" charset="0"/>
                <a:ea typeface="+mn-ea"/>
                <a:cs typeface="+mn-cs"/>
              </a:rPr>
              <a:t>       FTF Indicators</a:t>
            </a:r>
          </a:p>
        </xdr:txBody>
      </xdr:sp>
      <xdr:sp macro="" textlink="">
        <xdr:nvSpPr>
          <xdr:cNvPr id="34" name="Right Arrow 33">
            <a:hlinkClick xmlns:r="http://schemas.openxmlformats.org/officeDocument/2006/relationships" r:id="rId20"/>
          </xdr:cNvPr>
          <xdr:cNvSpPr/>
        </xdr:nvSpPr>
        <xdr:spPr bwMode="auto">
          <a:xfrm>
            <a:off x="1943100" y="66675"/>
            <a:ext cx="1447800" cy="518838"/>
          </a:xfrm>
          <a:prstGeom prst="rightArrow">
            <a:avLst/>
          </a:prstGeom>
          <a:solidFill>
            <a:srgbClr val="FFDA65"/>
          </a:solidFill>
          <a:ln w="3175">
            <a:solidFill>
              <a:schemeClr val="tx1"/>
            </a:solidFill>
          </a:ln>
          <a:effectLst>
            <a:outerShdw blurRad="50800" dist="50800" dir="5400000" algn="ctr" rotWithShape="0">
              <a:srgbClr val="000000">
                <a:alpha val="0"/>
              </a:srgb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marL="0" indent="0" algn="r"/>
            <a:r>
              <a:rPr lang="en-US" sz="1200" b="1">
                <a:solidFill>
                  <a:schemeClr val="bg1"/>
                </a:solidFill>
                <a:latin typeface="Arial Narrow" pitchFamily="34" charset="0"/>
                <a:ea typeface="+mn-ea"/>
                <a:cs typeface="+mn-cs"/>
              </a:rPr>
              <a:t>FTF Menu</a:t>
            </a:r>
          </a:p>
        </xdr:txBody>
      </xdr:sp>
    </xdr:grpSp>
    <xdr:clientData/>
  </xdr:twoCellAnchor>
</xdr:wsDr>
</file>

<file path=xl/drawings/drawing19.xml><?xml version="1.0" encoding="utf-8"?>
<xdr:wsDr xmlns:xdr="http://schemas.openxmlformats.org/drawingml/2006/spreadsheetDrawing" xmlns:a="http://schemas.openxmlformats.org/drawingml/2006/main">
  <xdr:twoCellAnchor>
    <xdr:from>
      <xdr:col>1</xdr:col>
      <xdr:colOff>85725</xdr:colOff>
      <xdr:row>2</xdr:row>
      <xdr:rowOff>9525</xdr:rowOff>
    </xdr:from>
    <xdr:to>
      <xdr:col>1</xdr:col>
      <xdr:colOff>1857375</xdr:colOff>
      <xdr:row>28</xdr:row>
      <xdr:rowOff>57150</xdr:rowOff>
    </xdr:to>
    <xdr:grpSp>
      <xdr:nvGrpSpPr>
        <xdr:cNvPr id="650447" name="Group 51"/>
        <xdr:cNvGrpSpPr>
          <a:grpSpLocks/>
        </xdr:cNvGrpSpPr>
      </xdr:nvGrpSpPr>
      <xdr:grpSpPr bwMode="auto">
        <a:xfrm>
          <a:off x="276225" y="161925"/>
          <a:ext cx="1771650" cy="9334500"/>
          <a:chOff x="11820763" y="288083"/>
          <a:chExt cx="1769694" cy="7878305"/>
        </a:xfrm>
      </xdr:grpSpPr>
      <xdr:sp macro="" textlink="">
        <xdr:nvSpPr>
          <xdr:cNvPr id="53" name="Horizontal Scroll 52">
            <a:hlinkClick xmlns:r="http://schemas.openxmlformats.org/officeDocument/2006/relationships" r:id="rId1"/>
          </xdr:cNvPr>
          <xdr:cNvSpPr/>
        </xdr:nvSpPr>
        <xdr:spPr bwMode="auto">
          <a:xfrm>
            <a:off x="11820763" y="288083"/>
            <a:ext cx="1741151" cy="361759"/>
          </a:xfrm>
          <a:prstGeom prst="horizontalScroll">
            <a:avLst/>
          </a:prstGeom>
          <a:solidFill>
            <a:schemeClr val="bg2">
              <a:lumMod val="50000"/>
            </a:schemeClr>
          </a:solidFill>
          <a:ln>
            <a:solidFill>
              <a:sysClr val="windowText" lastClr="000000"/>
            </a:solidFill>
          </a:ln>
        </xdr:spPr>
        <xdr:style>
          <a:lnRef idx="1">
            <a:schemeClr val="accent1"/>
          </a:lnRef>
          <a:fillRef idx="2">
            <a:schemeClr val="accent1"/>
          </a:fillRef>
          <a:effectRef idx="1">
            <a:schemeClr val="accent1"/>
          </a:effectRef>
          <a:fontRef idx="minor">
            <a:schemeClr val="dk1"/>
          </a:fontRef>
        </xdr:style>
        <xdr:txBody>
          <a:bodyPr vertOverflow="clip" rtlCol="0" anchor="ctr"/>
          <a:lstStyle/>
          <a:p>
            <a:pPr algn="ctr"/>
            <a:r>
              <a:rPr lang="en-US" sz="1400" b="1" baseline="0">
                <a:solidFill>
                  <a:schemeClr val="bg1"/>
                </a:solidFill>
                <a:latin typeface="Arial Narrow" pitchFamily="34" charset="0"/>
              </a:rPr>
              <a:t>Main Menu</a:t>
            </a:r>
          </a:p>
        </xdr:txBody>
      </xdr:sp>
      <xdr:sp macro="" textlink="">
        <xdr:nvSpPr>
          <xdr:cNvPr id="54" name="Rectangle 53">
            <a:hlinkClick xmlns:r="http://schemas.openxmlformats.org/officeDocument/2006/relationships" r:id="rId2"/>
          </xdr:cNvPr>
          <xdr:cNvSpPr/>
        </xdr:nvSpPr>
        <xdr:spPr bwMode="auto">
          <a:xfrm>
            <a:off x="11849306" y="1116109"/>
            <a:ext cx="1741151" cy="361759"/>
          </a:xfrm>
          <a:prstGeom prst="rect">
            <a:avLst/>
          </a:prstGeom>
          <a:solidFill>
            <a:srgbClr val="1F497D"/>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a:latin typeface="Arial Narrow" pitchFamily="34" charset="0"/>
              </a:rPr>
              <a:t>Project Classification</a:t>
            </a:r>
          </a:p>
        </xdr:txBody>
      </xdr:sp>
      <xdr:sp macro="" textlink="">
        <xdr:nvSpPr>
          <xdr:cNvPr id="55" name="Rectangle 54">
            <a:hlinkClick xmlns:r="http://schemas.openxmlformats.org/officeDocument/2006/relationships" r:id="rId3"/>
          </xdr:cNvPr>
          <xdr:cNvSpPr/>
        </xdr:nvSpPr>
        <xdr:spPr bwMode="auto">
          <a:xfrm>
            <a:off x="11849306" y="1518063"/>
            <a:ext cx="1741151" cy="361759"/>
          </a:xfrm>
          <a:prstGeom prst="rect">
            <a:avLst/>
          </a:prstGeom>
          <a:solidFill>
            <a:srgbClr val="1F497D"/>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a:latin typeface="Arial Narrow" pitchFamily="34" charset="0"/>
              </a:rPr>
              <a:t>Project Description</a:t>
            </a:r>
          </a:p>
        </xdr:txBody>
      </xdr:sp>
      <xdr:sp macro="" textlink="">
        <xdr:nvSpPr>
          <xdr:cNvPr id="56" name="Rectangle 55">
            <a:hlinkClick xmlns:r="http://schemas.openxmlformats.org/officeDocument/2006/relationships" r:id="rId4"/>
          </xdr:cNvPr>
          <xdr:cNvSpPr/>
        </xdr:nvSpPr>
        <xdr:spPr bwMode="auto">
          <a:xfrm>
            <a:off x="11839792" y="2305894"/>
            <a:ext cx="1741151" cy="361759"/>
          </a:xfrm>
          <a:prstGeom prst="rect">
            <a:avLst/>
          </a:prstGeom>
          <a:solidFill>
            <a:srgbClr val="1F497D"/>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a:latin typeface="Arial Narrow" pitchFamily="34" charset="0"/>
              </a:rPr>
              <a:t>Timeline</a:t>
            </a:r>
          </a:p>
        </xdr:txBody>
      </xdr:sp>
      <xdr:sp macro="" textlink="">
        <xdr:nvSpPr>
          <xdr:cNvPr id="57" name="Rectangle 56">
            <a:hlinkClick xmlns:r="http://schemas.openxmlformats.org/officeDocument/2006/relationships" r:id="rId5"/>
          </xdr:cNvPr>
          <xdr:cNvSpPr/>
        </xdr:nvSpPr>
        <xdr:spPr bwMode="auto">
          <a:xfrm>
            <a:off x="11839792" y="2699809"/>
            <a:ext cx="1741151" cy="361759"/>
          </a:xfrm>
          <a:prstGeom prst="rect">
            <a:avLst/>
          </a:prstGeom>
          <a:solidFill>
            <a:srgbClr val="1F497D"/>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a:solidFill>
                  <a:schemeClr val="lt1"/>
                </a:solidFill>
                <a:latin typeface="Arial Narrow" pitchFamily="34" charset="0"/>
                <a:ea typeface="+mn-ea"/>
                <a:cs typeface="+mn-cs"/>
              </a:rPr>
              <a:t>Monitoring</a:t>
            </a:r>
            <a:r>
              <a:rPr lang="en-US" sz="1100" b="1" baseline="0">
                <a:solidFill>
                  <a:schemeClr val="lt1"/>
                </a:solidFill>
                <a:latin typeface="Arial Narrow" pitchFamily="34" charset="0"/>
                <a:ea typeface="+mn-ea"/>
                <a:cs typeface="+mn-cs"/>
              </a:rPr>
              <a:t> &amp; Evaluation</a:t>
            </a:r>
            <a:endParaRPr lang="en-US" sz="1100">
              <a:latin typeface="Arial Narrow" pitchFamily="34" charset="0"/>
            </a:endParaRPr>
          </a:p>
        </xdr:txBody>
      </xdr:sp>
      <xdr:sp macro="" textlink="">
        <xdr:nvSpPr>
          <xdr:cNvPr id="58" name="Rectangle 57">
            <a:hlinkClick xmlns:r="http://schemas.openxmlformats.org/officeDocument/2006/relationships" r:id="rId6"/>
          </xdr:cNvPr>
          <xdr:cNvSpPr/>
        </xdr:nvSpPr>
        <xdr:spPr bwMode="auto">
          <a:xfrm>
            <a:off x="11839792" y="3471561"/>
            <a:ext cx="1741151" cy="361759"/>
          </a:xfrm>
          <a:prstGeom prst="rect">
            <a:avLst/>
          </a:prstGeom>
          <a:solidFill>
            <a:srgbClr val="1F497D"/>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a:latin typeface="Arial Narrow" pitchFamily="34" charset="0"/>
              </a:rPr>
              <a:t>Detailed Budget</a:t>
            </a:r>
          </a:p>
        </xdr:txBody>
      </xdr:sp>
      <xdr:sp macro="" textlink="">
        <xdr:nvSpPr>
          <xdr:cNvPr id="59" name="Rectangle 58">
            <a:hlinkClick xmlns:r="http://schemas.openxmlformats.org/officeDocument/2006/relationships" r:id="rId7"/>
          </xdr:cNvPr>
          <xdr:cNvSpPr/>
        </xdr:nvSpPr>
        <xdr:spPr bwMode="auto">
          <a:xfrm>
            <a:off x="11839792" y="3849398"/>
            <a:ext cx="1741151" cy="361759"/>
          </a:xfrm>
          <a:prstGeom prst="rect">
            <a:avLst/>
          </a:prstGeom>
          <a:solidFill>
            <a:srgbClr val="1F497D"/>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a:latin typeface="Arial Narrow" pitchFamily="34" charset="0"/>
              </a:rPr>
              <a:t>Grant Type Selection</a:t>
            </a:r>
          </a:p>
        </xdr:txBody>
      </xdr:sp>
      <xdr:sp macro="" textlink="">
        <xdr:nvSpPr>
          <xdr:cNvPr id="60" name="Rectangle 59">
            <a:hlinkClick xmlns:r="http://schemas.openxmlformats.org/officeDocument/2006/relationships" r:id="rId8"/>
          </xdr:cNvPr>
          <xdr:cNvSpPr/>
        </xdr:nvSpPr>
        <xdr:spPr bwMode="auto">
          <a:xfrm>
            <a:off x="11830277" y="6212890"/>
            <a:ext cx="1741151" cy="361759"/>
          </a:xfrm>
          <a:prstGeom prst="rect">
            <a:avLst/>
          </a:prstGeom>
          <a:solidFill>
            <a:srgbClr val="1F497D"/>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a:latin typeface="Arial Narrow" pitchFamily="34" charset="0"/>
              </a:rPr>
              <a:t>Signature Forms</a:t>
            </a:r>
          </a:p>
        </xdr:txBody>
      </xdr:sp>
      <xdr:sp macro="" textlink="">
        <xdr:nvSpPr>
          <xdr:cNvPr id="61" name="Rectangle 60">
            <a:hlinkClick xmlns:r="http://schemas.openxmlformats.org/officeDocument/2006/relationships" r:id="rId9"/>
          </xdr:cNvPr>
          <xdr:cNvSpPr/>
        </xdr:nvSpPr>
        <xdr:spPr bwMode="auto">
          <a:xfrm>
            <a:off x="12020567" y="4235275"/>
            <a:ext cx="1560375" cy="361759"/>
          </a:xfrm>
          <a:prstGeom prst="rect">
            <a:avLst/>
          </a:prstGeom>
          <a:solidFill>
            <a:schemeClr val="accent4"/>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a:latin typeface="Arial Narrow" pitchFamily="34" charset="0"/>
              </a:rPr>
              <a:t>PCPP</a:t>
            </a:r>
          </a:p>
        </xdr:txBody>
      </xdr:sp>
      <xdr:sp macro="" textlink="">
        <xdr:nvSpPr>
          <xdr:cNvPr id="62" name="Rectangle 61">
            <a:hlinkClick xmlns:r="http://schemas.openxmlformats.org/officeDocument/2006/relationships" r:id="rId10"/>
          </xdr:cNvPr>
          <xdr:cNvSpPr/>
        </xdr:nvSpPr>
        <xdr:spPr bwMode="auto">
          <a:xfrm>
            <a:off x="12020567" y="4645268"/>
            <a:ext cx="1560375" cy="345681"/>
          </a:xfrm>
          <a:prstGeom prst="rect">
            <a:avLst/>
          </a:prstGeom>
          <a:solidFill>
            <a:schemeClr val="accent3"/>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a:latin typeface="Arial Narrow" pitchFamily="34" charset="0"/>
              </a:rPr>
              <a:t>SPA and other USAID</a:t>
            </a:r>
          </a:p>
        </xdr:txBody>
      </xdr:sp>
      <xdr:sp macro="" textlink="">
        <xdr:nvSpPr>
          <xdr:cNvPr id="63" name="Rectangle 62">
            <a:hlinkClick xmlns:r="http://schemas.openxmlformats.org/officeDocument/2006/relationships" r:id="rId11"/>
          </xdr:cNvPr>
          <xdr:cNvSpPr/>
        </xdr:nvSpPr>
        <xdr:spPr bwMode="auto">
          <a:xfrm>
            <a:off x="12020567" y="5039183"/>
            <a:ext cx="1560375" cy="353720"/>
          </a:xfrm>
          <a:prstGeom prst="rect">
            <a:avLst/>
          </a:prstGeom>
          <a:solidFill>
            <a:schemeClr val="accent2"/>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a:latin typeface="Arial Narrow" pitchFamily="34" charset="0"/>
              </a:rPr>
              <a:t>VAST</a:t>
            </a:r>
          </a:p>
        </xdr:txBody>
      </xdr:sp>
      <xdr:sp macro="" textlink="">
        <xdr:nvSpPr>
          <xdr:cNvPr id="64" name="Rectangle 63">
            <a:hlinkClick xmlns:r="http://schemas.openxmlformats.org/officeDocument/2006/relationships" r:id="rId12"/>
          </xdr:cNvPr>
          <xdr:cNvSpPr/>
        </xdr:nvSpPr>
        <xdr:spPr bwMode="auto">
          <a:xfrm>
            <a:off x="12020567" y="5425059"/>
            <a:ext cx="1560375" cy="361759"/>
          </a:xfrm>
          <a:prstGeom prst="rect">
            <a:avLst/>
          </a:prstGeom>
          <a:solidFill>
            <a:schemeClr val="accent6"/>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a:latin typeface="Arial Narrow" pitchFamily="34" charset="0"/>
              </a:rPr>
              <a:t>ECPA</a:t>
            </a:r>
          </a:p>
        </xdr:txBody>
      </xdr:sp>
      <xdr:sp macro="" textlink="">
        <xdr:nvSpPr>
          <xdr:cNvPr id="65" name="Rectangle 64">
            <a:hlinkClick xmlns:r="http://schemas.openxmlformats.org/officeDocument/2006/relationships" r:id="rId13"/>
          </xdr:cNvPr>
          <xdr:cNvSpPr/>
        </xdr:nvSpPr>
        <xdr:spPr bwMode="auto">
          <a:xfrm>
            <a:off x="12001538" y="6614844"/>
            <a:ext cx="1560375" cy="369798"/>
          </a:xfrm>
          <a:prstGeom prst="rect">
            <a:avLst/>
          </a:prstGeom>
          <a:solidFill>
            <a:srgbClr val="1F497D"/>
          </a:solidFill>
          <a:ln>
            <a:solidFill>
              <a:srgbClr val="1F497D"/>
            </a:solid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baseline="0">
                <a:latin typeface="Arial Narrow" pitchFamily="34" charset="0"/>
              </a:rPr>
              <a:t>Liability Form</a:t>
            </a:r>
            <a:endParaRPr lang="en-US" sz="1100" b="1">
              <a:latin typeface="Arial Narrow" pitchFamily="34" charset="0"/>
            </a:endParaRPr>
          </a:p>
        </xdr:txBody>
      </xdr:sp>
      <xdr:sp macro="" textlink="">
        <xdr:nvSpPr>
          <xdr:cNvPr id="66" name="Rectangle 65">
            <a:hlinkClick xmlns:r="http://schemas.openxmlformats.org/officeDocument/2006/relationships" r:id="rId14"/>
          </xdr:cNvPr>
          <xdr:cNvSpPr/>
        </xdr:nvSpPr>
        <xdr:spPr bwMode="auto">
          <a:xfrm>
            <a:off x="12001538" y="7024838"/>
            <a:ext cx="1560375" cy="361759"/>
          </a:xfrm>
          <a:prstGeom prst="rect">
            <a:avLst/>
          </a:prstGeom>
          <a:solidFill>
            <a:srgbClr val="1F497D"/>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a:latin typeface="Arial Narrow" pitchFamily="34" charset="0"/>
              </a:rPr>
              <a:t>Project Agreement</a:t>
            </a:r>
          </a:p>
        </xdr:txBody>
      </xdr:sp>
      <xdr:sp macro="" textlink="">
        <xdr:nvSpPr>
          <xdr:cNvPr id="67" name="Rectangle 66">
            <a:hlinkClick xmlns:r="http://schemas.openxmlformats.org/officeDocument/2006/relationships" r:id="rId15"/>
          </xdr:cNvPr>
          <xdr:cNvSpPr/>
        </xdr:nvSpPr>
        <xdr:spPr bwMode="auto">
          <a:xfrm>
            <a:off x="12001538" y="7410714"/>
            <a:ext cx="1560375" cy="361759"/>
          </a:xfrm>
          <a:prstGeom prst="rect">
            <a:avLst/>
          </a:prstGeom>
          <a:solidFill>
            <a:srgbClr val="1F497D"/>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a:latin typeface="Arial Narrow" pitchFamily="34" charset="0"/>
              </a:rPr>
              <a:t>Press Authorization</a:t>
            </a:r>
          </a:p>
        </xdr:txBody>
      </xdr:sp>
      <xdr:sp macro="" textlink="">
        <xdr:nvSpPr>
          <xdr:cNvPr id="68" name="Rectangle 67">
            <a:hlinkClick xmlns:r="http://schemas.openxmlformats.org/officeDocument/2006/relationships" r:id="rId16"/>
          </xdr:cNvPr>
          <xdr:cNvSpPr/>
        </xdr:nvSpPr>
        <xdr:spPr bwMode="auto">
          <a:xfrm>
            <a:off x="11849306" y="698076"/>
            <a:ext cx="1741151" cy="369798"/>
          </a:xfrm>
          <a:prstGeom prst="rect">
            <a:avLst/>
          </a:prstGeom>
          <a:solidFill>
            <a:srgbClr val="1F497D"/>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a:latin typeface="Arial Narrow" pitchFamily="34" charset="0"/>
              </a:rPr>
              <a:t>Instructions</a:t>
            </a:r>
          </a:p>
        </xdr:txBody>
      </xdr:sp>
      <xdr:sp macro="" textlink="">
        <xdr:nvSpPr>
          <xdr:cNvPr id="69" name="Rectangle 68">
            <a:hlinkClick xmlns:r="http://schemas.openxmlformats.org/officeDocument/2006/relationships" r:id="rId17"/>
          </xdr:cNvPr>
          <xdr:cNvSpPr/>
        </xdr:nvSpPr>
        <xdr:spPr bwMode="auto">
          <a:xfrm>
            <a:off x="11849306" y="1920018"/>
            <a:ext cx="1741151" cy="345681"/>
          </a:xfrm>
          <a:prstGeom prst="rect">
            <a:avLst/>
          </a:prstGeom>
          <a:solidFill>
            <a:srgbClr val="1F497D"/>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a:latin typeface="Arial Narrow" pitchFamily="34" charset="0"/>
              </a:rPr>
              <a:t>Goals &amp; Objectives</a:t>
            </a:r>
          </a:p>
        </xdr:txBody>
      </xdr:sp>
      <xdr:sp macro="" textlink="">
        <xdr:nvSpPr>
          <xdr:cNvPr id="70" name="Rectangle 69">
            <a:hlinkClick xmlns:r="http://schemas.openxmlformats.org/officeDocument/2006/relationships" r:id="rId18"/>
          </xdr:cNvPr>
          <xdr:cNvSpPr/>
        </xdr:nvSpPr>
        <xdr:spPr bwMode="auto">
          <a:xfrm>
            <a:off x="11839792" y="3077646"/>
            <a:ext cx="1741151" cy="361759"/>
          </a:xfrm>
          <a:prstGeom prst="rect">
            <a:avLst/>
          </a:prstGeom>
          <a:solidFill>
            <a:srgbClr val="1F497D"/>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baseline="0">
                <a:latin typeface="Arial Narrow" pitchFamily="34" charset="0"/>
              </a:rPr>
              <a:t>Do No Harm</a:t>
            </a:r>
          </a:p>
        </xdr:txBody>
      </xdr:sp>
      <xdr:sp macro="" textlink="">
        <xdr:nvSpPr>
          <xdr:cNvPr id="71" name="Rectangle 70">
            <a:hlinkClick xmlns:r="http://schemas.openxmlformats.org/officeDocument/2006/relationships" r:id="rId19"/>
          </xdr:cNvPr>
          <xdr:cNvSpPr/>
        </xdr:nvSpPr>
        <xdr:spPr bwMode="auto">
          <a:xfrm>
            <a:off x="11830277" y="7804629"/>
            <a:ext cx="1750665" cy="361759"/>
          </a:xfrm>
          <a:prstGeom prst="rect">
            <a:avLst/>
          </a:prstGeom>
          <a:solidFill>
            <a:srgbClr val="1F497D"/>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a:latin typeface="Arial Narrow" pitchFamily="34" charset="0"/>
              </a:rPr>
              <a:t>End</a:t>
            </a:r>
          </a:p>
        </xdr:txBody>
      </xdr:sp>
      <xdr:sp macro="" textlink="">
        <xdr:nvSpPr>
          <xdr:cNvPr id="72" name="Rectangle 71">
            <a:hlinkClick xmlns:r="http://schemas.openxmlformats.org/officeDocument/2006/relationships" r:id="rId20"/>
          </xdr:cNvPr>
          <xdr:cNvSpPr/>
        </xdr:nvSpPr>
        <xdr:spPr bwMode="auto">
          <a:xfrm>
            <a:off x="12011053" y="5802897"/>
            <a:ext cx="1560375" cy="361759"/>
          </a:xfrm>
          <a:prstGeom prst="rect">
            <a:avLst/>
          </a:prstGeom>
          <a:solidFill>
            <a:srgbClr val="FFC000"/>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a:latin typeface="Arial Narrow" pitchFamily="34" charset="0"/>
              </a:rPr>
              <a:t>FTF</a:t>
            </a:r>
          </a:p>
        </xdr:txBody>
      </xdr:sp>
    </xdr:grpSp>
    <xdr:clientData/>
  </xdr:twoCellAnchor>
  <xdr:twoCellAnchor>
    <xdr:from>
      <xdr:col>2</xdr:col>
      <xdr:colOff>0</xdr:colOff>
      <xdr:row>1</xdr:row>
      <xdr:rowOff>47625</xdr:rowOff>
    </xdr:from>
    <xdr:to>
      <xdr:col>12</xdr:col>
      <xdr:colOff>257175</xdr:colOff>
      <xdr:row>3</xdr:row>
      <xdr:rowOff>66675</xdr:rowOff>
    </xdr:to>
    <xdr:grpSp>
      <xdr:nvGrpSpPr>
        <xdr:cNvPr id="650448" name="Group 28"/>
        <xdr:cNvGrpSpPr>
          <a:grpSpLocks/>
        </xdr:cNvGrpSpPr>
      </xdr:nvGrpSpPr>
      <xdr:grpSpPr bwMode="auto">
        <a:xfrm>
          <a:off x="2266950" y="123825"/>
          <a:ext cx="8162925" cy="523875"/>
          <a:chOff x="2314575" y="133350"/>
          <a:chExt cx="8162925" cy="528446"/>
        </a:xfrm>
      </xdr:grpSpPr>
      <xdr:sp macro="" textlink="">
        <xdr:nvSpPr>
          <xdr:cNvPr id="30" name="Right Arrow 29">
            <a:hlinkClick xmlns:r="http://schemas.openxmlformats.org/officeDocument/2006/relationships" r:id="rId21"/>
          </xdr:cNvPr>
          <xdr:cNvSpPr/>
        </xdr:nvSpPr>
        <xdr:spPr bwMode="auto">
          <a:xfrm>
            <a:off x="8162925" y="142958"/>
            <a:ext cx="2314575" cy="518838"/>
          </a:xfrm>
          <a:prstGeom prst="rightArrow">
            <a:avLst/>
          </a:prstGeom>
          <a:solidFill>
            <a:srgbClr val="FFDA65"/>
          </a:solidFill>
          <a:ln w="3175">
            <a:solidFill>
              <a:schemeClr val="tx1"/>
            </a:solidFill>
          </a:ln>
          <a:effectLst>
            <a:outerShdw blurRad="50800" dist="50800" dir="5400000" algn="ctr" rotWithShape="0">
              <a:srgbClr val="000000">
                <a:alpha val="0"/>
              </a:srgb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r"/>
            <a:r>
              <a:rPr lang="en-US" sz="1200" b="1">
                <a:latin typeface="Arial Narrow" pitchFamily="34" charset="0"/>
              </a:rPr>
              <a:t>       ER </a:t>
            </a:r>
            <a:r>
              <a:rPr lang="en-US" sz="1200" b="1" baseline="0">
                <a:latin typeface="Arial Narrow" pitchFamily="34" charset="0"/>
              </a:rPr>
              <a:t>Report (med/high risk)</a:t>
            </a:r>
            <a:endParaRPr lang="en-US" sz="1200" b="1">
              <a:latin typeface="Arial Narrow" pitchFamily="34" charset="0"/>
            </a:endParaRPr>
          </a:p>
        </xdr:txBody>
      </xdr:sp>
      <xdr:sp macro="" textlink="">
        <xdr:nvSpPr>
          <xdr:cNvPr id="31" name="Right Arrow 30">
            <a:hlinkClick xmlns:r="http://schemas.openxmlformats.org/officeDocument/2006/relationships" r:id="rId22"/>
          </xdr:cNvPr>
          <xdr:cNvSpPr/>
        </xdr:nvSpPr>
        <xdr:spPr bwMode="auto">
          <a:xfrm>
            <a:off x="6305550" y="142958"/>
            <a:ext cx="2276475" cy="518838"/>
          </a:xfrm>
          <a:prstGeom prst="rightArrow">
            <a:avLst/>
          </a:prstGeom>
          <a:solidFill>
            <a:srgbClr val="FFDA65"/>
          </a:solidFill>
          <a:ln w="3175">
            <a:solidFill>
              <a:schemeClr val="tx1"/>
            </a:solidFill>
          </a:ln>
          <a:effectLst>
            <a:outerShdw blurRad="50800" dist="50800" dir="5400000" algn="ctr" rotWithShape="0">
              <a:srgbClr val="000000">
                <a:alpha val="0"/>
              </a:srgb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r"/>
            <a:r>
              <a:rPr lang="en-US" sz="1200" b="1">
                <a:latin typeface="Arial Narrow" pitchFamily="34" charset="0"/>
              </a:rPr>
              <a:t>Natural Resources Projects</a:t>
            </a:r>
          </a:p>
        </xdr:txBody>
      </xdr:sp>
      <xdr:sp macro="" textlink="">
        <xdr:nvSpPr>
          <xdr:cNvPr id="32" name="Right Arrow 31">
            <a:hlinkClick xmlns:r="http://schemas.openxmlformats.org/officeDocument/2006/relationships" r:id="rId23"/>
          </xdr:cNvPr>
          <xdr:cNvSpPr/>
        </xdr:nvSpPr>
        <xdr:spPr bwMode="auto">
          <a:xfrm>
            <a:off x="4343400" y="142958"/>
            <a:ext cx="2314575" cy="518838"/>
          </a:xfrm>
          <a:prstGeom prst="rightArrow">
            <a:avLst/>
          </a:prstGeom>
          <a:solidFill>
            <a:srgbClr val="FFDA65"/>
          </a:solidFill>
          <a:ln w="3175">
            <a:solidFill>
              <a:schemeClr val="tx1"/>
            </a:solidFill>
          </a:ln>
          <a:effectLst>
            <a:outerShdw blurRad="50800" dist="50800" dir="5400000" algn="ctr" rotWithShape="0">
              <a:srgbClr val="000000">
                <a:alpha val="0"/>
              </a:srgb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marL="0" indent="0" algn="r"/>
            <a:r>
              <a:rPr lang="en-US" sz="1200" b="1">
                <a:solidFill>
                  <a:schemeClr val="bg1"/>
                </a:solidFill>
                <a:latin typeface="Arial Narrow" pitchFamily="34" charset="0"/>
                <a:ea typeface="+mn-ea"/>
                <a:cs typeface="+mn-cs"/>
              </a:rPr>
              <a:t>Environmental  Review</a:t>
            </a:r>
          </a:p>
        </xdr:txBody>
      </xdr:sp>
      <xdr:sp macro="" textlink="">
        <xdr:nvSpPr>
          <xdr:cNvPr id="33" name="Right Arrow 32">
            <a:hlinkClick xmlns:r="http://schemas.openxmlformats.org/officeDocument/2006/relationships" r:id="rId24"/>
          </xdr:cNvPr>
          <xdr:cNvSpPr/>
        </xdr:nvSpPr>
        <xdr:spPr bwMode="auto">
          <a:xfrm>
            <a:off x="3524250" y="315904"/>
            <a:ext cx="1400175" cy="345892"/>
          </a:xfrm>
          <a:prstGeom prst="rightArrow">
            <a:avLst/>
          </a:prstGeom>
          <a:solidFill>
            <a:sysClr val="window" lastClr="FFFFFF"/>
          </a:solidFill>
          <a:ln w="3175">
            <a:solidFill>
              <a:schemeClr val="tx1"/>
            </a:solidFill>
          </a:ln>
          <a:effectLst>
            <a:outerShdw blurRad="50800" dist="50800" dir="5400000" algn="ctr" rotWithShape="0">
              <a:srgbClr val="000000">
                <a:alpha val="0"/>
              </a:srgb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marL="0" indent="0" algn="r"/>
            <a:r>
              <a:rPr lang="en-US" sz="1000" b="1">
                <a:solidFill>
                  <a:srgbClr val="FFC000"/>
                </a:solidFill>
                <a:latin typeface="Arial Narrow" pitchFamily="34" charset="0"/>
                <a:ea typeface="+mn-ea"/>
                <a:cs typeface="+mn-cs"/>
              </a:rPr>
              <a:t>       WAFSP Indicators</a:t>
            </a:r>
          </a:p>
        </xdr:txBody>
      </xdr:sp>
      <xdr:sp macro="" textlink="">
        <xdr:nvSpPr>
          <xdr:cNvPr id="34" name="Right Arrow 33">
            <a:hlinkClick xmlns:r="http://schemas.openxmlformats.org/officeDocument/2006/relationships" r:id="rId25"/>
          </xdr:cNvPr>
          <xdr:cNvSpPr/>
        </xdr:nvSpPr>
        <xdr:spPr bwMode="auto">
          <a:xfrm>
            <a:off x="3524250" y="142958"/>
            <a:ext cx="1400175" cy="345892"/>
          </a:xfrm>
          <a:prstGeom prst="rightArrow">
            <a:avLst/>
          </a:prstGeom>
          <a:solidFill>
            <a:srgbClr val="FFC000"/>
          </a:solidFill>
          <a:ln w="3175">
            <a:solidFill>
              <a:schemeClr val="tx1"/>
            </a:solidFill>
          </a:ln>
          <a:effectLst>
            <a:outerShdw blurRad="50800" dist="50800" dir="5400000" algn="ctr" rotWithShape="0">
              <a:srgbClr val="000000">
                <a:alpha val="0"/>
              </a:srgb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marL="0" indent="0" algn="r"/>
            <a:r>
              <a:rPr lang="en-US" sz="1000" b="1">
                <a:solidFill>
                  <a:schemeClr val="lt1"/>
                </a:solidFill>
                <a:latin typeface="Arial Narrow" pitchFamily="34" charset="0"/>
                <a:ea typeface="+mn-ea"/>
                <a:cs typeface="+mn-cs"/>
              </a:rPr>
              <a:t>       FTF Indicators</a:t>
            </a:r>
          </a:p>
        </xdr:txBody>
      </xdr:sp>
      <xdr:sp macro="" textlink="">
        <xdr:nvSpPr>
          <xdr:cNvPr id="35" name="Right Arrow 34">
            <a:hlinkClick xmlns:r="http://schemas.openxmlformats.org/officeDocument/2006/relationships" r:id="rId20"/>
          </xdr:cNvPr>
          <xdr:cNvSpPr/>
        </xdr:nvSpPr>
        <xdr:spPr bwMode="auto">
          <a:xfrm>
            <a:off x="2314575" y="133350"/>
            <a:ext cx="1447800" cy="518838"/>
          </a:xfrm>
          <a:prstGeom prst="rightArrow">
            <a:avLst/>
          </a:prstGeom>
          <a:solidFill>
            <a:srgbClr val="FFDA65"/>
          </a:solidFill>
          <a:ln w="3175">
            <a:solidFill>
              <a:schemeClr val="tx1"/>
            </a:solidFill>
          </a:ln>
          <a:effectLst>
            <a:outerShdw blurRad="50800" dist="50800" dir="5400000" algn="ctr" rotWithShape="0">
              <a:srgbClr val="000000">
                <a:alpha val="0"/>
              </a:srgb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marL="0" indent="0" algn="r"/>
            <a:r>
              <a:rPr lang="en-US" sz="1200" b="1">
                <a:solidFill>
                  <a:schemeClr val="bg1"/>
                </a:solidFill>
                <a:latin typeface="Arial Narrow" pitchFamily="34" charset="0"/>
                <a:ea typeface="+mn-ea"/>
                <a:cs typeface="+mn-cs"/>
              </a:rPr>
              <a:t>FTF Menu</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114300</xdr:colOff>
      <xdr:row>0</xdr:row>
      <xdr:rowOff>114300</xdr:rowOff>
    </xdr:from>
    <xdr:to>
      <xdr:col>1</xdr:col>
      <xdr:colOff>1885950</xdr:colOff>
      <xdr:row>29</xdr:row>
      <xdr:rowOff>38100</xdr:rowOff>
    </xdr:to>
    <xdr:grpSp>
      <xdr:nvGrpSpPr>
        <xdr:cNvPr id="635572" name="Group 22"/>
        <xdr:cNvGrpSpPr>
          <a:grpSpLocks/>
        </xdr:cNvGrpSpPr>
      </xdr:nvGrpSpPr>
      <xdr:grpSpPr bwMode="auto">
        <a:xfrm>
          <a:off x="304800" y="114300"/>
          <a:ext cx="1771650" cy="7877175"/>
          <a:chOff x="11820763" y="288083"/>
          <a:chExt cx="1769694" cy="7878305"/>
        </a:xfrm>
      </xdr:grpSpPr>
      <xdr:sp macro="" textlink="">
        <xdr:nvSpPr>
          <xdr:cNvPr id="24" name="Horizontal Scroll 23">
            <a:hlinkClick xmlns:r="http://schemas.openxmlformats.org/officeDocument/2006/relationships" r:id="rId1"/>
          </xdr:cNvPr>
          <xdr:cNvSpPr/>
        </xdr:nvSpPr>
        <xdr:spPr bwMode="auto">
          <a:xfrm>
            <a:off x="11820763" y="288083"/>
            <a:ext cx="1741151" cy="362002"/>
          </a:xfrm>
          <a:prstGeom prst="horizontalScroll">
            <a:avLst/>
          </a:prstGeom>
          <a:solidFill>
            <a:schemeClr val="bg2">
              <a:lumMod val="50000"/>
            </a:schemeClr>
          </a:solidFill>
          <a:ln>
            <a:solidFill>
              <a:sysClr val="windowText" lastClr="000000"/>
            </a:solidFill>
          </a:ln>
        </xdr:spPr>
        <xdr:style>
          <a:lnRef idx="1">
            <a:schemeClr val="accent1"/>
          </a:lnRef>
          <a:fillRef idx="2">
            <a:schemeClr val="accent1"/>
          </a:fillRef>
          <a:effectRef idx="1">
            <a:schemeClr val="accent1"/>
          </a:effectRef>
          <a:fontRef idx="minor">
            <a:schemeClr val="dk1"/>
          </a:fontRef>
        </xdr:style>
        <xdr:txBody>
          <a:bodyPr vertOverflow="clip" rtlCol="0" anchor="ctr"/>
          <a:lstStyle/>
          <a:p>
            <a:pPr algn="ctr"/>
            <a:r>
              <a:rPr lang="en-US" sz="1400" b="1" baseline="0">
                <a:solidFill>
                  <a:schemeClr val="bg1"/>
                </a:solidFill>
                <a:latin typeface="Arial Narrow" pitchFamily="34" charset="0"/>
              </a:rPr>
              <a:t>Main Menu</a:t>
            </a:r>
          </a:p>
        </xdr:txBody>
      </xdr:sp>
      <xdr:sp macro="" textlink="">
        <xdr:nvSpPr>
          <xdr:cNvPr id="25" name="Rectangle 24">
            <a:hlinkClick xmlns:r="http://schemas.openxmlformats.org/officeDocument/2006/relationships" r:id="rId2"/>
          </xdr:cNvPr>
          <xdr:cNvSpPr/>
        </xdr:nvSpPr>
        <xdr:spPr bwMode="auto">
          <a:xfrm>
            <a:off x="11849306" y="1116877"/>
            <a:ext cx="1741151" cy="362002"/>
          </a:xfrm>
          <a:prstGeom prst="rect">
            <a:avLst/>
          </a:prstGeom>
          <a:solidFill>
            <a:srgbClr val="1F497D"/>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a:latin typeface="Arial Narrow" pitchFamily="34" charset="0"/>
              </a:rPr>
              <a:t>Project Classification</a:t>
            </a:r>
          </a:p>
        </xdr:txBody>
      </xdr:sp>
      <xdr:sp macro="" textlink="">
        <xdr:nvSpPr>
          <xdr:cNvPr id="26" name="Rectangle 25">
            <a:hlinkClick xmlns:r="http://schemas.openxmlformats.org/officeDocument/2006/relationships" r:id="rId3"/>
          </xdr:cNvPr>
          <xdr:cNvSpPr/>
        </xdr:nvSpPr>
        <xdr:spPr bwMode="auto">
          <a:xfrm>
            <a:off x="11849306" y="1516984"/>
            <a:ext cx="1741151" cy="362002"/>
          </a:xfrm>
          <a:prstGeom prst="rect">
            <a:avLst/>
          </a:prstGeom>
          <a:solidFill>
            <a:srgbClr val="1F497D"/>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a:latin typeface="Arial Narrow" pitchFamily="34" charset="0"/>
              </a:rPr>
              <a:t>Project Description</a:t>
            </a:r>
          </a:p>
        </xdr:txBody>
      </xdr:sp>
      <xdr:sp macro="" textlink="">
        <xdr:nvSpPr>
          <xdr:cNvPr id="27" name="Rectangle 26">
            <a:hlinkClick xmlns:r="http://schemas.openxmlformats.org/officeDocument/2006/relationships" r:id="rId4"/>
          </xdr:cNvPr>
          <xdr:cNvSpPr/>
        </xdr:nvSpPr>
        <xdr:spPr bwMode="auto">
          <a:xfrm>
            <a:off x="11839792" y="2307673"/>
            <a:ext cx="1741151" cy="362002"/>
          </a:xfrm>
          <a:prstGeom prst="rect">
            <a:avLst/>
          </a:prstGeom>
          <a:solidFill>
            <a:srgbClr val="1F497D"/>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a:latin typeface="Arial Narrow" pitchFamily="34" charset="0"/>
              </a:rPr>
              <a:t>Timeline</a:t>
            </a:r>
          </a:p>
        </xdr:txBody>
      </xdr:sp>
      <xdr:sp macro="" textlink="">
        <xdr:nvSpPr>
          <xdr:cNvPr id="28" name="Rectangle 27">
            <a:hlinkClick xmlns:r="http://schemas.openxmlformats.org/officeDocument/2006/relationships" r:id="rId5"/>
          </xdr:cNvPr>
          <xdr:cNvSpPr/>
        </xdr:nvSpPr>
        <xdr:spPr bwMode="auto">
          <a:xfrm>
            <a:off x="11839792" y="2698254"/>
            <a:ext cx="1741151" cy="362002"/>
          </a:xfrm>
          <a:prstGeom prst="rect">
            <a:avLst/>
          </a:prstGeom>
          <a:solidFill>
            <a:srgbClr val="1F497D"/>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a:solidFill>
                  <a:schemeClr val="lt1"/>
                </a:solidFill>
                <a:latin typeface="Arial Narrow" pitchFamily="34" charset="0"/>
                <a:ea typeface="+mn-ea"/>
                <a:cs typeface="+mn-cs"/>
              </a:rPr>
              <a:t>Monitoring</a:t>
            </a:r>
            <a:r>
              <a:rPr lang="en-US" sz="1100" b="1" baseline="0">
                <a:solidFill>
                  <a:schemeClr val="lt1"/>
                </a:solidFill>
                <a:latin typeface="Arial Narrow" pitchFamily="34" charset="0"/>
                <a:ea typeface="+mn-ea"/>
                <a:cs typeface="+mn-cs"/>
              </a:rPr>
              <a:t> &amp; Evaluation</a:t>
            </a:r>
            <a:endParaRPr lang="en-US" sz="1100">
              <a:latin typeface="Arial Narrow" pitchFamily="34" charset="0"/>
            </a:endParaRPr>
          </a:p>
        </xdr:txBody>
      </xdr:sp>
      <xdr:sp macro="" textlink="">
        <xdr:nvSpPr>
          <xdr:cNvPr id="29" name="Rectangle 28">
            <a:hlinkClick xmlns:r="http://schemas.openxmlformats.org/officeDocument/2006/relationships" r:id="rId6"/>
          </xdr:cNvPr>
          <xdr:cNvSpPr/>
        </xdr:nvSpPr>
        <xdr:spPr bwMode="auto">
          <a:xfrm>
            <a:off x="11839792" y="3469889"/>
            <a:ext cx="1741151" cy="362002"/>
          </a:xfrm>
          <a:prstGeom prst="rect">
            <a:avLst/>
          </a:prstGeom>
          <a:solidFill>
            <a:srgbClr val="1F497D"/>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a:latin typeface="Arial Narrow" pitchFamily="34" charset="0"/>
              </a:rPr>
              <a:t>Detailed Budget</a:t>
            </a:r>
          </a:p>
        </xdr:txBody>
      </xdr:sp>
      <xdr:sp macro="" textlink="">
        <xdr:nvSpPr>
          <xdr:cNvPr id="30" name="Rectangle 29">
            <a:hlinkClick xmlns:r="http://schemas.openxmlformats.org/officeDocument/2006/relationships" r:id="rId7"/>
          </xdr:cNvPr>
          <xdr:cNvSpPr/>
        </xdr:nvSpPr>
        <xdr:spPr bwMode="auto">
          <a:xfrm>
            <a:off x="11839792" y="3850944"/>
            <a:ext cx="1741151" cy="362002"/>
          </a:xfrm>
          <a:prstGeom prst="rect">
            <a:avLst/>
          </a:prstGeom>
          <a:solidFill>
            <a:srgbClr val="1F497D"/>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a:latin typeface="Arial Narrow" pitchFamily="34" charset="0"/>
              </a:rPr>
              <a:t>Grant Type Selection</a:t>
            </a:r>
          </a:p>
        </xdr:txBody>
      </xdr:sp>
      <xdr:sp macro="" textlink="">
        <xdr:nvSpPr>
          <xdr:cNvPr id="31" name="Rectangle 30">
            <a:hlinkClick xmlns:r="http://schemas.openxmlformats.org/officeDocument/2006/relationships" r:id="rId8"/>
          </xdr:cNvPr>
          <xdr:cNvSpPr/>
        </xdr:nvSpPr>
        <xdr:spPr bwMode="auto">
          <a:xfrm>
            <a:off x="11830277" y="6213483"/>
            <a:ext cx="1741151" cy="362002"/>
          </a:xfrm>
          <a:prstGeom prst="rect">
            <a:avLst/>
          </a:prstGeom>
          <a:solidFill>
            <a:srgbClr val="1F497D"/>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a:latin typeface="Arial Narrow" pitchFamily="34" charset="0"/>
              </a:rPr>
              <a:t>Signature Forms</a:t>
            </a:r>
          </a:p>
        </xdr:txBody>
      </xdr:sp>
      <xdr:sp macro="" textlink="">
        <xdr:nvSpPr>
          <xdr:cNvPr id="32" name="Rectangle 31">
            <a:hlinkClick xmlns:r="http://schemas.openxmlformats.org/officeDocument/2006/relationships" r:id="rId9"/>
          </xdr:cNvPr>
          <xdr:cNvSpPr/>
        </xdr:nvSpPr>
        <xdr:spPr bwMode="auto">
          <a:xfrm>
            <a:off x="12020567" y="4231999"/>
            <a:ext cx="1560375" cy="362002"/>
          </a:xfrm>
          <a:prstGeom prst="rect">
            <a:avLst/>
          </a:prstGeom>
          <a:solidFill>
            <a:schemeClr val="accent4"/>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a:latin typeface="Arial Narrow" pitchFamily="34" charset="0"/>
              </a:rPr>
              <a:t>PCPP</a:t>
            </a:r>
          </a:p>
        </xdr:txBody>
      </xdr:sp>
      <xdr:sp macro="" textlink="">
        <xdr:nvSpPr>
          <xdr:cNvPr id="33" name="Rectangle 32">
            <a:hlinkClick xmlns:r="http://schemas.openxmlformats.org/officeDocument/2006/relationships" r:id="rId10"/>
          </xdr:cNvPr>
          <xdr:cNvSpPr/>
        </xdr:nvSpPr>
        <xdr:spPr bwMode="auto">
          <a:xfrm>
            <a:off x="12020567" y="4641632"/>
            <a:ext cx="1560375" cy="352476"/>
          </a:xfrm>
          <a:prstGeom prst="rect">
            <a:avLst/>
          </a:prstGeom>
          <a:solidFill>
            <a:schemeClr val="accent3"/>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a:latin typeface="Arial Narrow" pitchFamily="34" charset="0"/>
              </a:rPr>
              <a:t>SPA and other USAID</a:t>
            </a:r>
          </a:p>
        </xdr:txBody>
      </xdr:sp>
      <xdr:sp macro="" textlink="">
        <xdr:nvSpPr>
          <xdr:cNvPr id="34" name="Rectangle 33">
            <a:hlinkClick xmlns:r="http://schemas.openxmlformats.org/officeDocument/2006/relationships" r:id="rId11"/>
          </xdr:cNvPr>
          <xdr:cNvSpPr/>
        </xdr:nvSpPr>
        <xdr:spPr bwMode="auto">
          <a:xfrm>
            <a:off x="12020567" y="5041740"/>
            <a:ext cx="1560375" cy="352476"/>
          </a:xfrm>
          <a:prstGeom prst="rect">
            <a:avLst/>
          </a:prstGeom>
          <a:solidFill>
            <a:schemeClr val="accent2"/>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a:latin typeface="Arial Narrow" pitchFamily="34" charset="0"/>
              </a:rPr>
              <a:t>VAST</a:t>
            </a:r>
          </a:p>
        </xdr:txBody>
      </xdr:sp>
      <xdr:sp macro="" textlink="">
        <xdr:nvSpPr>
          <xdr:cNvPr id="35" name="Rectangle 34">
            <a:hlinkClick xmlns:r="http://schemas.openxmlformats.org/officeDocument/2006/relationships" r:id="rId12"/>
          </xdr:cNvPr>
          <xdr:cNvSpPr/>
        </xdr:nvSpPr>
        <xdr:spPr bwMode="auto">
          <a:xfrm>
            <a:off x="12020567" y="5422794"/>
            <a:ext cx="1560375" cy="362002"/>
          </a:xfrm>
          <a:prstGeom prst="rect">
            <a:avLst/>
          </a:prstGeom>
          <a:solidFill>
            <a:schemeClr val="accent6"/>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a:latin typeface="Arial Narrow" pitchFamily="34" charset="0"/>
              </a:rPr>
              <a:t>ECPA</a:t>
            </a:r>
          </a:p>
        </xdr:txBody>
      </xdr:sp>
      <xdr:sp macro="" textlink="">
        <xdr:nvSpPr>
          <xdr:cNvPr id="36" name="Rectangle 35">
            <a:hlinkClick xmlns:r="http://schemas.openxmlformats.org/officeDocument/2006/relationships" r:id="rId13"/>
          </xdr:cNvPr>
          <xdr:cNvSpPr/>
        </xdr:nvSpPr>
        <xdr:spPr bwMode="auto">
          <a:xfrm>
            <a:off x="12001538" y="6613590"/>
            <a:ext cx="1560375" cy="371528"/>
          </a:xfrm>
          <a:prstGeom prst="rect">
            <a:avLst/>
          </a:prstGeom>
          <a:solidFill>
            <a:srgbClr val="1F497D"/>
          </a:solidFill>
          <a:ln>
            <a:solidFill>
              <a:srgbClr val="1F497D"/>
            </a:solid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baseline="0">
                <a:latin typeface="Arial Narrow" pitchFamily="34" charset="0"/>
              </a:rPr>
              <a:t>Liability Form</a:t>
            </a:r>
            <a:endParaRPr lang="en-US" sz="1100" b="1">
              <a:latin typeface="Arial Narrow" pitchFamily="34" charset="0"/>
            </a:endParaRPr>
          </a:p>
        </xdr:txBody>
      </xdr:sp>
      <xdr:sp macro="" textlink="">
        <xdr:nvSpPr>
          <xdr:cNvPr id="37" name="Rectangle 36">
            <a:hlinkClick xmlns:r="http://schemas.openxmlformats.org/officeDocument/2006/relationships" r:id="rId14"/>
          </xdr:cNvPr>
          <xdr:cNvSpPr/>
        </xdr:nvSpPr>
        <xdr:spPr bwMode="auto">
          <a:xfrm>
            <a:off x="12001538" y="7023224"/>
            <a:ext cx="1560375" cy="362002"/>
          </a:xfrm>
          <a:prstGeom prst="rect">
            <a:avLst/>
          </a:prstGeom>
          <a:solidFill>
            <a:srgbClr val="1F497D"/>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a:latin typeface="Arial Narrow" pitchFamily="34" charset="0"/>
              </a:rPr>
              <a:t>Project Agreement</a:t>
            </a:r>
          </a:p>
        </xdr:txBody>
      </xdr:sp>
      <xdr:sp macro="" textlink="">
        <xdr:nvSpPr>
          <xdr:cNvPr id="38" name="Rectangle 37">
            <a:hlinkClick xmlns:r="http://schemas.openxmlformats.org/officeDocument/2006/relationships" r:id="rId15"/>
          </xdr:cNvPr>
          <xdr:cNvSpPr/>
        </xdr:nvSpPr>
        <xdr:spPr bwMode="auto">
          <a:xfrm>
            <a:off x="12001538" y="7413805"/>
            <a:ext cx="1560375" cy="362002"/>
          </a:xfrm>
          <a:prstGeom prst="rect">
            <a:avLst/>
          </a:prstGeom>
          <a:solidFill>
            <a:srgbClr val="1F497D"/>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a:latin typeface="Arial Narrow" pitchFamily="34" charset="0"/>
              </a:rPr>
              <a:t>Press Authorization</a:t>
            </a:r>
          </a:p>
        </xdr:txBody>
      </xdr:sp>
      <xdr:sp macro="" textlink="">
        <xdr:nvSpPr>
          <xdr:cNvPr id="39" name="Rectangle 38">
            <a:hlinkClick xmlns:r="http://schemas.openxmlformats.org/officeDocument/2006/relationships" r:id="rId16"/>
          </xdr:cNvPr>
          <xdr:cNvSpPr/>
        </xdr:nvSpPr>
        <xdr:spPr bwMode="auto">
          <a:xfrm>
            <a:off x="11849306" y="697717"/>
            <a:ext cx="1741151" cy="371528"/>
          </a:xfrm>
          <a:prstGeom prst="rect">
            <a:avLst/>
          </a:prstGeom>
          <a:solidFill>
            <a:srgbClr val="1F497D"/>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a:latin typeface="Arial Narrow" pitchFamily="34" charset="0"/>
              </a:rPr>
              <a:t>Instructions</a:t>
            </a:r>
          </a:p>
        </xdr:txBody>
      </xdr:sp>
      <xdr:sp macro="" textlink="">
        <xdr:nvSpPr>
          <xdr:cNvPr id="40" name="Rectangle 39">
            <a:hlinkClick xmlns:r="http://schemas.openxmlformats.org/officeDocument/2006/relationships" r:id="rId17"/>
          </xdr:cNvPr>
          <xdr:cNvSpPr/>
        </xdr:nvSpPr>
        <xdr:spPr bwMode="auto">
          <a:xfrm>
            <a:off x="11849306" y="1917092"/>
            <a:ext cx="1741151" cy="352476"/>
          </a:xfrm>
          <a:prstGeom prst="rect">
            <a:avLst/>
          </a:prstGeom>
          <a:solidFill>
            <a:srgbClr val="1F497D"/>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a:latin typeface="Arial Narrow" pitchFamily="34" charset="0"/>
              </a:rPr>
              <a:t>Goals &amp; Objectives</a:t>
            </a:r>
          </a:p>
        </xdr:txBody>
      </xdr:sp>
      <xdr:sp macro="" textlink="">
        <xdr:nvSpPr>
          <xdr:cNvPr id="41" name="Rectangle 40">
            <a:hlinkClick xmlns:r="http://schemas.openxmlformats.org/officeDocument/2006/relationships" r:id="rId18"/>
          </xdr:cNvPr>
          <xdr:cNvSpPr/>
        </xdr:nvSpPr>
        <xdr:spPr bwMode="auto">
          <a:xfrm>
            <a:off x="11839792" y="3079308"/>
            <a:ext cx="1741151" cy="362002"/>
          </a:xfrm>
          <a:prstGeom prst="rect">
            <a:avLst/>
          </a:prstGeom>
          <a:solidFill>
            <a:srgbClr val="1F497D"/>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baseline="0">
                <a:latin typeface="Arial Narrow" pitchFamily="34" charset="0"/>
              </a:rPr>
              <a:t>Do No Harm</a:t>
            </a:r>
          </a:p>
        </xdr:txBody>
      </xdr:sp>
      <xdr:sp macro="" textlink="">
        <xdr:nvSpPr>
          <xdr:cNvPr id="42" name="Rectangle 41">
            <a:hlinkClick xmlns:r="http://schemas.openxmlformats.org/officeDocument/2006/relationships" r:id="rId19"/>
          </xdr:cNvPr>
          <xdr:cNvSpPr/>
        </xdr:nvSpPr>
        <xdr:spPr bwMode="auto">
          <a:xfrm>
            <a:off x="11830277" y="7804386"/>
            <a:ext cx="1750665" cy="362002"/>
          </a:xfrm>
          <a:prstGeom prst="rect">
            <a:avLst/>
          </a:prstGeom>
          <a:solidFill>
            <a:srgbClr val="1F497D"/>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a:latin typeface="Arial Narrow" pitchFamily="34" charset="0"/>
              </a:rPr>
              <a:t>End</a:t>
            </a:r>
          </a:p>
        </xdr:txBody>
      </xdr:sp>
      <xdr:sp macro="" textlink="">
        <xdr:nvSpPr>
          <xdr:cNvPr id="63" name="Rectangle 62">
            <a:hlinkClick xmlns:r="http://schemas.openxmlformats.org/officeDocument/2006/relationships" r:id="rId20"/>
          </xdr:cNvPr>
          <xdr:cNvSpPr/>
        </xdr:nvSpPr>
        <xdr:spPr bwMode="auto">
          <a:xfrm>
            <a:off x="12011053" y="5803849"/>
            <a:ext cx="1560375" cy="362002"/>
          </a:xfrm>
          <a:prstGeom prst="rect">
            <a:avLst/>
          </a:prstGeom>
          <a:solidFill>
            <a:srgbClr val="FFC000"/>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a:latin typeface="Arial Narrow" pitchFamily="34" charset="0"/>
              </a:rPr>
              <a:t>FTF</a:t>
            </a:r>
          </a:p>
        </xdr:txBody>
      </xdr:sp>
    </xdr:grpSp>
    <xdr:clientData/>
  </xdr:twoCellAnchor>
</xdr:wsDr>
</file>

<file path=xl/drawings/drawing20.xml><?xml version="1.0" encoding="utf-8"?>
<xdr:wsDr xmlns:xdr="http://schemas.openxmlformats.org/drawingml/2006/spreadsheetDrawing" xmlns:a="http://schemas.openxmlformats.org/drawingml/2006/main">
  <xdr:twoCellAnchor>
    <xdr:from>
      <xdr:col>1</xdr:col>
      <xdr:colOff>85725</xdr:colOff>
      <xdr:row>1</xdr:row>
      <xdr:rowOff>28575</xdr:rowOff>
    </xdr:from>
    <xdr:to>
      <xdr:col>1</xdr:col>
      <xdr:colOff>1857375</xdr:colOff>
      <xdr:row>21</xdr:row>
      <xdr:rowOff>219075</xdr:rowOff>
    </xdr:to>
    <xdr:grpSp>
      <xdr:nvGrpSpPr>
        <xdr:cNvPr id="656398" name="Group 39"/>
        <xdr:cNvGrpSpPr>
          <a:grpSpLocks/>
        </xdr:cNvGrpSpPr>
      </xdr:nvGrpSpPr>
      <xdr:grpSpPr bwMode="auto">
        <a:xfrm>
          <a:off x="276225" y="190500"/>
          <a:ext cx="1771650" cy="7877175"/>
          <a:chOff x="11820763" y="288083"/>
          <a:chExt cx="1769694" cy="7878305"/>
        </a:xfrm>
      </xdr:grpSpPr>
      <xdr:sp macro="" textlink="">
        <xdr:nvSpPr>
          <xdr:cNvPr id="41" name="Horizontal Scroll 40">
            <a:hlinkClick xmlns:r="http://schemas.openxmlformats.org/officeDocument/2006/relationships" r:id="rId1"/>
          </xdr:cNvPr>
          <xdr:cNvSpPr/>
        </xdr:nvSpPr>
        <xdr:spPr bwMode="auto">
          <a:xfrm>
            <a:off x="11820763" y="288083"/>
            <a:ext cx="1741151" cy="362002"/>
          </a:xfrm>
          <a:prstGeom prst="horizontalScroll">
            <a:avLst/>
          </a:prstGeom>
          <a:solidFill>
            <a:schemeClr val="bg2">
              <a:lumMod val="50000"/>
            </a:schemeClr>
          </a:solidFill>
          <a:ln>
            <a:solidFill>
              <a:sysClr val="windowText" lastClr="000000"/>
            </a:solidFill>
          </a:ln>
        </xdr:spPr>
        <xdr:style>
          <a:lnRef idx="1">
            <a:schemeClr val="accent1"/>
          </a:lnRef>
          <a:fillRef idx="2">
            <a:schemeClr val="accent1"/>
          </a:fillRef>
          <a:effectRef idx="1">
            <a:schemeClr val="accent1"/>
          </a:effectRef>
          <a:fontRef idx="minor">
            <a:schemeClr val="dk1"/>
          </a:fontRef>
        </xdr:style>
        <xdr:txBody>
          <a:bodyPr vertOverflow="clip" rtlCol="0" anchor="ctr"/>
          <a:lstStyle/>
          <a:p>
            <a:pPr algn="ctr"/>
            <a:r>
              <a:rPr lang="en-US" sz="1400" b="1" baseline="0">
                <a:solidFill>
                  <a:schemeClr val="bg1"/>
                </a:solidFill>
                <a:latin typeface="Arial Narrow" pitchFamily="34" charset="0"/>
              </a:rPr>
              <a:t>Main Menu</a:t>
            </a:r>
          </a:p>
        </xdr:txBody>
      </xdr:sp>
      <xdr:sp macro="" textlink="">
        <xdr:nvSpPr>
          <xdr:cNvPr id="42" name="Rectangle 41">
            <a:hlinkClick xmlns:r="http://schemas.openxmlformats.org/officeDocument/2006/relationships" r:id="rId2"/>
          </xdr:cNvPr>
          <xdr:cNvSpPr/>
        </xdr:nvSpPr>
        <xdr:spPr bwMode="auto">
          <a:xfrm>
            <a:off x="11849306" y="1116877"/>
            <a:ext cx="1741151" cy="362002"/>
          </a:xfrm>
          <a:prstGeom prst="rect">
            <a:avLst/>
          </a:prstGeom>
          <a:solidFill>
            <a:srgbClr val="1F497D"/>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a:latin typeface="Arial Narrow" pitchFamily="34" charset="0"/>
              </a:rPr>
              <a:t>Project Classification</a:t>
            </a:r>
          </a:p>
        </xdr:txBody>
      </xdr:sp>
      <xdr:sp macro="" textlink="">
        <xdr:nvSpPr>
          <xdr:cNvPr id="43" name="Rectangle 42">
            <a:hlinkClick xmlns:r="http://schemas.openxmlformats.org/officeDocument/2006/relationships" r:id="rId3"/>
          </xdr:cNvPr>
          <xdr:cNvSpPr/>
        </xdr:nvSpPr>
        <xdr:spPr bwMode="auto">
          <a:xfrm>
            <a:off x="11849306" y="1516984"/>
            <a:ext cx="1741151" cy="362002"/>
          </a:xfrm>
          <a:prstGeom prst="rect">
            <a:avLst/>
          </a:prstGeom>
          <a:solidFill>
            <a:srgbClr val="1F497D"/>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a:latin typeface="Arial Narrow" pitchFamily="34" charset="0"/>
              </a:rPr>
              <a:t>Project Description</a:t>
            </a:r>
          </a:p>
        </xdr:txBody>
      </xdr:sp>
      <xdr:sp macro="" textlink="">
        <xdr:nvSpPr>
          <xdr:cNvPr id="44" name="Rectangle 43">
            <a:hlinkClick xmlns:r="http://schemas.openxmlformats.org/officeDocument/2006/relationships" r:id="rId4"/>
          </xdr:cNvPr>
          <xdr:cNvSpPr/>
        </xdr:nvSpPr>
        <xdr:spPr bwMode="auto">
          <a:xfrm>
            <a:off x="11839792" y="2307673"/>
            <a:ext cx="1741151" cy="362002"/>
          </a:xfrm>
          <a:prstGeom prst="rect">
            <a:avLst/>
          </a:prstGeom>
          <a:solidFill>
            <a:srgbClr val="1F497D"/>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a:latin typeface="Arial Narrow" pitchFamily="34" charset="0"/>
              </a:rPr>
              <a:t>Timeline</a:t>
            </a:r>
          </a:p>
        </xdr:txBody>
      </xdr:sp>
      <xdr:sp macro="" textlink="">
        <xdr:nvSpPr>
          <xdr:cNvPr id="45" name="Rectangle 44">
            <a:hlinkClick xmlns:r="http://schemas.openxmlformats.org/officeDocument/2006/relationships" r:id="rId5"/>
          </xdr:cNvPr>
          <xdr:cNvSpPr/>
        </xdr:nvSpPr>
        <xdr:spPr bwMode="auto">
          <a:xfrm>
            <a:off x="11839792" y="2698254"/>
            <a:ext cx="1741151" cy="362002"/>
          </a:xfrm>
          <a:prstGeom prst="rect">
            <a:avLst/>
          </a:prstGeom>
          <a:solidFill>
            <a:srgbClr val="1F497D"/>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a:solidFill>
                  <a:schemeClr val="lt1"/>
                </a:solidFill>
                <a:latin typeface="Arial Narrow" pitchFamily="34" charset="0"/>
                <a:ea typeface="+mn-ea"/>
                <a:cs typeface="+mn-cs"/>
              </a:rPr>
              <a:t>Monitoring</a:t>
            </a:r>
            <a:r>
              <a:rPr lang="en-US" sz="1100" b="1" baseline="0">
                <a:solidFill>
                  <a:schemeClr val="lt1"/>
                </a:solidFill>
                <a:latin typeface="Arial Narrow" pitchFamily="34" charset="0"/>
                <a:ea typeface="+mn-ea"/>
                <a:cs typeface="+mn-cs"/>
              </a:rPr>
              <a:t> &amp; Evaluation</a:t>
            </a:r>
            <a:endParaRPr lang="en-US" sz="1100">
              <a:latin typeface="Arial Narrow" pitchFamily="34" charset="0"/>
            </a:endParaRPr>
          </a:p>
        </xdr:txBody>
      </xdr:sp>
      <xdr:sp macro="" textlink="">
        <xdr:nvSpPr>
          <xdr:cNvPr id="46" name="Rectangle 45">
            <a:hlinkClick xmlns:r="http://schemas.openxmlformats.org/officeDocument/2006/relationships" r:id="rId6"/>
          </xdr:cNvPr>
          <xdr:cNvSpPr/>
        </xdr:nvSpPr>
        <xdr:spPr bwMode="auto">
          <a:xfrm>
            <a:off x="11839792" y="3469889"/>
            <a:ext cx="1741151" cy="362002"/>
          </a:xfrm>
          <a:prstGeom prst="rect">
            <a:avLst/>
          </a:prstGeom>
          <a:solidFill>
            <a:srgbClr val="1F497D"/>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a:latin typeface="Arial Narrow" pitchFamily="34" charset="0"/>
              </a:rPr>
              <a:t>Detailed Budget</a:t>
            </a:r>
          </a:p>
        </xdr:txBody>
      </xdr:sp>
      <xdr:sp macro="" textlink="">
        <xdr:nvSpPr>
          <xdr:cNvPr id="47" name="Rectangle 46">
            <a:hlinkClick xmlns:r="http://schemas.openxmlformats.org/officeDocument/2006/relationships" r:id="rId7"/>
          </xdr:cNvPr>
          <xdr:cNvSpPr/>
        </xdr:nvSpPr>
        <xdr:spPr bwMode="auto">
          <a:xfrm>
            <a:off x="11839792" y="3850944"/>
            <a:ext cx="1741151" cy="362002"/>
          </a:xfrm>
          <a:prstGeom prst="rect">
            <a:avLst/>
          </a:prstGeom>
          <a:solidFill>
            <a:srgbClr val="1F497D"/>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a:latin typeface="Arial Narrow" pitchFamily="34" charset="0"/>
              </a:rPr>
              <a:t>Grant Type Selection</a:t>
            </a:r>
          </a:p>
        </xdr:txBody>
      </xdr:sp>
      <xdr:sp macro="" textlink="">
        <xdr:nvSpPr>
          <xdr:cNvPr id="48" name="Rectangle 47">
            <a:hlinkClick xmlns:r="http://schemas.openxmlformats.org/officeDocument/2006/relationships" r:id="rId8"/>
          </xdr:cNvPr>
          <xdr:cNvSpPr/>
        </xdr:nvSpPr>
        <xdr:spPr bwMode="auto">
          <a:xfrm>
            <a:off x="11830277" y="6213483"/>
            <a:ext cx="1741151" cy="362002"/>
          </a:xfrm>
          <a:prstGeom prst="rect">
            <a:avLst/>
          </a:prstGeom>
          <a:solidFill>
            <a:srgbClr val="1F497D"/>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a:latin typeface="Arial Narrow" pitchFamily="34" charset="0"/>
              </a:rPr>
              <a:t>Signature Forms</a:t>
            </a:r>
          </a:p>
        </xdr:txBody>
      </xdr:sp>
      <xdr:sp macro="" textlink="">
        <xdr:nvSpPr>
          <xdr:cNvPr id="49" name="Rectangle 48">
            <a:hlinkClick xmlns:r="http://schemas.openxmlformats.org/officeDocument/2006/relationships" r:id="rId9"/>
          </xdr:cNvPr>
          <xdr:cNvSpPr/>
        </xdr:nvSpPr>
        <xdr:spPr bwMode="auto">
          <a:xfrm>
            <a:off x="12020567" y="4231999"/>
            <a:ext cx="1560375" cy="362002"/>
          </a:xfrm>
          <a:prstGeom prst="rect">
            <a:avLst/>
          </a:prstGeom>
          <a:solidFill>
            <a:schemeClr val="accent4"/>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a:latin typeface="Arial Narrow" pitchFamily="34" charset="0"/>
              </a:rPr>
              <a:t>PCPP</a:t>
            </a:r>
          </a:p>
        </xdr:txBody>
      </xdr:sp>
      <xdr:sp macro="" textlink="">
        <xdr:nvSpPr>
          <xdr:cNvPr id="50" name="Rectangle 49">
            <a:hlinkClick xmlns:r="http://schemas.openxmlformats.org/officeDocument/2006/relationships" r:id="rId10"/>
          </xdr:cNvPr>
          <xdr:cNvSpPr/>
        </xdr:nvSpPr>
        <xdr:spPr bwMode="auto">
          <a:xfrm>
            <a:off x="12020567" y="4641632"/>
            <a:ext cx="1560375" cy="352476"/>
          </a:xfrm>
          <a:prstGeom prst="rect">
            <a:avLst/>
          </a:prstGeom>
          <a:solidFill>
            <a:schemeClr val="accent3"/>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a:latin typeface="Arial Narrow" pitchFamily="34" charset="0"/>
              </a:rPr>
              <a:t>SPA and other USAID</a:t>
            </a:r>
          </a:p>
        </xdr:txBody>
      </xdr:sp>
      <xdr:sp macro="" textlink="">
        <xdr:nvSpPr>
          <xdr:cNvPr id="51" name="Rectangle 50">
            <a:hlinkClick xmlns:r="http://schemas.openxmlformats.org/officeDocument/2006/relationships" r:id="rId11"/>
          </xdr:cNvPr>
          <xdr:cNvSpPr/>
        </xdr:nvSpPr>
        <xdr:spPr bwMode="auto">
          <a:xfrm>
            <a:off x="12020567" y="5041740"/>
            <a:ext cx="1560375" cy="352476"/>
          </a:xfrm>
          <a:prstGeom prst="rect">
            <a:avLst/>
          </a:prstGeom>
          <a:solidFill>
            <a:schemeClr val="accent2"/>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a:latin typeface="Arial Narrow" pitchFamily="34" charset="0"/>
              </a:rPr>
              <a:t>VAST</a:t>
            </a:r>
          </a:p>
        </xdr:txBody>
      </xdr:sp>
      <xdr:sp macro="" textlink="">
        <xdr:nvSpPr>
          <xdr:cNvPr id="52" name="Rectangle 51">
            <a:hlinkClick xmlns:r="http://schemas.openxmlformats.org/officeDocument/2006/relationships" r:id="rId12"/>
          </xdr:cNvPr>
          <xdr:cNvSpPr/>
        </xdr:nvSpPr>
        <xdr:spPr bwMode="auto">
          <a:xfrm>
            <a:off x="12020567" y="5422794"/>
            <a:ext cx="1560375" cy="362002"/>
          </a:xfrm>
          <a:prstGeom prst="rect">
            <a:avLst/>
          </a:prstGeom>
          <a:solidFill>
            <a:schemeClr val="accent6"/>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a:latin typeface="Arial Narrow" pitchFamily="34" charset="0"/>
              </a:rPr>
              <a:t>ECPA</a:t>
            </a:r>
          </a:p>
        </xdr:txBody>
      </xdr:sp>
      <xdr:sp macro="" textlink="">
        <xdr:nvSpPr>
          <xdr:cNvPr id="53" name="Rectangle 52">
            <a:hlinkClick xmlns:r="http://schemas.openxmlformats.org/officeDocument/2006/relationships" r:id="rId13"/>
          </xdr:cNvPr>
          <xdr:cNvSpPr/>
        </xdr:nvSpPr>
        <xdr:spPr bwMode="auto">
          <a:xfrm>
            <a:off x="12001538" y="6613590"/>
            <a:ext cx="1560375" cy="371528"/>
          </a:xfrm>
          <a:prstGeom prst="rect">
            <a:avLst/>
          </a:prstGeom>
          <a:solidFill>
            <a:srgbClr val="1F497D"/>
          </a:solidFill>
          <a:ln>
            <a:solidFill>
              <a:srgbClr val="1F497D"/>
            </a:solid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baseline="0">
                <a:latin typeface="Arial Narrow" pitchFamily="34" charset="0"/>
              </a:rPr>
              <a:t>Liability Form</a:t>
            </a:r>
            <a:endParaRPr lang="en-US" sz="1100" b="1">
              <a:latin typeface="Arial Narrow" pitchFamily="34" charset="0"/>
            </a:endParaRPr>
          </a:p>
        </xdr:txBody>
      </xdr:sp>
      <xdr:sp macro="" textlink="">
        <xdr:nvSpPr>
          <xdr:cNvPr id="54" name="Rectangle 53">
            <a:hlinkClick xmlns:r="http://schemas.openxmlformats.org/officeDocument/2006/relationships" r:id="rId14"/>
          </xdr:cNvPr>
          <xdr:cNvSpPr/>
        </xdr:nvSpPr>
        <xdr:spPr bwMode="auto">
          <a:xfrm>
            <a:off x="12001538" y="7023224"/>
            <a:ext cx="1560375" cy="362002"/>
          </a:xfrm>
          <a:prstGeom prst="rect">
            <a:avLst/>
          </a:prstGeom>
          <a:solidFill>
            <a:srgbClr val="1F497D"/>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a:latin typeface="Arial Narrow" pitchFamily="34" charset="0"/>
              </a:rPr>
              <a:t>Project Agreement</a:t>
            </a:r>
          </a:p>
        </xdr:txBody>
      </xdr:sp>
      <xdr:sp macro="" textlink="">
        <xdr:nvSpPr>
          <xdr:cNvPr id="55" name="Rectangle 54">
            <a:hlinkClick xmlns:r="http://schemas.openxmlformats.org/officeDocument/2006/relationships" r:id="rId15"/>
          </xdr:cNvPr>
          <xdr:cNvSpPr/>
        </xdr:nvSpPr>
        <xdr:spPr bwMode="auto">
          <a:xfrm>
            <a:off x="12001538" y="7413805"/>
            <a:ext cx="1560375" cy="362002"/>
          </a:xfrm>
          <a:prstGeom prst="rect">
            <a:avLst/>
          </a:prstGeom>
          <a:solidFill>
            <a:srgbClr val="1F497D"/>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a:latin typeface="Arial Narrow" pitchFamily="34" charset="0"/>
              </a:rPr>
              <a:t>Press Authorization</a:t>
            </a:r>
          </a:p>
        </xdr:txBody>
      </xdr:sp>
      <xdr:sp macro="" textlink="">
        <xdr:nvSpPr>
          <xdr:cNvPr id="56" name="Rectangle 55">
            <a:hlinkClick xmlns:r="http://schemas.openxmlformats.org/officeDocument/2006/relationships" r:id="rId16"/>
          </xdr:cNvPr>
          <xdr:cNvSpPr/>
        </xdr:nvSpPr>
        <xdr:spPr bwMode="auto">
          <a:xfrm>
            <a:off x="11849306" y="697717"/>
            <a:ext cx="1741151" cy="371528"/>
          </a:xfrm>
          <a:prstGeom prst="rect">
            <a:avLst/>
          </a:prstGeom>
          <a:solidFill>
            <a:srgbClr val="1F497D"/>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a:latin typeface="Arial Narrow" pitchFamily="34" charset="0"/>
              </a:rPr>
              <a:t>Instructions</a:t>
            </a:r>
          </a:p>
        </xdr:txBody>
      </xdr:sp>
      <xdr:sp macro="" textlink="">
        <xdr:nvSpPr>
          <xdr:cNvPr id="57" name="Rectangle 56">
            <a:hlinkClick xmlns:r="http://schemas.openxmlformats.org/officeDocument/2006/relationships" r:id="rId17"/>
          </xdr:cNvPr>
          <xdr:cNvSpPr/>
        </xdr:nvSpPr>
        <xdr:spPr bwMode="auto">
          <a:xfrm>
            <a:off x="11849306" y="1917092"/>
            <a:ext cx="1741151" cy="352476"/>
          </a:xfrm>
          <a:prstGeom prst="rect">
            <a:avLst/>
          </a:prstGeom>
          <a:solidFill>
            <a:srgbClr val="1F497D"/>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a:latin typeface="Arial Narrow" pitchFamily="34" charset="0"/>
              </a:rPr>
              <a:t>Goals &amp; Objectives</a:t>
            </a:r>
          </a:p>
        </xdr:txBody>
      </xdr:sp>
      <xdr:sp macro="" textlink="">
        <xdr:nvSpPr>
          <xdr:cNvPr id="58" name="Rectangle 57">
            <a:hlinkClick xmlns:r="http://schemas.openxmlformats.org/officeDocument/2006/relationships" r:id="rId18"/>
          </xdr:cNvPr>
          <xdr:cNvSpPr/>
        </xdr:nvSpPr>
        <xdr:spPr bwMode="auto">
          <a:xfrm>
            <a:off x="11839792" y="3079308"/>
            <a:ext cx="1741151" cy="362002"/>
          </a:xfrm>
          <a:prstGeom prst="rect">
            <a:avLst/>
          </a:prstGeom>
          <a:solidFill>
            <a:srgbClr val="1F497D"/>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baseline="0">
                <a:latin typeface="Arial Narrow" pitchFamily="34" charset="0"/>
              </a:rPr>
              <a:t>Do No Harm</a:t>
            </a:r>
          </a:p>
        </xdr:txBody>
      </xdr:sp>
      <xdr:sp macro="" textlink="">
        <xdr:nvSpPr>
          <xdr:cNvPr id="59" name="Rectangle 58">
            <a:hlinkClick xmlns:r="http://schemas.openxmlformats.org/officeDocument/2006/relationships" r:id="rId19"/>
          </xdr:cNvPr>
          <xdr:cNvSpPr/>
        </xdr:nvSpPr>
        <xdr:spPr bwMode="auto">
          <a:xfrm>
            <a:off x="11830277" y="7804386"/>
            <a:ext cx="1750665" cy="362002"/>
          </a:xfrm>
          <a:prstGeom prst="rect">
            <a:avLst/>
          </a:prstGeom>
          <a:solidFill>
            <a:srgbClr val="1F497D"/>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a:latin typeface="Arial Narrow" pitchFamily="34" charset="0"/>
              </a:rPr>
              <a:t>End</a:t>
            </a:r>
          </a:p>
        </xdr:txBody>
      </xdr:sp>
      <xdr:sp macro="" textlink="">
        <xdr:nvSpPr>
          <xdr:cNvPr id="60" name="Rectangle 59">
            <a:hlinkClick xmlns:r="http://schemas.openxmlformats.org/officeDocument/2006/relationships" r:id="rId20"/>
          </xdr:cNvPr>
          <xdr:cNvSpPr/>
        </xdr:nvSpPr>
        <xdr:spPr bwMode="auto">
          <a:xfrm>
            <a:off x="12011053" y="5803849"/>
            <a:ext cx="1560375" cy="362002"/>
          </a:xfrm>
          <a:prstGeom prst="rect">
            <a:avLst/>
          </a:prstGeom>
          <a:solidFill>
            <a:srgbClr val="FFC000"/>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a:latin typeface="Arial Narrow" pitchFamily="34" charset="0"/>
              </a:rPr>
              <a:t>FTF</a:t>
            </a:r>
          </a:p>
        </xdr:txBody>
      </xdr:sp>
    </xdr:grpSp>
    <xdr:clientData/>
  </xdr:twoCellAnchor>
  <xdr:twoCellAnchor>
    <xdr:from>
      <xdr:col>7</xdr:col>
      <xdr:colOff>457200</xdr:colOff>
      <xdr:row>0</xdr:row>
      <xdr:rowOff>95250</xdr:rowOff>
    </xdr:from>
    <xdr:to>
      <xdr:col>12</xdr:col>
      <xdr:colOff>104775</xdr:colOff>
      <xdr:row>3</xdr:row>
      <xdr:rowOff>123825</xdr:rowOff>
    </xdr:to>
    <xdr:sp macro="" textlink="">
      <xdr:nvSpPr>
        <xdr:cNvPr id="33" name="Right Arrow 32">
          <a:hlinkClick xmlns:r="http://schemas.openxmlformats.org/officeDocument/2006/relationships" r:id="rId21"/>
        </xdr:cNvPr>
        <xdr:cNvSpPr/>
      </xdr:nvSpPr>
      <xdr:spPr bwMode="auto">
        <a:xfrm>
          <a:off x="8458200" y="95250"/>
          <a:ext cx="2314575" cy="514350"/>
        </a:xfrm>
        <a:prstGeom prst="rightArrow">
          <a:avLst/>
        </a:prstGeom>
        <a:solidFill>
          <a:srgbClr val="FFDA65"/>
        </a:solidFill>
        <a:ln w="3175">
          <a:solidFill>
            <a:schemeClr val="tx1"/>
          </a:solidFill>
        </a:ln>
        <a:effectLst>
          <a:outerShdw blurRad="50800" dist="50800" dir="5400000" algn="ctr" rotWithShape="0">
            <a:srgbClr val="000000">
              <a:alpha val="0"/>
            </a:srgb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r"/>
          <a:r>
            <a:rPr lang="en-US" sz="1200" b="1">
              <a:latin typeface="Arial Narrow" pitchFamily="34" charset="0"/>
            </a:rPr>
            <a:t>       ER </a:t>
          </a:r>
          <a:r>
            <a:rPr lang="en-US" sz="1200" b="1" baseline="0">
              <a:latin typeface="Arial Narrow" pitchFamily="34" charset="0"/>
            </a:rPr>
            <a:t>Report (med/high risk)</a:t>
          </a:r>
          <a:endParaRPr lang="en-US" sz="1200" b="1">
            <a:latin typeface="Arial Narrow" pitchFamily="34" charset="0"/>
          </a:endParaRPr>
        </a:p>
      </xdr:txBody>
    </xdr:sp>
    <xdr:clientData/>
  </xdr:twoCellAnchor>
  <xdr:twoCellAnchor>
    <xdr:from>
      <xdr:col>5</xdr:col>
      <xdr:colOff>514350</xdr:colOff>
      <xdr:row>0</xdr:row>
      <xdr:rowOff>95250</xdr:rowOff>
    </xdr:from>
    <xdr:to>
      <xdr:col>8</xdr:col>
      <xdr:colOff>266699</xdr:colOff>
      <xdr:row>3</xdr:row>
      <xdr:rowOff>123825</xdr:rowOff>
    </xdr:to>
    <xdr:sp macro="" textlink="">
      <xdr:nvSpPr>
        <xdr:cNvPr id="34" name="Right Arrow 33">
          <a:hlinkClick xmlns:r="http://schemas.openxmlformats.org/officeDocument/2006/relationships" r:id="rId22"/>
        </xdr:cNvPr>
        <xdr:cNvSpPr/>
      </xdr:nvSpPr>
      <xdr:spPr bwMode="auto">
        <a:xfrm>
          <a:off x="6600825" y="95250"/>
          <a:ext cx="2276474" cy="514350"/>
        </a:xfrm>
        <a:prstGeom prst="rightArrow">
          <a:avLst/>
        </a:prstGeom>
        <a:solidFill>
          <a:srgbClr val="FFDA65"/>
        </a:solidFill>
        <a:ln w="3175">
          <a:solidFill>
            <a:schemeClr val="tx1"/>
          </a:solidFill>
        </a:ln>
        <a:effectLst>
          <a:outerShdw blurRad="50800" dist="50800" dir="5400000" algn="ctr" rotWithShape="0">
            <a:srgbClr val="000000">
              <a:alpha val="0"/>
            </a:srgb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r"/>
          <a:r>
            <a:rPr lang="en-US" sz="1200" b="1">
              <a:latin typeface="Arial Narrow" pitchFamily="34" charset="0"/>
            </a:rPr>
            <a:t>Natural Resources Projects</a:t>
          </a:r>
        </a:p>
      </xdr:txBody>
    </xdr:sp>
    <xdr:clientData/>
  </xdr:twoCellAnchor>
  <xdr:twoCellAnchor>
    <xdr:from>
      <xdr:col>4</xdr:col>
      <xdr:colOff>1266825</xdr:colOff>
      <xdr:row>0</xdr:row>
      <xdr:rowOff>95250</xdr:rowOff>
    </xdr:from>
    <xdr:to>
      <xdr:col>5</xdr:col>
      <xdr:colOff>866775</xdr:colOff>
      <xdr:row>3</xdr:row>
      <xdr:rowOff>123825</xdr:rowOff>
    </xdr:to>
    <xdr:sp macro="" textlink="">
      <xdr:nvSpPr>
        <xdr:cNvPr id="35" name="Right Arrow 34">
          <a:hlinkClick xmlns:r="http://schemas.openxmlformats.org/officeDocument/2006/relationships" r:id="rId23"/>
        </xdr:cNvPr>
        <xdr:cNvSpPr/>
      </xdr:nvSpPr>
      <xdr:spPr bwMode="auto">
        <a:xfrm>
          <a:off x="4638675" y="95250"/>
          <a:ext cx="2314575" cy="514350"/>
        </a:xfrm>
        <a:prstGeom prst="rightArrow">
          <a:avLst/>
        </a:prstGeom>
        <a:solidFill>
          <a:sysClr val="window" lastClr="FFFFFF"/>
        </a:solidFill>
        <a:ln w="3175">
          <a:solidFill>
            <a:schemeClr val="tx1"/>
          </a:solidFill>
        </a:ln>
        <a:effectLst>
          <a:outerShdw blurRad="50800" dist="50800" dir="5400000" algn="ctr" rotWithShape="0">
            <a:srgbClr val="000000">
              <a:alpha val="0"/>
            </a:srgb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marL="0" indent="0" algn="r"/>
          <a:r>
            <a:rPr lang="en-US" sz="1200" b="1">
              <a:solidFill>
                <a:srgbClr val="FFC000"/>
              </a:solidFill>
              <a:latin typeface="Arial Narrow" pitchFamily="34" charset="0"/>
              <a:ea typeface="+mn-ea"/>
              <a:cs typeface="+mn-cs"/>
            </a:rPr>
            <a:t>Environmental  Review</a:t>
          </a:r>
        </a:p>
      </xdr:txBody>
    </xdr:sp>
    <xdr:clientData/>
  </xdr:twoCellAnchor>
  <xdr:twoCellAnchor>
    <xdr:from>
      <xdr:col>4</xdr:col>
      <xdr:colOff>104775</xdr:colOff>
      <xdr:row>1</xdr:row>
      <xdr:rowOff>104774</xdr:rowOff>
    </xdr:from>
    <xdr:to>
      <xdr:col>4</xdr:col>
      <xdr:colOff>1851279</xdr:colOff>
      <xdr:row>3</xdr:row>
      <xdr:rowOff>128396</xdr:rowOff>
    </xdr:to>
    <xdr:sp macro="" textlink="">
      <xdr:nvSpPr>
        <xdr:cNvPr id="36" name="Right Arrow 35">
          <a:hlinkClick xmlns:r="http://schemas.openxmlformats.org/officeDocument/2006/relationships" r:id="rId24"/>
        </xdr:cNvPr>
        <xdr:cNvSpPr/>
      </xdr:nvSpPr>
      <xdr:spPr bwMode="auto">
        <a:xfrm>
          <a:off x="3476625" y="266699"/>
          <a:ext cx="1746504" cy="347472"/>
        </a:xfrm>
        <a:prstGeom prst="rightArrow">
          <a:avLst/>
        </a:prstGeom>
        <a:solidFill>
          <a:srgbClr val="FFC000"/>
        </a:solidFill>
        <a:ln w="3175">
          <a:solidFill>
            <a:schemeClr val="tx1"/>
          </a:solidFill>
        </a:ln>
        <a:effectLst>
          <a:outerShdw blurRad="50800" dist="50800" dir="5400000" algn="ctr" rotWithShape="0">
            <a:srgbClr val="000000">
              <a:alpha val="0"/>
            </a:srgb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marL="0" indent="0" algn="r"/>
          <a:r>
            <a:rPr lang="en-US" sz="1000" b="1">
              <a:solidFill>
                <a:schemeClr val="bg1"/>
              </a:solidFill>
              <a:latin typeface="Arial Narrow" pitchFamily="34" charset="0"/>
              <a:ea typeface="+mn-ea"/>
              <a:cs typeface="+mn-cs"/>
            </a:rPr>
            <a:t>       WAFSP Indicators</a:t>
          </a:r>
        </a:p>
      </xdr:txBody>
    </xdr:sp>
    <xdr:clientData/>
  </xdr:twoCellAnchor>
  <xdr:twoCellAnchor>
    <xdr:from>
      <xdr:col>4</xdr:col>
      <xdr:colOff>104775</xdr:colOff>
      <xdr:row>0</xdr:row>
      <xdr:rowOff>95251</xdr:rowOff>
    </xdr:from>
    <xdr:to>
      <xdr:col>4</xdr:col>
      <xdr:colOff>1847850</xdr:colOff>
      <xdr:row>2</xdr:row>
      <xdr:rowOff>114301</xdr:rowOff>
    </xdr:to>
    <xdr:sp macro="" textlink="">
      <xdr:nvSpPr>
        <xdr:cNvPr id="37" name="Right Arrow 36">
          <a:hlinkClick xmlns:r="http://schemas.openxmlformats.org/officeDocument/2006/relationships" r:id="rId25"/>
        </xdr:cNvPr>
        <xdr:cNvSpPr/>
      </xdr:nvSpPr>
      <xdr:spPr bwMode="auto">
        <a:xfrm>
          <a:off x="3476625" y="95251"/>
          <a:ext cx="1743075" cy="342900"/>
        </a:xfrm>
        <a:prstGeom prst="rightArrow">
          <a:avLst/>
        </a:prstGeom>
        <a:solidFill>
          <a:srgbClr val="FFC000"/>
        </a:solidFill>
        <a:ln w="3175">
          <a:solidFill>
            <a:schemeClr val="tx1"/>
          </a:solidFill>
        </a:ln>
        <a:effectLst>
          <a:outerShdw blurRad="50800" dist="50800" dir="5400000" algn="ctr" rotWithShape="0">
            <a:srgbClr val="000000">
              <a:alpha val="0"/>
            </a:srgb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marL="0" indent="0" algn="r"/>
          <a:r>
            <a:rPr lang="en-US" sz="1000" b="1">
              <a:solidFill>
                <a:schemeClr val="lt1"/>
              </a:solidFill>
              <a:latin typeface="Arial Narrow" pitchFamily="34" charset="0"/>
              <a:ea typeface="+mn-ea"/>
              <a:cs typeface="+mn-cs"/>
            </a:rPr>
            <a:t>       FTF Indicators</a:t>
          </a:r>
        </a:p>
      </xdr:txBody>
    </xdr:sp>
    <xdr:clientData/>
  </xdr:twoCellAnchor>
  <xdr:twoCellAnchor>
    <xdr:from>
      <xdr:col>2</xdr:col>
      <xdr:colOff>9525</xdr:colOff>
      <xdr:row>0</xdr:row>
      <xdr:rowOff>85725</xdr:rowOff>
    </xdr:from>
    <xdr:to>
      <xdr:col>4</xdr:col>
      <xdr:colOff>342900</xdr:colOff>
      <xdr:row>3</xdr:row>
      <xdr:rowOff>114300</xdr:rowOff>
    </xdr:to>
    <xdr:sp macro="" textlink="">
      <xdr:nvSpPr>
        <xdr:cNvPr id="40" name="Right Arrow 39">
          <a:hlinkClick xmlns:r="http://schemas.openxmlformats.org/officeDocument/2006/relationships" r:id="rId20"/>
        </xdr:cNvPr>
        <xdr:cNvSpPr/>
      </xdr:nvSpPr>
      <xdr:spPr bwMode="auto">
        <a:xfrm>
          <a:off x="2266950" y="85725"/>
          <a:ext cx="1447800" cy="514350"/>
        </a:xfrm>
        <a:prstGeom prst="rightArrow">
          <a:avLst/>
        </a:prstGeom>
        <a:solidFill>
          <a:srgbClr val="FFDA65"/>
        </a:solidFill>
        <a:ln w="3175">
          <a:solidFill>
            <a:schemeClr val="tx1"/>
          </a:solidFill>
        </a:ln>
        <a:effectLst>
          <a:outerShdw blurRad="50800" dist="50800" dir="5400000" algn="ctr" rotWithShape="0">
            <a:srgbClr val="000000">
              <a:alpha val="0"/>
            </a:srgb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marL="0" indent="0" algn="r"/>
          <a:r>
            <a:rPr lang="en-US" sz="1200" b="1">
              <a:solidFill>
                <a:schemeClr val="bg1"/>
              </a:solidFill>
              <a:latin typeface="Arial Narrow" pitchFamily="34" charset="0"/>
              <a:ea typeface="+mn-ea"/>
              <a:cs typeface="+mn-cs"/>
            </a:rPr>
            <a:t>FTF Menu</a:t>
          </a: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1</xdr:col>
      <xdr:colOff>19050</xdr:colOff>
      <xdr:row>1</xdr:row>
      <xdr:rowOff>76200</xdr:rowOff>
    </xdr:from>
    <xdr:to>
      <xdr:col>1</xdr:col>
      <xdr:colOff>1790700</xdr:colOff>
      <xdr:row>28</xdr:row>
      <xdr:rowOff>133350</xdr:rowOff>
    </xdr:to>
    <xdr:grpSp>
      <xdr:nvGrpSpPr>
        <xdr:cNvPr id="655395" name="Group 34"/>
        <xdr:cNvGrpSpPr>
          <a:grpSpLocks/>
        </xdr:cNvGrpSpPr>
      </xdr:nvGrpSpPr>
      <xdr:grpSpPr bwMode="auto">
        <a:xfrm>
          <a:off x="209550" y="238125"/>
          <a:ext cx="1771650" cy="7991475"/>
          <a:chOff x="11820763" y="288083"/>
          <a:chExt cx="1769694" cy="7878305"/>
        </a:xfrm>
      </xdr:grpSpPr>
      <xdr:sp macro="" textlink="">
        <xdr:nvSpPr>
          <xdr:cNvPr id="36" name="Horizontal Scroll 35">
            <a:hlinkClick xmlns:r="http://schemas.openxmlformats.org/officeDocument/2006/relationships" r:id="rId1"/>
          </xdr:cNvPr>
          <xdr:cNvSpPr/>
        </xdr:nvSpPr>
        <xdr:spPr bwMode="auto">
          <a:xfrm>
            <a:off x="11820763" y="288083"/>
            <a:ext cx="1741151" cy="366214"/>
          </a:xfrm>
          <a:prstGeom prst="horizontalScroll">
            <a:avLst/>
          </a:prstGeom>
          <a:solidFill>
            <a:schemeClr val="bg2">
              <a:lumMod val="50000"/>
            </a:schemeClr>
          </a:solidFill>
          <a:ln>
            <a:solidFill>
              <a:sysClr val="windowText" lastClr="000000"/>
            </a:solidFill>
          </a:ln>
        </xdr:spPr>
        <xdr:style>
          <a:lnRef idx="1">
            <a:schemeClr val="accent1"/>
          </a:lnRef>
          <a:fillRef idx="2">
            <a:schemeClr val="accent1"/>
          </a:fillRef>
          <a:effectRef idx="1">
            <a:schemeClr val="accent1"/>
          </a:effectRef>
          <a:fontRef idx="minor">
            <a:schemeClr val="dk1"/>
          </a:fontRef>
        </xdr:style>
        <xdr:txBody>
          <a:bodyPr vertOverflow="clip" rtlCol="0" anchor="ctr"/>
          <a:lstStyle/>
          <a:p>
            <a:pPr algn="ctr"/>
            <a:r>
              <a:rPr lang="en-US" sz="1400" b="1" baseline="0">
                <a:solidFill>
                  <a:schemeClr val="bg1"/>
                </a:solidFill>
                <a:latin typeface="Arial Narrow" pitchFamily="34" charset="0"/>
              </a:rPr>
              <a:t>Main Menu</a:t>
            </a:r>
          </a:p>
        </xdr:txBody>
      </xdr:sp>
      <xdr:sp macro="" textlink="">
        <xdr:nvSpPr>
          <xdr:cNvPr id="37" name="Rectangle 36">
            <a:hlinkClick xmlns:r="http://schemas.openxmlformats.org/officeDocument/2006/relationships" r:id="rId2"/>
          </xdr:cNvPr>
          <xdr:cNvSpPr/>
        </xdr:nvSpPr>
        <xdr:spPr bwMode="auto">
          <a:xfrm>
            <a:off x="11849306" y="1114413"/>
            <a:ext cx="1741151" cy="366214"/>
          </a:xfrm>
          <a:prstGeom prst="rect">
            <a:avLst/>
          </a:prstGeom>
          <a:solidFill>
            <a:srgbClr val="1F497D"/>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a:latin typeface="Arial Narrow" pitchFamily="34" charset="0"/>
              </a:rPr>
              <a:t>Project Classification</a:t>
            </a:r>
          </a:p>
        </xdr:txBody>
      </xdr:sp>
      <xdr:sp macro="" textlink="">
        <xdr:nvSpPr>
          <xdr:cNvPr id="38" name="Rectangle 37">
            <a:hlinkClick xmlns:r="http://schemas.openxmlformats.org/officeDocument/2006/relationships" r:id="rId3"/>
          </xdr:cNvPr>
          <xdr:cNvSpPr/>
        </xdr:nvSpPr>
        <xdr:spPr bwMode="auto">
          <a:xfrm>
            <a:off x="11849306" y="1518188"/>
            <a:ext cx="1741151" cy="366214"/>
          </a:xfrm>
          <a:prstGeom prst="rect">
            <a:avLst/>
          </a:prstGeom>
          <a:solidFill>
            <a:srgbClr val="1F497D"/>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a:latin typeface="Arial Narrow" pitchFamily="34" charset="0"/>
              </a:rPr>
              <a:t>Project Description</a:t>
            </a:r>
          </a:p>
        </xdr:txBody>
      </xdr:sp>
      <xdr:sp macro="" textlink="">
        <xdr:nvSpPr>
          <xdr:cNvPr id="39" name="Rectangle 38">
            <a:hlinkClick xmlns:r="http://schemas.openxmlformats.org/officeDocument/2006/relationships" r:id="rId4"/>
          </xdr:cNvPr>
          <xdr:cNvSpPr/>
        </xdr:nvSpPr>
        <xdr:spPr bwMode="auto">
          <a:xfrm>
            <a:off x="11839792" y="2306957"/>
            <a:ext cx="1741151" cy="366214"/>
          </a:xfrm>
          <a:prstGeom prst="rect">
            <a:avLst/>
          </a:prstGeom>
          <a:solidFill>
            <a:srgbClr val="1F497D"/>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a:latin typeface="Arial Narrow" pitchFamily="34" charset="0"/>
              </a:rPr>
              <a:t>Timeline</a:t>
            </a:r>
          </a:p>
        </xdr:txBody>
      </xdr:sp>
      <xdr:sp macro="" textlink="">
        <xdr:nvSpPr>
          <xdr:cNvPr id="40" name="Rectangle 39">
            <a:hlinkClick xmlns:r="http://schemas.openxmlformats.org/officeDocument/2006/relationships" r:id="rId5"/>
          </xdr:cNvPr>
          <xdr:cNvSpPr/>
        </xdr:nvSpPr>
        <xdr:spPr bwMode="auto">
          <a:xfrm>
            <a:off x="11839792" y="2701342"/>
            <a:ext cx="1741151" cy="366214"/>
          </a:xfrm>
          <a:prstGeom prst="rect">
            <a:avLst/>
          </a:prstGeom>
          <a:solidFill>
            <a:srgbClr val="1F497D"/>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a:solidFill>
                  <a:schemeClr val="lt1"/>
                </a:solidFill>
                <a:latin typeface="Arial Narrow" pitchFamily="34" charset="0"/>
                <a:ea typeface="+mn-ea"/>
                <a:cs typeface="+mn-cs"/>
              </a:rPr>
              <a:t>Monitoring</a:t>
            </a:r>
            <a:r>
              <a:rPr lang="en-US" sz="1100" b="1" baseline="0">
                <a:solidFill>
                  <a:schemeClr val="lt1"/>
                </a:solidFill>
                <a:latin typeface="Arial Narrow" pitchFamily="34" charset="0"/>
                <a:ea typeface="+mn-ea"/>
                <a:cs typeface="+mn-cs"/>
              </a:rPr>
              <a:t> &amp; Evaluation</a:t>
            </a:r>
            <a:endParaRPr lang="en-US" sz="1100">
              <a:latin typeface="Arial Narrow" pitchFamily="34" charset="0"/>
            </a:endParaRPr>
          </a:p>
        </xdr:txBody>
      </xdr:sp>
      <xdr:sp macro="" textlink="">
        <xdr:nvSpPr>
          <xdr:cNvPr id="41" name="Rectangle 40">
            <a:hlinkClick xmlns:r="http://schemas.openxmlformats.org/officeDocument/2006/relationships" r:id="rId6"/>
          </xdr:cNvPr>
          <xdr:cNvSpPr/>
        </xdr:nvSpPr>
        <xdr:spPr bwMode="auto">
          <a:xfrm>
            <a:off x="11839792" y="3471331"/>
            <a:ext cx="1741151" cy="366214"/>
          </a:xfrm>
          <a:prstGeom prst="rect">
            <a:avLst/>
          </a:prstGeom>
          <a:solidFill>
            <a:srgbClr val="1F497D"/>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a:latin typeface="Arial Narrow" pitchFamily="34" charset="0"/>
              </a:rPr>
              <a:t>Detailed Budget</a:t>
            </a:r>
          </a:p>
        </xdr:txBody>
      </xdr:sp>
      <xdr:sp macro="" textlink="">
        <xdr:nvSpPr>
          <xdr:cNvPr id="42" name="Rectangle 41">
            <a:hlinkClick xmlns:r="http://schemas.openxmlformats.org/officeDocument/2006/relationships" r:id="rId7"/>
          </xdr:cNvPr>
          <xdr:cNvSpPr/>
        </xdr:nvSpPr>
        <xdr:spPr bwMode="auto">
          <a:xfrm>
            <a:off x="11839792" y="3856326"/>
            <a:ext cx="1741151" cy="356824"/>
          </a:xfrm>
          <a:prstGeom prst="rect">
            <a:avLst/>
          </a:prstGeom>
          <a:solidFill>
            <a:srgbClr val="1F497D"/>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a:latin typeface="Arial Narrow" pitchFamily="34" charset="0"/>
              </a:rPr>
              <a:t>Grant Type Selection</a:t>
            </a:r>
          </a:p>
        </xdr:txBody>
      </xdr:sp>
      <xdr:sp macro="" textlink="">
        <xdr:nvSpPr>
          <xdr:cNvPr id="43" name="Rectangle 42">
            <a:hlinkClick xmlns:r="http://schemas.openxmlformats.org/officeDocument/2006/relationships" r:id="rId8"/>
          </xdr:cNvPr>
          <xdr:cNvSpPr/>
        </xdr:nvSpPr>
        <xdr:spPr bwMode="auto">
          <a:xfrm>
            <a:off x="11830277" y="6213244"/>
            <a:ext cx="1741151" cy="356824"/>
          </a:xfrm>
          <a:prstGeom prst="rect">
            <a:avLst/>
          </a:prstGeom>
          <a:solidFill>
            <a:srgbClr val="1F497D"/>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a:latin typeface="Arial Narrow" pitchFamily="34" charset="0"/>
              </a:rPr>
              <a:t>Signature Forms</a:t>
            </a:r>
          </a:p>
        </xdr:txBody>
      </xdr:sp>
      <xdr:sp macro="" textlink="">
        <xdr:nvSpPr>
          <xdr:cNvPr id="44" name="Rectangle 43">
            <a:hlinkClick xmlns:r="http://schemas.openxmlformats.org/officeDocument/2006/relationships" r:id="rId9"/>
          </xdr:cNvPr>
          <xdr:cNvSpPr/>
        </xdr:nvSpPr>
        <xdr:spPr bwMode="auto">
          <a:xfrm>
            <a:off x="12020567" y="4231931"/>
            <a:ext cx="1560375" cy="356824"/>
          </a:xfrm>
          <a:prstGeom prst="rect">
            <a:avLst/>
          </a:prstGeom>
          <a:solidFill>
            <a:schemeClr val="accent4"/>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a:latin typeface="Arial Narrow" pitchFamily="34" charset="0"/>
              </a:rPr>
              <a:t>PCPP</a:t>
            </a:r>
          </a:p>
        </xdr:txBody>
      </xdr:sp>
      <xdr:sp macro="" textlink="">
        <xdr:nvSpPr>
          <xdr:cNvPr id="45" name="Rectangle 44">
            <a:hlinkClick xmlns:r="http://schemas.openxmlformats.org/officeDocument/2006/relationships" r:id="rId10"/>
          </xdr:cNvPr>
          <xdr:cNvSpPr/>
        </xdr:nvSpPr>
        <xdr:spPr bwMode="auto">
          <a:xfrm>
            <a:off x="12020567" y="4635705"/>
            <a:ext cx="1560375" cy="356824"/>
          </a:xfrm>
          <a:prstGeom prst="rect">
            <a:avLst/>
          </a:prstGeom>
          <a:solidFill>
            <a:schemeClr val="accent3"/>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a:latin typeface="Arial Narrow" pitchFamily="34" charset="0"/>
              </a:rPr>
              <a:t>SPA and other USAID</a:t>
            </a:r>
          </a:p>
        </xdr:txBody>
      </xdr:sp>
      <xdr:sp macro="" textlink="">
        <xdr:nvSpPr>
          <xdr:cNvPr id="46" name="Rectangle 45">
            <a:hlinkClick xmlns:r="http://schemas.openxmlformats.org/officeDocument/2006/relationships" r:id="rId11"/>
          </xdr:cNvPr>
          <xdr:cNvSpPr/>
        </xdr:nvSpPr>
        <xdr:spPr bwMode="auto">
          <a:xfrm>
            <a:off x="12020567" y="5039480"/>
            <a:ext cx="1560375" cy="347434"/>
          </a:xfrm>
          <a:prstGeom prst="rect">
            <a:avLst/>
          </a:prstGeom>
          <a:solidFill>
            <a:schemeClr val="accent2"/>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a:latin typeface="Arial Narrow" pitchFamily="34" charset="0"/>
              </a:rPr>
              <a:t>VAST</a:t>
            </a:r>
          </a:p>
        </xdr:txBody>
      </xdr:sp>
      <xdr:sp macro="" textlink="">
        <xdr:nvSpPr>
          <xdr:cNvPr id="47" name="Rectangle 46">
            <a:hlinkClick xmlns:r="http://schemas.openxmlformats.org/officeDocument/2006/relationships" r:id="rId12"/>
          </xdr:cNvPr>
          <xdr:cNvSpPr/>
        </xdr:nvSpPr>
        <xdr:spPr bwMode="auto">
          <a:xfrm>
            <a:off x="12020567" y="5415085"/>
            <a:ext cx="1560375" cy="366214"/>
          </a:xfrm>
          <a:prstGeom prst="rect">
            <a:avLst/>
          </a:prstGeom>
          <a:solidFill>
            <a:schemeClr val="accent6"/>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a:latin typeface="Arial Narrow" pitchFamily="34" charset="0"/>
              </a:rPr>
              <a:t>ECPA</a:t>
            </a:r>
          </a:p>
        </xdr:txBody>
      </xdr:sp>
      <xdr:sp macro="" textlink="">
        <xdr:nvSpPr>
          <xdr:cNvPr id="48" name="Rectangle 47">
            <a:hlinkClick xmlns:r="http://schemas.openxmlformats.org/officeDocument/2006/relationships" r:id="rId13"/>
          </xdr:cNvPr>
          <xdr:cNvSpPr/>
        </xdr:nvSpPr>
        <xdr:spPr bwMode="auto">
          <a:xfrm>
            <a:off x="12001538" y="6607629"/>
            <a:ext cx="1560375" cy="375605"/>
          </a:xfrm>
          <a:prstGeom prst="rect">
            <a:avLst/>
          </a:prstGeom>
          <a:solidFill>
            <a:srgbClr val="1F497D"/>
          </a:solidFill>
          <a:ln>
            <a:solidFill>
              <a:srgbClr val="1F497D"/>
            </a:solid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baseline="0">
                <a:latin typeface="Arial Narrow" pitchFamily="34" charset="0"/>
              </a:rPr>
              <a:t>Liability Form</a:t>
            </a:r>
            <a:endParaRPr lang="en-US" sz="1100" b="1">
              <a:latin typeface="Arial Narrow" pitchFamily="34" charset="0"/>
            </a:endParaRPr>
          </a:p>
        </xdr:txBody>
      </xdr:sp>
      <xdr:sp macro="" textlink="">
        <xdr:nvSpPr>
          <xdr:cNvPr id="49" name="Rectangle 48">
            <a:hlinkClick xmlns:r="http://schemas.openxmlformats.org/officeDocument/2006/relationships" r:id="rId14"/>
          </xdr:cNvPr>
          <xdr:cNvSpPr/>
        </xdr:nvSpPr>
        <xdr:spPr bwMode="auto">
          <a:xfrm>
            <a:off x="12001538" y="7020794"/>
            <a:ext cx="1560375" cy="366214"/>
          </a:xfrm>
          <a:prstGeom prst="rect">
            <a:avLst/>
          </a:prstGeom>
          <a:solidFill>
            <a:srgbClr val="1F497D"/>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a:latin typeface="Arial Narrow" pitchFamily="34" charset="0"/>
              </a:rPr>
              <a:t>Project Agreement</a:t>
            </a:r>
          </a:p>
        </xdr:txBody>
      </xdr:sp>
      <xdr:sp macro="" textlink="">
        <xdr:nvSpPr>
          <xdr:cNvPr id="50" name="Rectangle 49">
            <a:hlinkClick xmlns:r="http://schemas.openxmlformats.org/officeDocument/2006/relationships" r:id="rId15"/>
          </xdr:cNvPr>
          <xdr:cNvSpPr/>
        </xdr:nvSpPr>
        <xdr:spPr bwMode="auto">
          <a:xfrm>
            <a:off x="12001538" y="7415179"/>
            <a:ext cx="1560375" cy="356824"/>
          </a:xfrm>
          <a:prstGeom prst="rect">
            <a:avLst/>
          </a:prstGeom>
          <a:solidFill>
            <a:srgbClr val="1F497D"/>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a:latin typeface="Arial Narrow" pitchFamily="34" charset="0"/>
              </a:rPr>
              <a:t>Press Authorization</a:t>
            </a:r>
          </a:p>
        </xdr:txBody>
      </xdr:sp>
      <xdr:sp macro="" textlink="">
        <xdr:nvSpPr>
          <xdr:cNvPr id="51" name="Rectangle 50">
            <a:hlinkClick xmlns:r="http://schemas.openxmlformats.org/officeDocument/2006/relationships" r:id="rId16"/>
          </xdr:cNvPr>
          <xdr:cNvSpPr/>
        </xdr:nvSpPr>
        <xdr:spPr bwMode="auto">
          <a:xfrm>
            <a:off x="11849306" y="701248"/>
            <a:ext cx="1741151" cy="366214"/>
          </a:xfrm>
          <a:prstGeom prst="rect">
            <a:avLst/>
          </a:prstGeom>
          <a:solidFill>
            <a:srgbClr val="1F497D"/>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a:latin typeface="Arial Narrow" pitchFamily="34" charset="0"/>
              </a:rPr>
              <a:t>Instructions</a:t>
            </a:r>
          </a:p>
        </xdr:txBody>
      </xdr:sp>
      <xdr:sp macro="" textlink="">
        <xdr:nvSpPr>
          <xdr:cNvPr id="52" name="Rectangle 51">
            <a:hlinkClick xmlns:r="http://schemas.openxmlformats.org/officeDocument/2006/relationships" r:id="rId17"/>
          </xdr:cNvPr>
          <xdr:cNvSpPr/>
        </xdr:nvSpPr>
        <xdr:spPr bwMode="auto">
          <a:xfrm>
            <a:off x="11849306" y="1921963"/>
            <a:ext cx="1741151" cy="347434"/>
          </a:xfrm>
          <a:prstGeom prst="rect">
            <a:avLst/>
          </a:prstGeom>
          <a:solidFill>
            <a:srgbClr val="1F497D"/>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a:latin typeface="Arial Narrow" pitchFamily="34" charset="0"/>
              </a:rPr>
              <a:t>Goals &amp; Objectives</a:t>
            </a:r>
          </a:p>
        </xdr:txBody>
      </xdr:sp>
      <xdr:sp macro="" textlink="">
        <xdr:nvSpPr>
          <xdr:cNvPr id="53" name="Rectangle 52">
            <a:hlinkClick xmlns:r="http://schemas.openxmlformats.org/officeDocument/2006/relationships" r:id="rId18"/>
          </xdr:cNvPr>
          <xdr:cNvSpPr/>
        </xdr:nvSpPr>
        <xdr:spPr bwMode="auto">
          <a:xfrm>
            <a:off x="11839792" y="3086337"/>
            <a:ext cx="1741151" cy="356824"/>
          </a:xfrm>
          <a:prstGeom prst="rect">
            <a:avLst/>
          </a:prstGeom>
          <a:solidFill>
            <a:srgbClr val="1F497D"/>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baseline="0">
                <a:latin typeface="Arial Narrow" pitchFamily="34" charset="0"/>
              </a:rPr>
              <a:t>Do No Harm</a:t>
            </a:r>
          </a:p>
        </xdr:txBody>
      </xdr:sp>
      <xdr:sp macro="" textlink="">
        <xdr:nvSpPr>
          <xdr:cNvPr id="54" name="Rectangle 53">
            <a:hlinkClick xmlns:r="http://schemas.openxmlformats.org/officeDocument/2006/relationships" r:id="rId19"/>
          </xdr:cNvPr>
          <xdr:cNvSpPr/>
        </xdr:nvSpPr>
        <xdr:spPr bwMode="auto">
          <a:xfrm>
            <a:off x="11830277" y="7800174"/>
            <a:ext cx="1750665" cy="366214"/>
          </a:xfrm>
          <a:prstGeom prst="rect">
            <a:avLst/>
          </a:prstGeom>
          <a:solidFill>
            <a:srgbClr val="1F497D"/>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a:latin typeface="Arial Narrow" pitchFamily="34" charset="0"/>
              </a:rPr>
              <a:t>End</a:t>
            </a:r>
          </a:p>
        </xdr:txBody>
      </xdr:sp>
      <xdr:sp macro="" textlink="">
        <xdr:nvSpPr>
          <xdr:cNvPr id="55" name="Rectangle 54">
            <a:hlinkClick xmlns:r="http://schemas.openxmlformats.org/officeDocument/2006/relationships" r:id="rId20"/>
          </xdr:cNvPr>
          <xdr:cNvSpPr/>
        </xdr:nvSpPr>
        <xdr:spPr bwMode="auto">
          <a:xfrm>
            <a:off x="12011053" y="5800079"/>
            <a:ext cx="1560375" cy="366214"/>
          </a:xfrm>
          <a:prstGeom prst="rect">
            <a:avLst/>
          </a:prstGeom>
          <a:solidFill>
            <a:srgbClr val="FFC000"/>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a:latin typeface="Arial Narrow" pitchFamily="34" charset="0"/>
              </a:rPr>
              <a:t>FTF</a:t>
            </a:r>
          </a:p>
        </xdr:txBody>
      </xdr:sp>
    </xdr:grpSp>
    <xdr:clientData/>
  </xdr:twoCellAnchor>
  <xdr:twoCellAnchor>
    <xdr:from>
      <xdr:col>1</xdr:col>
      <xdr:colOff>1981200</xdr:colOff>
      <xdr:row>1</xdr:row>
      <xdr:rowOff>9525</xdr:rowOff>
    </xdr:from>
    <xdr:to>
      <xdr:col>14</xdr:col>
      <xdr:colOff>581025</xdr:colOff>
      <xdr:row>4</xdr:row>
      <xdr:rowOff>47625</xdr:rowOff>
    </xdr:to>
    <xdr:grpSp>
      <xdr:nvGrpSpPr>
        <xdr:cNvPr id="655396" name="Group 28"/>
        <xdr:cNvGrpSpPr>
          <a:grpSpLocks/>
        </xdr:cNvGrpSpPr>
      </xdr:nvGrpSpPr>
      <xdr:grpSpPr bwMode="auto">
        <a:xfrm>
          <a:off x="2171700" y="171450"/>
          <a:ext cx="8505825" cy="523875"/>
          <a:chOff x="2190750" y="161925"/>
          <a:chExt cx="8505825" cy="528446"/>
        </a:xfrm>
      </xdr:grpSpPr>
      <xdr:sp macro="" textlink="">
        <xdr:nvSpPr>
          <xdr:cNvPr id="35" name="Right Arrow 34">
            <a:hlinkClick xmlns:r="http://schemas.openxmlformats.org/officeDocument/2006/relationships" r:id="rId21"/>
          </xdr:cNvPr>
          <xdr:cNvSpPr/>
        </xdr:nvSpPr>
        <xdr:spPr bwMode="auto">
          <a:xfrm>
            <a:off x="8382000" y="171533"/>
            <a:ext cx="2314575" cy="518838"/>
          </a:xfrm>
          <a:prstGeom prst="rightArrow">
            <a:avLst/>
          </a:prstGeom>
          <a:solidFill>
            <a:srgbClr val="FFDA65"/>
          </a:solidFill>
          <a:ln w="3175">
            <a:solidFill>
              <a:schemeClr val="tx1"/>
            </a:solidFill>
          </a:ln>
          <a:effectLst>
            <a:outerShdw blurRad="50800" dist="50800" dir="5400000" algn="ctr" rotWithShape="0">
              <a:srgbClr val="000000">
                <a:alpha val="0"/>
              </a:srgb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r"/>
            <a:r>
              <a:rPr lang="en-US" sz="1200" b="1">
                <a:latin typeface="Arial Narrow" pitchFamily="34" charset="0"/>
              </a:rPr>
              <a:t>       ER </a:t>
            </a:r>
            <a:r>
              <a:rPr lang="en-US" sz="1200" b="1" baseline="0">
                <a:latin typeface="Arial Narrow" pitchFamily="34" charset="0"/>
              </a:rPr>
              <a:t>Report (med/high risk)</a:t>
            </a:r>
            <a:endParaRPr lang="en-US" sz="1200" b="1">
              <a:latin typeface="Arial Narrow" pitchFamily="34" charset="0"/>
            </a:endParaRPr>
          </a:p>
        </xdr:txBody>
      </xdr:sp>
      <xdr:sp macro="" textlink="">
        <xdr:nvSpPr>
          <xdr:cNvPr id="56" name="Right Arrow 55">
            <a:hlinkClick xmlns:r="http://schemas.openxmlformats.org/officeDocument/2006/relationships" r:id="rId22"/>
          </xdr:cNvPr>
          <xdr:cNvSpPr/>
        </xdr:nvSpPr>
        <xdr:spPr bwMode="auto">
          <a:xfrm>
            <a:off x="6524625" y="171533"/>
            <a:ext cx="2276475" cy="518838"/>
          </a:xfrm>
          <a:prstGeom prst="rightArrow">
            <a:avLst/>
          </a:prstGeom>
          <a:solidFill>
            <a:schemeClr val="bg1"/>
          </a:solidFill>
          <a:ln w="3175">
            <a:solidFill>
              <a:schemeClr val="tx1"/>
            </a:solidFill>
          </a:ln>
          <a:effectLst>
            <a:outerShdw blurRad="50800" dist="50800" dir="5400000" algn="ctr" rotWithShape="0">
              <a:srgbClr val="000000">
                <a:alpha val="0"/>
              </a:srgb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r"/>
            <a:r>
              <a:rPr lang="en-US" sz="1200" b="1">
                <a:solidFill>
                  <a:srgbClr val="FFC000"/>
                </a:solidFill>
                <a:latin typeface="Arial Narrow" pitchFamily="34" charset="0"/>
              </a:rPr>
              <a:t>Natural </a:t>
            </a:r>
            <a:r>
              <a:rPr lang="en-US" sz="1200" b="1">
                <a:solidFill>
                  <a:srgbClr val="FFC000"/>
                </a:solidFill>
                <a:latin typeface="Arial Narrow" pitchFamily="34" charset="0"/>
                <a:ea typeface="+mn-ea"/>
                <a:cs typeface="+mn-cs"/>
              </a:rPr>
              <a:t>Resources</a:t>
            </a:r>
            <a:r>
              <a:rPr lang="en-US" sz="1200" b="1">
                <a:solidFill>
                  <a:srgbClr val="FFC000"/>
                </a:solidFill>
                <a:latin typeface="Arial Narrow" pitchFamily="34" charset="0"/>
              </a:rPr>
              <a:t> Projects</a:t>
            </a:r>
          </a:p>
        </xdr:txBody>
      </xdr:sp>
      <xdr:sp macro="" textlink="">
        <xdr:nvSpPr>
          <xdr:cNvPr id="57" name="Right Arrow 56">
            <a:hlinkClick xmlns:r="http://schemas.openxmlformats.org/officeDocument/2006/relationships" r:id="rId23"/>
          </xdr:cNvPr>
          <xdr:cNvSpPr/>
        </xdr:nvSpPr>
        <xdr:spPr bwMode="auto">
          <a:xfrm>
            <a:off x="4562475" y="171533"/>
            <a:ext cx="2314575" cy="518838"/>
          </a:xfrm>
          <a:prstGeom prst="rightArrow">
            <a:avLst/>
          </a:prstGeom>
          <a:solidFill>
            <a:srgbClr val="FFDA65"/>
          </a:solidFill>
          <a:ln w="3175">
            <a:solidFill>
              <a:schemeClr val="tx1"/>
            </a:solidFill>
          </a:ln>
          <a:effectLst>
            <a:outerShdw blurRad="50800" dist="50800" dir="5400000" algn="ctr" rotWithShape="0">
              <a:srgbClr val="000000">
                <a:alpha val="0"/>
              </a:srgb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marL="0" indent="0" algn="r"/>
            <a:r>
              <a:rPr lang="en-US" sz="1200" b="1">
                <a:solidFill>
                  <a:schemeClr val="bg1"/>
                </a:solidFill>
                <a:latin typeface="Arial Narrow" pitchFamily="34" charset="0"/>
                <a:ea typeface="+mn-ea"/>
                <a:cs typeface="+mn-cs"/>
              </a:rPr>
              <a:t>Environmental  Review</a:t>
            </a:r>
          </a:p>
        </xdr:txBody>
      </xdr:sp>
      <xdr:sp macro="" textlink="">
        <xdr:nvSpPr>
          <xdr:cNvPr id="58" name="Right Arrow 57">
            <a:hlinkClick xmlns:r="http://schemas.openxmlformats.org/officeDocument/2006/relationships" r:id="rId24"/>
          </xdr:cNvPr>
          <xdr:cNvSpPr/>
        </xdr:nvSpPr>
        <xdr:spPr bwMode="auto">
          <a:xfrm>
            <a:off x="3400425" y="344479"/>
            <a:ext cx="1743075" cy="345892"/>
          </a:xfrm>
          <a:prstGeom prst="rightArrow">
            <a:avLst/>
          </a:prstGeom>
          <a:solidFill>
            <a:srgbClr val="FFC000"/>
          </a:solidFill>
          <a:ln w="3175">
            <a:solidFill>
              <a:schemeClr val="tx1"/>
            </a:solidFill>
          </a:ln>
          <a:effectLst>
            <a:outerShdw blurRad="50800" dist="50800" dir="5400000" algn="ctr" rotWithShape="0">
              <a:srgbClr val="000000">
                <a:alpha val="0"/>
              </a:srgb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marL="0" indent="0" algn="r"/>
            <a:r>
              <a:rPr lang="en-US" sz="1000" b="1">
                <a:solidFill>
                  <a:schemeClr val="bg1"/>
                </a:solidFill>
                <a:latin typeface="Arial Narrow" pitchFamily="34" charset="0"/>
                <a:ea typeface="+mn-ea"/>
                <a:cs typeface="+mn-cs"/>
              </a:rPr>
              <a:t>       WAFSP Indicators</a:t>
            </a:r>
          </a:p>
        </xdr:txBody>
      </xdr:sp>
      <xdr:sp macro="" textlink="">
        <xdr:nvSpPr>
          <xdr:cNvPr id="59" name="Right Arrow 58">
            <a:hlinkClick xmlns:r="http://schemas.openxmlformats.org/officeDocument/2006/relationships" r:id="rId25"/>
          </xdr:cNvPr>
          <xdr:cNvSpPr/>
        </xdr:nvSpPr>
        <xdr:spPr bwMode="auto">
          <a:xfrm>
            <a:off x="3400425" y="171533"/>
            <a:ext cx="1743075" cy="345892"/>
          </a:xfrm>
          <a:prstGeom prst="rightArrow">
            <a:avLst/>
          </a:prstGeom>
          <a:solidFill>
            <a:srgbClr val="FFC000"/>
          </a:solidFill>
          <a:ln w="3175">
            <a:solidFill>
              <a:schemeClr val="tx1"/>
            </a:solidFill>
          </a:ln>
          <a:effectLst>
            <a:outerShdw blurRad="50800" dist="50800" dir="5400000" algn="ctr" rotWithShape="0">
              <a:srgbClr val="000000">
                <a:alpha val="0"/>
              </a:srgb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marL="0" indent="0" algn="r"/>
            <a:r>
              <a:rPr lang="en-US" sz="1000" b="1">
                <a:solidFill>
                  <a:schemeClr val="lt1"/>
                </a:solidFill>
                <a:latin typeface="Arial Narrow" pitchFamily="34" charset="0"/>
                <a:ea typeface="+mn-ea"/>
                <a:cs typeface="+mn-cs"/>
              </a:rPr>
              <a:t>       FTF Indicators</a:t>
            </a:r>
          </a:p>
        </xdr:txBody>
      </xdr:sp>
      <xdr:sp macro="" textlink="">
        <xdr:nvSpPr>
          <xdr:cNvPr id="60" name="Right Arrow 59">
            <a:hlinkClick xmlns:r="http://schemas.openxmlformats.org/officeDocument/2006/relationships" r:id="rId20"/>
          </xdr:cNvPr>
          <xdr:cNvSpPr/>
        </xdr:nvSpPr>
        <xdr:spPr bwMode="auto">
          <a:xfrm>
            <a:off x="2190750" y="161925"/>
            <a:ext cx="1447800" cy="518838"/>
          </a:xfrm>
          <a:prstGeom prst="rightArrow">
            <a:avLst/>
          </a:prstGeom>
          <a:solidFill>
            <a:srgbClr val="FFDA65"/>
          </a:solidFill>
          <a:ln w="3175">
            <a:solidFill>
              <a:schemeClr val="tx1"/>
            </a:solidFill>
          </a:ln>
          <a:effectLst>
            <a:outerShdw blurRad="50800" dist="50800" dir="5400000" algn="ctr" rotWithShape="0">
              <a:srgbClr val="000000">
                <a:alpha val="0"/>
              </a:srgb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marL="0" indent="0" algn="r"/>
            <a:r>
              <a:rPr lang="en-US" sz="1200" b="1">
                <a:solidFill>
                  <a:schemeClr val="bg1"/>
                </a:solidFill>
                <a:latin typeface="Arial Narrow" pitchFamily="34" charset="0"/>
                <a:ea typeface="+mn-ea"/>
                <a:cs typeface="+mn-cs"/>
              </a:rPr>
              <a:t>FTF Menu</a:t>
            </a:r>
          </a:p>
        </xdr:txBody>
      </xdr:sp>
    </xdr:grpSp>
    <xdr:clientData/>
  </xdr:twoCellAnchor>
</xdr:wsDr>
</file>

<file path=xl/drawings/drawing22.xml><?xml version="1.0" encoding="utf-8"?>
<xdr:wsDr xmlns:xdr="http://schemas.openxmlformats.org/drawingml/2006/spreadsheetDrawing" xmlns:a="http://schemas.openxmlformats.org/drawingml/2006/main">
  <xdr:twoCellAnchor>
    <xdr:from>
      <xdr:col>1</xdr:col>
      <xdr:colOff>0</xdr:colOff>
      <xdr:row>1</xdr:row>
      <xdr:rowOff>57150</xdr:rowOff>
    </xdr:from>
    <xdr:to>
      <xdr:col>1</xdr:col>
      <xdr:colOff>1771650</xdr:colOff>
      <xdr:row>38</xdr:row>
      <xdr:rowOff>104775</xdr:rowOff>
    </xdr:to>
    <xdr:grpSp>
      <xdr:nvGrpSpPr>
        <xdr:cNvPr id="652478" name="Group 35"/>
        <xdr:cNvGrpSpPr>
          <a:grpSpLocks/>
        </xdr:cNvGrpSpPr>
      </xdr:nvGrpSpPr>
      <xdr:grpSpPr bwMode="auto">
        <a:xfrm>
          <a:off x="190500" y="142875"/>
          <a:ext cx="1771650" cy="7877175"/>
          <a:chOff x="11820763" y="288083"/>
          <a:chExt cx="1769694" cy="7878305"/>
        </a:xfrm>
      </xdr:grpSpPr>
      <xdr:sp macro="" textlink="">
        <xdr:nvSpPr>
          <xdr:cNvPr id="37" name="Horizontal Scroll 36">
            <a:hlinkClick xmlns:r="http://schemas.openxmlformats.org/officeDocument/2006/relationships" r:id="rId1"/>
          </xdr:cNvPr>
          <xdr:cNvSpPr/>
        </xdr:nvSpPr>
        <xdr:spPr bwMode="auto">
          <a:xfrm>
            <a:off x="11820763" y="288083"/>
            <a:ext cx="1741151" cy="362002"/>
          </a:xfrm>
          <a:prstGeom prst="horizontalScroll">
            <a:avLst/>
          </a:prstGeom>
          <a:solidFill>
            <a:schemeClr val="bg2">
              <a:lumMod val="50000"/>
            </a:schemeClr>
          </a:solidFill>
          <a:ln>
            <a:solidFill>
              <a:sysClr val="windowText" lastClr="000000"/>
            </a:solidFill>
          </a:ln>
        </xdr:spPr>
        <xdr:style>
          <a:lnRef idx="1">
            <a:schemeClr val="accent1"/>
          </a:lnRef>
          <a:fillRef idx="2">
            <a:schemeClr val="accent1"/>
          </a:fillRef>
          <a:effectRef idx="1">
            <a:schemeClr val="accent1"/>
          </a:effectRef>
          <a:fontRef idx="minor">
            <a:schemeClr val="dk1"/>
          </a:fontRef>
        </xdr:style>
        <xdr:txBody>
          <a:bodyPr vertOverflow="clip" rtlCol="0" anchor="ctr"/>
          <a:lstStyle/>
          <a:p>
            <a:pPr algn="ctr"/>
            <a:r>
              <a:rPr lang="en-US" sz="1400" b="1" baseline="0">
                <a:solidFill>
                  <a:schemeClr val="bg1"/>
                </a:solidFill>
                <a:latin typeface="Arial Narrow" pitchFamily="34" charset="0"/>
              </a:rPr>
              <a:t>Main Menu</a:t>
            </a:r>
          </a:p>
        </xdr:txBody>
      </xdr:sp>
      <xdr:sp macro="" textlink="">
        <xdr:nvSpPr>
          <xdr:cNvPr id="38" name="Rectangle 37">
            <a:hlinkClick xmlns:r="http://schemas.openxmlformats.org/officeDocument/2006/relationships" r:id="rId2"/>
          </xdr:cNvPr>
          <xdr:cNvSpPr/>
        </xdr:nvSpPr>
        <xdr:spPr bwMode="auto">
          <a:xfrm>
            <a:off x="11849306" y="1116877"/>
            <a:ext cx="1741151" cy="362002"/>
          </a:xfrm>
          <a:prstGeom prst="rect">
            <a:avLst/>
          </a:prstGeom>
          <a:solidFill>
            <a:srgbClr val="1F497D"/>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a:latin typeface="Arial Narrow" pitchFamily="34" charset="0"/>
              </a:rPr>
              <a:t>Project Classification</a:t>
            </a:r>
          </a:p>
        </xdr:txBody>
      </xdr:sp>
      <xdr:sp macro="" textlink="">
        <xdr:nvSpPr>
          <xdr:cNvPr id="39" name="Rectangle 38">
            <a:hlinkClick xmlns:r="http://schemas.openxmlformats.org/officeDocument/2006/relationships" r:id="rId3"/>
          </xdr:cNvPr>
          <xdr:cNvSpPr/>
        </xdr:nvSpPr>
        <xdr:spPr bwMode="auto">
          <a:xfrm>
            <a:off x="11849306" y="1516984"/>
            <a:ext cx="1741151" cy="362002"/>
          </a:xfrm>
          <a:prstGeom prst="rect">
            <a:avLst/>
          </a:prstGeom>
          <a:solidFill>
            <a:srgbClr val="1F497D"/>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a:latin typeface="Arial Narrow" pitchFamily="34" charset="0"/>
              </a:rPr>
              <a:t>Project Description</a:t>
            </a:r>
          </a:p>
        </xdr:txBody>
      </xdr:sp>
      <xdr:sp macro="" textlink="">
        <xdr:nvSpPr>
          <xdr:cNvPr id="40" name="Rectangle 39">
            <a:hlinkClick xmlns:r="http://schemas.openxmlformats.org/officeDocument/2006/relationships" r:id="rId4"/>
          </xdr:cNvPr>
          <xdr:cNvSpPr/>
        </xdr:nvSpPr>
        <xdr:spPr bwMode="auto">
          <a:xfrm>
            <a:off x="11839792" y="2307673"/>
            <a:ext cx="1741151" cy="362002"/>
          </a:xfrm>
          <a:prstGeom prst="rect">
            <a:avLst/>
          </a:prstGeom>
          <a:solidFill>
            <a:srgbClr val="1F497D"/>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a:latin typeface="Arial Narrow" pitchFamily="34" charset="0"/>
              </a:rPr>
              <a:t>Timeline</a:t>
            </a:r>
          </a:p>
        </xdr:txBody>
      </xdr:sp>
      <xdr:sp macro="" textlink="">
        <xdr:nvSpPr>
          <xdr:cNvPr id="41" name="Rectangle 40">
            <a:hlinkClick xmlns:r="http://schemas.openxmlformats.org/officeDocument/2006/relationships" r:id="rId5"/>
          </xdr:cNvPr>
          <xdr:cNvSpPr/>
        </xdr:nvSpPr>
        <xdr:spPr bwMode="auto">
          <a:xfrm>
            <a:off x="11839792" y="2698254"/>
            <a:ext cx="1741151" cy="362002"/>
          </a:xfrm>
          <a:prstGeom prst="rect">
            <a:avLst/>
          </a:prstGeom>
          <a:solidFill>
            <a:srgbClr val="1F497D"/>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a:solidFill>
                  <a:schemeClr val="lt1"/>
                </a:solidFill>
                <a:latin typeface="Arial Narrow" pitchFamily="34" charset="0"/>
                <a:ea typeface="+mn-ea"/>
                <a:cs typeface="+mn-cs"/>
              </a:rPr>
              <a:t>Monitoring</a:t>
            </a:r>
            <a:r>
              <a:rPr lang="en-US" sz="1100" b="1" baseline="0">
                <a:solidFill>
                  <a:schemeClr val="lt1"/>
                </a:solidFill>
                <a:latin typeface="Arial Narrow" pitchFamily="34" charset="0"/>
                <a:ea typeface="+mn-ea"/>
                <a:cs typeface="+mn-cs"/>
              </a:rPr>
              <a:t> &amp; Evaluation</a:t>
            </a:r>
            <a:endParaRPr lang="en-US" sz="1100">
              <a:latin typeface="Arial Narrow" pitchFamily="34" charset="0"/>
            </a:endParaRPr>
          </a:p>
        </xdr:txBody>
      </xdr:sp>
      <xdr:sp macro="" textlink="">
        <xdr:nvSpPr>
          <xdr:cNvPr id="42" name="Rectangle 41">
            <a:hlinkClick xmlns:r="http://schemas.openxmlformats.org/officeDocument/2006/relationships" r:id="rId6"/>
          </xdr:cNvPr>
          <xdr:cNvSpPr/>
        </xdr:nvSpPr>
        <xdr:spPr bwMode="auto">
          <a:xfrm>
            <a:off x="11839792" y="3469889"/>
            <a:ext cx="1741151" cy="362002"/>
          </a:xfrm>
          <a:prstGeom prst="rect">
            <a:avLst/>
          </a:prstGeom>
          <a:solidFill>
            <a:srgbClr val="1F497D"/>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a:latin typeface="Arial Narrow" pitchFamily="34" charset="0"/>
              </a:rPr>
              <a:t>Detailed Budget</a:t>
            </a:r>
          </a:p>
        </xdr:txBody>
      </xdr:sp>
      <xdr:sp macro="" textlink="">
        <xdr:nvSpPr>
          <xdr:cNvPr id="43" name="Rectangle 42">
            <a:hlinkClick xmlns:r="http://schemas.openxmlformats.org/officeDocument/2006/relationships" r:id="rId7"/>
          </xdr:cNvPr>
          <xdr:cNvSpPr/>
        </xdr:nvSpPr>
        <xdr:spPr bwMode="auto">
          <a:xfrm>
            <a:off x="11839792" y="3850944"/>
            <a:ext cx="1741151" cy="362002"/>
          </a:xfrm>
          <a:prstGeom prst="rect">
            <a:avLst/>
          </a:prstGeom>
          <a:solidFill>
            <a:srgbClr val="1F497D"/>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a:latin typeface="Arial Narrow" pitchFamily="34" charset="0"/>
              </a:rPr>
              <a:t>Grant Type Selection</a:t>
            </a:r>
          </a:p>
        </xdr:txBody>
      </xdr:sp>
      <xdr:sp macro="" textlink="">
        <xdr:nvSpPr>
          <xdr:cNvPr id="44" name="Rectangle 43">
            <a:hlinkClick xmlns:r="http://schemas.openxmlformats.org/officeDocument/2006/relationships" r:id="rId8"/>
          </xdr:cNvPr>
          <xdr:cNvSpPr/>
        </xdr:nvSpPr>
        <xdr:spPr bwMode="auto">
          <a:xfrm>
            <a:off x="11830277" y="6213483"/>
            <a:ext cx="1741151" cy="362002"/>
          </a:xfrm>
          <a:prstGeom prst="rect">
            <a:avLst/>
          </a:prstGeom>
          <a:solidFill>
            <a:srgbClr val="1F497D"/>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a:latin typeface="Arial Narrow" pitchFamily="34" charset="0"/>
              </a:rPr>
              <a:t>Signature Forms</a:t>
            </a:r>
          </a:p>
        </xdr:txBody>
      </xdr:sp>
      <xdr:sp macro="" textlink="">
        <xdr:nvSpPr>
          <xdr:cNvPr id="45" name="Rectangle 44">
            <a:hlinkClick xmlns:r="http://schemas.openxmlformats.org/officeDocument/2006/relationships" r:id="rId9"/>
          </xdr:cNvPr>
          <xdr:cNvSpPr/>
        </xdr:nvSpPr>
        <xdr:spPr bwMode="auto">
          <a:xfrm>
            <a:off x="12020567" y="4231999"/>
            <a:ext cx="1560375" cy="362002"/>
          </a:xfrm>
          <a:prstGeom prst="rect">
            <a:avLst/>
          </a:prstGeom>
          <a:solidFill>
            <a:schemeClr val="accent4"/>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a:latin typeface="Arial Narrow" pitchFamily="34" charset="0"/>
              </a:rPr>
              <a:t>PCPP</a:t>
            </a:r>
          </a:p>
        </xdr:txBody>
      </xdr:sp>
      <xdr:sp macro="" textlink="">
        <xdr:nvSpPr>
          <xdr:cNvPr id="46" name="Rectangle 45">
            <a:hlinkClick xmlns:r="http://schemas.openxmlformats.org/officeDocument/2006/relationships" r:id="rId10"/>
          </xdr:cNvPr>
          <xdr:cNvSpPr/>
        </xdr:nvSpPr>
        <xdr:spPr bwMode="auto">
          <a:xfrm>
            <a:off x="12020567" y="4641632"/>
            <a:ext cx="1560375" cy="352476"/>
          </a:xfrm>
          <a:prstGeom prst="rect">
            <a:avLst/>
          </a:prstGeom>
          <a:solidFill>
            <a:schemeClr val="accent3"/>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a:latin typeface="Arial Narrow" pitchFamily="34" charset="0"/>
              </a:rPr>
              <a:t>SPA and other USAID</a:t>
            </a:r>
          </a:p>
        </xdr:txBody>
      </xdr:sp>
      <xdr:sp macro="" textlink="">
        <xdr:nvSpPr>
          <xdr:cNvPr id="47" name="Rectangle 46">
            <a:hlinkClick xmlns:r="http://schemas.openxmlformats.org/officeDocument/2006/relationships" r:id="rId11"/>
          </xdr:cNvPr>
          <xdr:cNvSpPr/>
        </xdr:nvSpPr>
        <xdr:spPr bwMode="auto">
          <a:xfrm>
            <a:off x="12020567" y="5041740"/>
            <a:ext cx="1560375" cy="352476"/>
          </a:xfrm>
          <a:prstGeom prst="rect">
            <a:avLst/>
          </a:prstGeom>
          <a:solidFill>
            <a:schemeClr val="accent2"/>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a:latin typeface="Arial Narrow" pitchFamily="34" charset="0"/>
              </a:rPr>
              <a:t>VAST</a:t>
            </a:r>
          </a:p>
        </xdr:txBody>
      </xdr:sp>
      <xdr:sp macro="" textlink="">
        <xdr:nvSpPr>
          <xdr:cNvPr id="48" name="Rectangle 47">
            <a:hlinkClick xmlns:r="http://schemas.openxmlformats.org/officeDocument/2006/relationships" r:id="rId12"/>
          </xdr:cNvPr>
          <xdr:cNvSpPr/>
        </xdr:nvSpPr>
        <xdr:spPr bwMode="auto">
          <a:xfrm>
            <a:off x="12020567" y="5422794"/>
            <a:ext cx="1560375" cy="362002"/>
          </a:xfrm>
          <a:prstGeom prst="rect">
            <a:avLst/>
          </a:prstGeom>
          <a:solidFill>
            <a:schemeClr val="accent6"/>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a:latin typeface="Arial Narrow" pitchFamily="34" charset="0"/>
              </a:rPr>
              <a:t>ECPA</a:t>
            </a:r>
          </a:p>
        </xdr:txBody>
      </xdr:sp>
      <xdr:sp macro="" textlink="">
        <xdr:nvSpPr>
          <xdr:cNvPr id="49" name="Rectangle 48">
            <a:hlinkClick xmlns:r="http://schemas.openxmlformats.org/officeDocument/2006/relationships" r:id="rId13"/>
          </xdr:cNvPr>
          <xdr:cNvSpPr/>
        </xdr:nvSpPr>
        <xdr:spPr bwMode="auto">
          <a:xfrm>
            <a:off x="12001538" y="6613590"/>
            <a:ext cx="1560375" cy="371528"/>
          </a:xfrm>
          <a:prstGeom prst="rect">
            <a:avLst/>
          </a:prstGeom>
          <a:solidFill>
            <a:srgbClr val="1F497D"/>
          </a:solidFill>
          <a:ln>
            <a:solidFill>
              <a:srgbClr val="1F497D"/>
            </a:solid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baseline="0">
                <a:latin typeface="Arial Narrow" pitchFamily="34" charset="0"/>
              </a:rPr>
              <a:t>Liability Form</a:t>
            </a:r>
            <a:endParaRPr lang="en-US" sz="1100" b="1">
              <a:latin typeface="Arial Narrow" pitchFamily="34" charset="0"/>
            </a:endParaRPr>
          </a:p>
        </xdr:txBody>
      </xdr:sp>
      <xdr:sp macro="" textlink="">
        <xdr:nvSpPr>
          <xdr:cNvPr id="50" name="Rectangle 49">
            <a:hlinkClick xmlns:r="http://schemas.openxmlformats.org/officeDocument/2006/relationships" r:id="rId14"/>
          </xdr:cNvPr>
          <xdr:cNvSpPr/>
        </xdr:nvSpPr>
        <xdr:spPr bwMode="auto">
          <a:xfrm>
            <a:off x="12001538" y="7023224"/>
            <a:ext cx="1560375" cy="362002"/>
          </a:xfrm>
          <a:prstGeom prst="rect">
            <a:avLst/>
          </a:prstGeom>
          <a:solidFill>
            <a:srgbClr val="1F497D"/>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a:latin typeface="Arial Narrow" pitchFamily="34" charset="0"/>
              </a:rPr>
              <a:t>Project Agreement</a:t>
            </a:r>
          </a:p>
        </xdr:txBody>
      </xdr:sp>
      <xdr:sp macro="" textlink="">
        <xdr:nvSpPr>
          <xdr:cNvPr id="51" name="Rectangle 50">
            <a:hlinkClick xmlns:r="http://schemas.openxmlformats.org/officeDocument/2006/relationships" r:id="rId15"/>
          </xdr:cNvPr>
          <xdr:cNvSpPr/>
        </xdr:nvSpPr>
        <xdr:spPr bwMode="auto">
          <a:xfrm>
            <a:off x="12001538" y="7413805"/>
            <a:ext cx="1560375" cy="362002"/>
          </a:xfrm>
          <a:prstGeom prst="rect">
            <a:avLst/>
          </a:prstGeom>
          <a:solidFill>
            <a:srgbClr val="1F497D"/>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a:latin typeface="Arial Narrow" pitchFamily="34" charset="0"/>
              </a:rPr>
              <a:t>Press Authorization</a:t>
            </a:r>
          </a:p>
        </xdr:txBody>
      </xdr:sp>
      <xdr:sp macro="" textlink="">
        <xdr:nvSpPr>
          <xdr:cNvPr id="52" name="Rectangle 51">
            <a:hlinkClick xmlns:r="http://schemas.openxmlformats.org/officeDocument/2006/relationships" r:id="rId16"/>
          </xdr:cNvPr>
          <xdr:cNvSpPr/>
        </xdr:nvSpPr>
        <xdr:spPr bwMode="auto">
          <a:xfrm>
            <a:off x="11849306" y="697717"/>
            <a:ext cx="1741151" cy="371528"/>
          </a:xfrm>
          <a:prstGeom prst="rect">
            <a:avLst/>
          </a:prstGeom>
          <a:solidFill>
            <a:srgbClr val="1F497D"/>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a:latin typeface="Arial Narrow" pitchFamily="34" charset="0"/>
              </a:rPr>
              <a:t>Instructions</a:t>
            </a:r>
          </a:p>
        </xdr:txBody>
      </xdr:sp>
      <xdr:sp macro="" textlink="">
        <xdr:nvSpPr>
          <xdr:cNvPr id="53" name="Rectangle 52">
            <a:hlinkClick xmlns:r="http://schemas.openxmlformats.org/officeDocument/2006/relationships" r:id="rId17"/>
          </xdr:cNvPr>
          <xdr:cNvSpPr/>
        </xdr:nvSpPr>
        <xdr:spPr bwMode="auto">
          <a:xfrm>
            <a:off x="11849306" y="1917092"/>
            <a:ext cx="1741151" cy="352476"/>
          </a:xfrm>
          <a:prstGeom prst="rect">
            <a:avLst/>
          </a:prstGeom>
          <a:solidFill>
            <a:srgbClr val="1F497D"/>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a:latin typeface="Arial Narrow" pitchFamily="34" charset="0"/>
              </a:rPr>
              <a:t>Goals &amp; Objectives</a:t>
            </a:r>
          </a:p>
        </xdr:txBody>
      </xdr:sp>
      <xdr:sp macro="" textlink="">
        <xdr:nvSpPr>
          <xdr:cNvPr id="54" name="Rectangle 53">
            <a:hlinkClick xmlns:r="http://schemas.openxmlformats.org/officeDocument/2006/relationships" r:id="rId18"/>
          </xdr:cNvPr>
          <xdr:cNvSpPr/>
        </xdr:nvSpPr>
        <xdr:spPr bwMode="auto">
          <a:xfrm>
            <a:off x="11839792" y="3079308"/>
            <a:ext cx="1741151" cy="362002"/>
          </a:xfrm>
          <a:prstGeom prst="rect">
            <a:avLst/>
          </a:prstGeom>
          <a:solidFill>
            <a:srgbClr val="1F497D"/>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baseline="0">
                <a:latin typeface="Arial Narrow" pitchFamily="34" charset="0"/>
              </a:rPr>
              <a:t>Do No Harm</a:t>
            </a:r>
          </a:p>
        </xdr:txBody>
      </xdr:sp>
      <xdr:sp macro="" textlink="">
        <xdr:nvSpPr>
          <xdr:cNvPr id="55" name="Rectangle 54">
            <a:hlinkClick xmlns:r="http://schemas.openxmlformats.org/officeDocument/2006/relationships" r:id="rId19"/>
          </xdr:cNvPr>
          <xdr:cNvSpPr/>
        </xdr:nvSpPr>
        <xdr:spPr bwMode="auto">
          <a:xfrm>
            <a:off x="11830277" y="7804386"/>
            <a:ext cx="1750665" cy="362002"/>
          </a:xfrm>
          <a:prstGeom prst="rect">
            <a:avLst/>
          </a:prstGeom>
          <a:solidFill>
            <a:srgbClr val="1F497D"/>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a:latin typeface="Arial Narrow" pitchFamily="34" charset="0"/>
              </a:rPr>
              <a:t>End</a:t>
            </a:r>
          </a:p>
        </xdr:txBody>
      </xdr:sp>
      <xdr:sp macro="" textlink="">
        <xdr:nvSpPr>
          <xdr:cNvPr id="56" name="Rectangle 55">
            <a:hlinkClick xmlns:r="http://schemas.openxmlformats.org/officeDocument/2006/relationships" r:id="rId20"/>
          </xdr:cNvPr>
          <xdr:cNvSpPr/>
        </xdr:nvSpPr>
        <xdr:spPr bwMode="auto">
          <a:xfrm>
            <a:off x="12011053" y="5803849"/>
            <a:ext cx="1560375" cy="362002"/>
          </a:xfrm>
          <a:prstGeom prst="rect">
            <a:avLst/>
          </a:prstGeom>
          <a:solidFill>
            <a:srgbClr val="FFC000"/>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a:latin typeface="Arial Narrow" pitchFamily="34" charset="0"/>
              </a:rPr>
              <a:t>FTF</a:t>
            </a:r>
          </a:p>
        </xdr:txBody>
      </xdr:sp>
    </xdr:grpSp>
    <xdr:clientData/>
  </xdr:twoCellAnchor>
  <xdr:twoCellAnchor>
    <xdr:from>
      <xdr:col>2</xdr:col>
      <xdr:colOff>0</xdr:colOff>
      <xdr:row>1</xdr:row>
      <xdr:rowOff>0</xdr:rowOff>
    </xdr:from>
    <xdr:to>
      <xdr:col>17</xdr:col>
      <xdr:colOff>323850</xdr:colOff>
      <xdr:row>4</xdr:row>
      <xdr:rowOff>38100</xdr:rowOff>
    </xdr:to>
    <xdr:grpSp>
      <xdr:nvGrpSpPr>
        <xdr:cNvPr id="652479" name="Group 28"/>
        <xdr:cNvGrpSpPr>
          <a:grpSpLocks/>
        </xdr:cNvGrpSpPr>
      </xdr:nvGrpSpPr>
      <xdr:grpSpPr bwMode="auto">
        <a:xfrm>
          <a:off x="2114550" y="85725"/>
          <a:ext cx="8505825" cy="523875"/>
          <a:chOff x="2133600" y="28575"/>
          <a:chExt cx="8505825" cy="528446"/>
        </a:xfrm>
      </xdr:grpSpPr>
      <xdr:sp macro="" textlink="">
        <xdr:nvSpPr>
          <xdr:cNvPr id="35" name="Right Arrow 34">
            <a:hlinkClick xmlns:r="http://schemas.openxmlformats.org/officeDocument/2006/relationships" r:id="rId21"/>
          </xdr:cNvPr>
          <xdr:cNvSpPr/>
        </xdr:nvSpPr>
        <xdr:spPr bwMode="auto">
          <a:xfrm>
            <a:off x="8324850" y="38183"/>
            <a:ext cx="2314575" cy="518838"/>
          </a:xfrm>
          <a:prstGeom prst="rightArrow">
            <a:avLst/>
          </a:prstGeom>
          <a:solidFill>
            <a:sysClr val="window" lastClr="FFFFFF"/>
          </a:solidFill>
          <a:ln w="3175">
            <a:solidFill>
              <a:schemeClr val="tx1"/>
            </a:solidFill>
          </a:ln>
          <a:effectLst>
            <a:outerShdw blurRad="50800" dist="50800" dir="5400000" algn="ctr" rotWithShape="0">
              <a:srgbClr val="000000">
                <a:alpha val="0"/>
              </a:srgb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r"/>
            <a:r>
              <a:rPr lang="en-US" sz="1200" b="1">
                <a:solidFill>
                  <a:srgbClr val="FFC000"/>
                </a:solidFill>
                <a:latin typeface="Arial Narrow" pitchFamily="34" charset="0"/>
              </a:rPr>
              <a:t>       ER </a:t>
            </a:r>
            <a:r>
              <a:rPr lang="en-US" sz="1200" b="1" baseline="0">
                <a:solidFill>
                  <a:srgbClr val="FFC000"/>
                </a:solidFill>
                <a:latin typeface="Arial Narrow" pitchFamily="34" charset="0"/>
              </a:rPr>
              <a:t>Report (med/high risk)</a:t>
            </a:r>
            <a:endParaRPr lang="en-US" sz="1200" b="1">
              <a:solidFill>
                <a:srgbClr val="FFC000"/>
              </a:solidFill>
              <a:latin typeface="Arial Narrow" pitchFamily="34" charset="0"/>
            </a:endParaRPr>
          </a:p>
        </xdr:txBody>
      </xdr:sp>
      <xdr:sp macro="" textlink="">
        <xdr:nvSpPr>
          <xdr:cNvPr id="36" name="Right Arrow 35">
            <a:hlinkClick xmlns:r="http://schemas.openxmlformats.org/officeDocument/2006/relationships" r:id="rId22"/>
          </xdr:cNvPr>
          <xdr:cNvSpPr/>
        </xdr:nvSpPr>
        <xdr:spPr bwMode="auto">
          <a:xfrm>
            <a:off x="6467475" y="38183"/>
            <a:ext cx="2276475" cy="518838"/>
          </a:xfrm>
          <a:prstGeom prst="rightArrow">
            <a:avLst/>
          </a:prstGeom>
          <a:solidFill>
            <a:srgbClr val="FFDA65"/>
          </a:solidFill>
          <a:ln w="3175">
            <a:solidFill>
              <a:schemeClr val="tx1"/>
            </a:solidFill>
          </a:ln>
          <a:effectLst>
            <a:outerShdw blurRad="50800" dist="50800" dir="5400000" algn="ctr" rotWithShape="0">
              <a:srgbClr val="000000">
                <a:alpha val="0"/>
              </a:srgb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r"/>
            <a:r>
              <a:rPr lang="en-US" sz="1200" b="1">
                <a:solidFill>
                  <a:schemeClr val="bg1"/>
                </a:solidFill>
                <a:latin typeface="Arial Narrow" pitchFamily="34" charset="0"/>
              </a:rPr>
              <a:t>Natural </a:t>
            </a:r>
            <a:r>
              <a:rPr lang="en-US" sz="1200" b="1">
                <a:solidFill>
                  <a:schemeClr val="bg1"/>
                </a:solidFill>
                <a:latin typeface="Arial Narrow" pitchFamily="34" charset="0"/>
                <a:ea typeface="+mn-ea"/>
                <a:cs typeface="+mn-cs"/>
              </a:rPr>
              <a:t>Resources</a:t>
            </a:r>
            <a:r>
              <a:rPr lang="en-US" sz="1200" b="1">
                <a:solidFill>
                  <a:schemeClr val="bg1"/>
                </a:solidFill>
                <a:latin typeface="Arial Narrow" pitchFamily="34" charset="0"/>
              </a:rPr>
              <a:t> Projects</a:t>
            </a:r>
          </a:p>
        </xdr:txBody>
      </xdr:sp>
      <xdr:sp macro="" textlink="">
        <xdr:nvSpPr>
          <xdr:cNvPr id="57" name="Right Arrow 56">
            <a:hlinkClick xmlns:r="http://schemas.openxmlformats.org/officeDocument/2006/relationships" r:id="rId23"/>
          </xdr:cNvPr>
          <xdr:cNvSpPr/>
        </xdr:nvSpPr>
        <xdr:spPr bwMode="auto">
          <a:xfrm>
            <a:off x="4505325" y="38183"/>
            <a:ext cx="2314575" cy="518838"/>
          </a:xfrm>
          <a:prstGeom prst="rightArrow">
            <a:avLst/>
          </a:prstGeom>
          <a:solidFill>
            <a:srgbClr val="FFDA65"/>
          </a:solidFill>
          <a:ln w="3175">
            <a:solidFill>
              <a:schemeClr val="tx1"/>
            </a:solidFill>
          </a:ln>
          <a:effectLst>
            <a:outerShdw blurRad="50800" dist="50800" dir="5400000" algn="ctr" rotWithShape="0">
              <a:srgbClr val="000000">
                <a:alpha val="0"/>
              </a:srgb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marL="0" indent="0" algn="r"/>
            <a:r>
              <a:rPr lang="en-US" sz="1200" b="1">
                <a:solidFill>
                  <a:schemeClr val="bg1"/>
                </a:solidFill>
                <a:latin typeface="Arial Narrow" pitchFamily="34" charset="0"/>
                <a:ea typeface="+mn-ea"/>
                <a:cs typeface="+mn-cs"/>
              </a:rPr>
              <a:t>Environmental  Review</a:t>
            </a:r>
          </a:p>
        </xdr:txBody>
      </xdr:sp>
      <xdr:sp macro="" textlink="">
        <xdr:nvSpPr>
          <xdr:cNvPr id="58" name="Right Arrow 57">
            <a:hlinkClick xmlns:r="http://schemas.openxmlformats.org/officeDocument/2006/relationships" r:id="rId24"/>
          </xdr:cNvPr>
          <xdr:cNvSpPr/>
        </xdr:nvSpPr>
        <xdr:spPr bwMode="auto">
          <a:xfrm>
            <a:off x="3343275" y="211129"/>
            <a:ext cx="1743075" cy="345892"/>
          </a:xfrm>
          <a:prstGeom prst="rightArrow">
            <a:avLst/>
          </a:prstGeom>
          <a:solidFill>
            <a:srgbClr val="FFC000"/>
          </a:solidFill>
          <a:ln w="3175">
            <a:solidFill>
              <a:schemeClr val="tx1"/>
            </a:solidFill>
          </a:ln>
          <a:effectLst>
            <a:outerShdw blurRad="50800" dist="50800" dir="5400000" algn="ctr" rotWithShape="0">
              <a:srgbClr val="000000">
                <a:alpha val="0"/>
              </a:srgb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marL="0" indent="0" algn="r"/>
            <a:r>
              <a:rPr lang="en-US" sz="1000" b="1">
                <a:solidFill>
                  <a:schemeClr val="bg1"/>
                </a:solidFill>
                <a:latin typeface="Arial Narrow" pitchFamily="34" charset="0"/>
                <a:ea typeface="+mn-ea"/>
                <a:cs typeface="+mn-cs"/>
              </a:rPr>
              <a:t>       WAFSP Indicators</a:t>
            </a:r>
          </a:p>
        </xdr:txBody>
      </xdr:sp>
      <xdr:sp macro="" textlink="">
        <xdr:nvSpPr>
          <xdr:cNvPr id="59" name="Right Arrow 58">
            <a:hlinkClick xmlns:r="http://schemas.openxmlformats.org/officeDocument/2006/relationships" r:id="rId25"/>
          </xdr:cNvPr>
          <xdr:cNvSpPr/>
        </xdr:nvSpPr>
        <xdr:spPr bwMode="auto">
          <a:xfrm>
            <a:off x="3343275" y="38183"/>
            <a:ext cx="1743075" cy="345892"/>
          </a:xfrm>
          <a:prstGeom prst="rightArrow">
            <a:avLst/>
          </a:prstGeom>
          <a:solidFill>
            <a:srgbClr val="FFC000"/>
          </a:solidFill>
          <a:ln w="3175">
            <a:solidFill>
              <a:schemeClr val="tx1"/>
            </a:solidFill>
          </a:ln>
          <a:effectLst>
            <a:outerShdw blurRad="50800" dist="50800" dir="5400000" algn="ctr" rotWithShape="0">
              <a:srgbClr val="000000">
                <a:alpha val="0"/>
              </a:srgb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marL="0" indent="0" algn="r"/>
            <a:r>
              <a:rPr lang="en-US" sz="1000" b="1">
                <a:solidFill>
                  <a:schemeClr val="lt1"/>
                </a:solidFill>
                <a:latin typeface="Arial Narrow" pitchFamily="34" charset="0"/>
                <a:ea typeface="+mn-ea"/>
                <a:cs typeface="+mn-cs"/>
              </a:rPr>
              <a:t>       FTF Indicators</a:t>
            </a:r>
          </a:p>
        </xdr:txBody>
      </xdr:sp>
      <xdr:sp macro="" textlink="">
        <xdr:nvSpPr>
          <xdr:cNvPr id="60" name="Right Arrow 59">
            <a:hlinkClick xmlns:r="http://schemas.openxmlformats.org/officeDocument/2006/relationships" r:id="rId20"/>
          </xdr:cNvPr>
          <xdr:cNvSpPr/>
        </xdr:nvSpPr>
        <xdr:spPr bwMode="auto">
          <a:xfrm>
            <a:off x="2133600" y="28575"/>
            <a:ext cx="1447800" cy="518838"/>
          </a:xfrm>
          <a:prstGeom prst="rightArrow">
            <a:avLst/>
          </a:prstGeom>
          <a:solidFill>
            <a:srgbClr val="FFDA65"/>
          </a:solidFill>
          <a:ln w="3175">
            <a:solidFill>
              <a:schemeClr val="tx1"/>
            </a:solidFill>
          </a:ln>
          <a:effectLst>
            <a:outerShdw blurRad="50800" dist="50800" dir="5400000" algn="ctr" rotWithShape="0">
              <a:srgbClr val="000000">
                <a:alpha val="0"/>
              </a:srgb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marL="0" indent="0" algn="r"/>
            <a:r>
              <a:rPr lang="en-US" sz="1200" b="1">
                <a:solidFill>
                  <a:schemeClr val="bg1"/>
                </a:solidFill>
                <a:latin typeface="Arial Narrow" pitchFamily="34" charset="0"/>
                <a:ea typeface="+mn-ea"/>
                <a:cs typeface="+mn-cs"/>
              </a:rPr>
              <a:t>FTF Menu</a:t>
            </a:r>
          </a:p>
        </xdr:txBody>
      </xdr:sp>
    </xdr:grpSp>
    <xdr:clientData/>
  </xdr:twoCellAnchor>
</xdr:wsDr>
</file>

<file path=xl/drawings/drawing23.xml><?xml version="1.0" encoding="utf-8"?>
<xdr:wsDr xmlns:xdr="http://schemas.openxmlformats.org/drawingml/2006/spreadsheetDrawing" xmlns:a="http://schemas.openxmlformats.org/drawingml/2006/main">
  <xdr:twoCellAnchor>
    <xdr:from>
      <xdr:col>3</xdr:col>
      <xdr:colOff>33338</xdr:colOff>
      <xdr:row>12</xdr:row>
      <xdr:rowOff>7144</xdr:rowOff>
    </xdr:from>
    <xdr:to>
      <xdr:col>6</xdr:col>
      <xdr:colOff>52388</xdr:colOff>
      <xdr:row>14</xdr:row>
      <xdr:rowOff>72676</xdr:rowOff>
    </xdr:to>
    <xdr:sp macro="" textlink="">
      <xdr:nvSpPr>
        <xdr:cNvPr id="18" name="Rectangle 17">
          <a:hlinkClick xmlns:r="http://schemas.openxmlformats.org/officeDocument/2006/relationships" r:id="rId1"/>
        </xdr:cNvPr>
        <xdr:cNvSpPr/>
      </xdr:nvSpPr>
      <xdr:spPr bwMode="auto">
        <a:xfrm>
          <a:off x="2386013" y="2340769"/>
          <a:ext cx="2209800" cy="484632"/>
        </a:xfrm>
        <a:prstGeom prst="rect">
          <a:avLst/>
        </a:prstGeom>
        <a:solidFill>
          <a:srgbClr val="1F497D"/>
        </a:solidFill>
        <a:ln>
          <a:solidFill>
            <a:srgbClr val="1F497D"/>
          </a:solidFill>
        </a:ln>
        <a:scene3d>
          <a:camera prst="orthographicFront">
            <a:rot lat="0" lon="0" rev="0"/>
          </a:camera>
          <a:lightRig rig="threePt" dir="t">
            <a:rot lat="0" lon="0" rev="1200000"/>
          </a:lightRig>
        </a:scene3d>
        <a:sp3d prstMaterial="metal">
          <a:bevelT w="63500" h="25400"/>
        </a:sp3d>
      </xdr:spPr>
      <xdr:style>
        <a:lnRef idx="0">
          <a:schemeClr val="accent4"/>
        </a:lnRef>
        <a:fillRef idx="3">
          <a:schemeClr val="accent4"/>
        </a:fillRef>
        <a:effectRef idx="3">
          <a:schemeClr val="accent4"/>
        </a:effectRef>
        <a:fontRef idx="minor">
          <a:schemeClr val="lt1"/>
        </a:fontRef>
      </xdr:style>
      <xdr:txBody>
        <a:bodyPr vertOverflow="clip" rtlCol="0" anchor="ctr"/>
        <a:lstStyle/>
        <a:p>
          <a:pPr algn="l"/>
          <a:r>
            <a:rPr lang="en-US" sz="1600" b="1">
              <a:latin typeface="Arial Narrow" pitchFamily="34" charset="0"/>
            </a:rPr>
            <a:t>2. Project Agreement</a:t>
          </a:r>
        </a:p>
      </xdr:txBody>
    </xdr:sp>
    <xdr:clientData/>
  </xdr:twoCellAnchor>
  <xdr:twoCellAnchor>
    <xdr:from>
      <xdr:col>3</xdr:col>
      <xdr:colOff>33338</xdr:colOff>
      <xdr:row>8</xdr:row>
      <xdr:rowOff>16669</xdr:rowOff>
    </xdr:from>
    <xdr:to>
      <xdr:col>6</xdr:col>
      <xdr:colOff>52388</xdr:colOff>
      <xdr:row>11</xdr:row>
      <xdr:rowOff>15526</xdr:rowOff>
    </xdr:to>
    <xdr:sp macro="" textlink="">
      <xdr:nvSpPr>
        <xdr:cNvPr id="19" name="Rectangle 18">
          <a:hlinkClick xmlns:r="http://schemas.openxmlformats.org/officeDocument/2006/relationships" r:id="rId2"/>
        </xdr:cNvPr>
        <xdr:cNvSpPr/>
      </xdr:nvSpPr>
      <xdr:spPr bwMode="auto">
        <a:xfrm>
          <a:off x="2386013" y="1702594"/>
          <a:ext cx="2209800" cy="484632"/>
        </a:xfrm>
        <a:prstGeom prst="rect">
          <a:avLst/>
        </a:prstGeom>
        <a:solidFill>
          <a:srgbClr val="1F497D"/>
        </a:solidFill>
        <a:ln>
          <a:solidFill>
            <a:srgbClr val="1F497D"/>
          </a:solidFill>
        </a:ln>
        <a:scene3d>
          <a:camera prst="orthographicFront">
            <a:rot lat="0" lon="0" rev="0"/>
          </a:camera>
          <a:lightRig rig="threePt" dir="t">
            <a:rot lat="0" lon="0" rev="1200000"/>
          </a:lightRig>
        </a:scene3d>
        <a:sp3d prstMaterial="metal">
          <a:bevelT w="63500" h="25400"/>
        </a:sp3d>
      </xdr:spPr>
      <xdr:style>
        <a:lnRef idx="0">
          <a:schemeClr val="accent4"/>
        </a:lnRef>
        <a:fillRef idx="3">
          <a:schemeClr val="accent4"/>
        </a:fillRef>
        <a:effectRef idx="3">
          <a:schemeClr val="accent4"/>
        </a:effectRef>
        <a:fontRef idx="minor">
          <a:schemeClr val="lt1"/>
        </a:fontRef>
      </xdr:style>
      <xdr:txBody>
        <a:bodyPr vertOverflow="clip" rtlCol="0" anchor="ctr"/>
        <a:lstStyle/>
        <a:p>
          <a:pPr algn="l"/>
          <a:r>
            <a:rPr lang="en-US" sz="1600" b="1">
              <a:latin typeface="Arial Narrow" pitchFamily="34" charset="0"/>
            </a:rPr>
            <a:t>1. Liability Form</a:t>
          </a:r>
        </a:p>
      </xdr:txBody>
    </xdr:sp>
    <xdr:clientData/>
  </xdr:twoCellAnchor>
  <xdr:twoCellAnchor>
    <xdr:from>
      <xdr:col>3</xdr:col>
      <xdr:colOff>33338</xdr:colOff>
      <xdr:row>15</xdr:row>
      <xdr:rowOff>64294</xdr:rowOff>
    </xdr:from>
    <xdr:to>
      <xdr:col>6</xdr:col>
      <xdr:colOff>52388</xdr:colOff>
      <xdr:row>18</xdr:row>
      <xdr:rowOff>101251</xdr:rowOff>
    </xdr:to>
    <xdr:sp macro="" textlink="">
      <xdr:nvSpPr>
        <xdr:cNvPr id="22" name="Rectangle 21">
          <a:hlinkClick xmlns:r="http://schemas.openxmlformats.org/officeDocument/2006/relationships" r:id="rId3"/>
        </xdr:cNvPr>
        <xdr:cNvSpPr/>
      </xdr:nvSpPr>
      <xdr:spPr bwMode="auto">
        <a:xfrm>
          <a:off x="2386013" y="2978944"/>
          <a:ext cx="2209800" cy="522732"/>
        </a:xfrm>
        <a:prstGeom prst="rect">
          <a:avLst/>
        </a:prstGeom>
        <a:solidFill>
          <a:srgbClr val="1F497D"/>
        </a:solidFill>
        <a:ln>
          <a:solidFill>
            <a:srgbClr val="1F497D"/>
          </a:solidFill>
        </a:ln>
        <a:scene3d>
          <a:camera prst="orthographicFront">
            <a:rot lat="0" lon="0" rev="0"/>
          </a:camera>
          <a:lightRig rig="threePt" dir="t">
            <a:rot lat="0" lon="0" rev="1200000"/>
          </a:lightRig>
        </a:scene3d>
        <a:sp3d prstMaterial="metal">
          <a:bevelT w="63500" h="25400"/>
        </a:sp3d>
      </xdr:spPr>
      <xdr:style>
        <a:lnRef idx="0">
          <a:schemeClr val="accent4"/>
        </a:lnRef>
        <a:fillRef idx="3">
          <a:schemeClr val="accent4"/>
        </a:fillRef>
        <a:effectRef idx="3">
          <a:schemeClr val="accent4"/>
        </a:effectRef>
        <a:fontRef idx="minor">
          <a:schemeClr val="lt1"/>
        </a:fontRef>
      </xdr:style>
      <xdr:txBody>
        <a:bodyPr vertOverflow="clip" rtlCol="0" anchor="ctr"/>
        <a:lstStyle/>
        <a:p>
          <a:pPr algn="l"/>
          <a:r>
            <a:rPr lang="en-US" sz="1600" b="1">
              <a:latin typeface="Arial Narrow" pitchFamily="34" charset="0"/>
            </a:rPr>
            <a:t>3. Press Authorization </a:t>
          </a:r>
        </a:p>
      </xdr:txBody>
    </xdr:sp>
    <xdr:clientData/>
  </xdr:twoCellAnchor>
  <xdr:twoCellAnchor>
    <xdr:from>
      <xdr:col>6</xdr:col>
      <xdr:colOff>140493</xdr:colOff>
      <xdr:row>7</xdr:row>
      <xdr:rowOff>235744</xdr:rowOff>
    </xdr:from>
    <xdr:to>
      <xdr:col>14</xdr:col>
      <xdr:colOff>73818</xdr:colOff>
      <xdr:row>11</xdr:row>
      <xdr:rowOff>45244</xdr:rowOff>
    </xdr:to>
    <xdr:sp macro="" textlink="">
      <xdr:nvSpPr>
        <xdr:cNvPr id="23" name="TextBox 22"/>
        <xdr:cNvSpPr txBox="1"/>
      </xdr:nvSpPr>
      <xdr:spPr>
        <a:xfrm>
          <a:off x="4683918" y="1664494"/>
          <a:ext cx="4810125" cy="552450"/>
        </a:xfrm>
        <a:prstGeom prst="rect">
          <a:avLst/>
        </a:prstGeom>
        <a:solidFill>
          <a:srgbClr val="1F497D"/>
        </a:solidFill>
        <a:ln w="9525" cmpd="sng">
          <a:solidFill>
            <a:srgbClr val="1F497D"/>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l"/>
          <a:r>
            <a:rPr lang="en-US" sz="1200" b="1">
              <a:solidFill>
                <a:schemeClr val="bg1"/>
              </a:solidFill>
              <a:latin typeface="Arial Narrow" pitchFamily="34" charset="0"/>
              <a:cs typeface="Arial" pitchFamily="34" charset="0"/>
            </a:rPr>
            <a:t>Fill out the form according</a:t>
          </a:r>
          <a:r>
            <a:rPr lang="en-US" sz="1200" b="1" baseline="0">
              <a:solidFill>
                <a:schemeClr val="bg1"/>
              </a:solidFill>
              <a:latin typeface="Arial Narrow" pitchFamily="34" charset="0"/>
              <a:cs typeface="Arial" pitchFamily="34" charset="0"/>
            </a:rPr>
            <a:t> to who will be responsible for the project funds: the Peace Corps Volunteer or the Community.  Once complete, print the form. </a:t>
          </a:r>
          <a:endParaRPr lang="en-US" sz="1200" b="1">
            <a:solidFill>
              <a:schemeClr val="bg1"/>
            </a:solidFill>
            <a:latin typeface="Arial Narrow" pitchFamily="34" charset="0"/>
            <a:cs typeface="Arial" pitchFamily="34" charset="0"/>
          </a:endParaRPr>
        </a:p>
      </xdr:txBody>
    </xdr:sp>
    <xdr:clientData/>
  </xdr:twoCellAnchor>
  <xdr:twoCellAnchor>
    <xdr:from>
      <xdr:col>6</xdr:col>
      <xdr:colOff>150018</xdr:colOff>
      <xdr:row>11</xdr:row>
      <xdr:rowOff>130969</xdr:rowOff>
    </xdr:from>
    <xdr:to>
      <xdr:col>14</xdr:col>
      <xdr:colOff>83343</xdr:colOff>
      <xdr:row>14</xdr:row>
      <xdr:rowOff>102393</xdr:rowOff>
    </xdr:to>
    <xdr:sp macro="" textlink="">
      <xdr:nvSpPr>
        <xdr:cNvPr id="24" name="TextBox 23"/>
        <xdr:cNvSpPr txBox="1"/>
      </xdr:nvSpPr>
      <xdr:spPr>
        <a:xfrm>
          <a:off x="4693443" y="2302669"/>
          <a:ext cx="4810125" cy="552449"/>
        </a:xfrm>
        <a:prstGeom prst="rect">
          <a:avLst/>
        </a:prstGeom>
        <a:solidFill>
          <a:srgbClr val="1F497D"/>
        </a:solidFill>
        <a:ln w="9525" cmpd="sng">
          <a:solidFill>
            <a:srgbClr val="1F497D"/>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l"/>
          <a:r>
            <a:rPr lang="en-US" sz="1200" b="1">
              <a:solidFill>
                <a:schemeClr val="bg1"/>
              </a:solidFill>
              <a:latin typeface="Arial Narrow" pitchFamily="34" charset="0"/>
              <a:cs typeface="Arial" pitchFamily="34" charset="0"/>
            </a:rPr>
            <a:t>Must</a:t>
          </a:r>
          <a:r>
            <a:rPr lang="en-US" sz="1200" b="1" baseline="0">
              <a:solidFill>
                <a:schemeClr val="bg1"/>
              </a:solidFill>
              <a:latin typeface="Arial Narrow" pitchFamily="34" charset="0"/>
              <a:cs typeface="Arial" pitchFamily="34" charset="0"/>
            </a:rPr>
            <a:t> be printed for all projects.</a:t>
          </a:r>
          <a:endParaRPr lang="en-US" sz="1200" b="1">
            <a:solidFill>
              <a:schemeClr val="bg1"/>
            </a:solidFill>
            <a:latin typeface="Arial Narrow" pitchFamily="34" charset="0"/>
            <a:cs typeface="Arial" pitchFamily="34" charset="0"/>
          </a:endParaRPr>
        </a:p>
      </xdr:txBody>
    </xdr:sp>
    <xdr:clientData/>
  </xdr:twoCellAnchor>
  <xdr:twoCellAnchor>
    <xdr:from>
      <xdr:col>6</xdr:col>
      <xdr:colOff>159543</xdr:colOff>
      <xdr:row>15</xdr:row>
      <xdr:rowOff>35719</xdr:rowOff>
    </xdr:from>
    <xdr:to>
      <xdr:col>14</xdr:col>
      <xdr:colOff>92868</xdr:colOff>
      <xdr:row>18</xdr:row>
      <xdr:rowOff>121444</xdr:rowOff>
    </xdr:to>
    <xdr:sp macro="" textlink="">
      <xdr:nvSpPr>
        <xdr:cNvPr id="25" name="TextBox 24"/>
        <xdr:cNvSpPr txBox="1"/>
      </xdr:nvSpPr>
      <xdr:spPr>
        <a:xfrm>
          <a:off x="4702968" y="2950369"/>
          <a:ext cx="4810125" cy="571500"/>
        </a:xfrm>
        <a:prstGeom prst="rect">
          <a:avLst/>
        </a:prstGeom>
        <a:solidFill>
          <a:srgbClr val="1F497D"/>
        </a:solidFill>
        <a:ln w="9525" cmpd="sng">
          <a:solidFill>
            <a:srgbClr val="1F497D"/>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l"/>
          <a:r>
            <a:rPr lang="en-US" sz="1200" b="1">
              <a:solidFill>
                <a:schemeClr val="bg1"/>
              </a:solidFill>
              <a:latin typeface="Arial Narrow" pitchFamily="34" charset="0"/>
              <a:cs typeface="Arial" pitchFamily="34" charset="0"/>
            </a:rPr>
            <a:t>Must</a:t>
          </a:r>
          <a:r>
            <a:rPr lang="en-US" sz="1200" b="1" baseline="0">
              <a:solidFill>
                <a:schemeClr val="bg1"/>
              </a:solidFill>
              <a:latin typeface="Arial Narrow" pitchFamily="34" charset="0"/>
              <a:cs typeface="Arial" pitchFamily="34" charset="0"/>
            </a:rPr>
            <a:t> be printed for all projects.</a:t>
          </a:r>
          <a:endParaRPr lang="en-US" sz="1200" b="1">
            <a:solidFill>
              <a:schemeClr val="bg1"/>
            </a:solidFill>
            <a:latin typeface="Arial Narrow" pitchFamily="34" charset="0"/>
            <a:cs typeface="Arial" pitchFamily="34" charset="0"/>
          </a:endParaRPr>
        </a:p>
      </xdr:txBody>
    </xdr:sp>
    <xdr:clientData/>
  </xdr:twoCellAnchor>
  <xdr:twoCellAnchor>
    <xdr:from>
      <xdr:col>1</xdr:col>
      <xdr:colOff>76200</xdr:colOff>
      <xdr:row>0</xdr:row>
      <xdr:rowOff>142875</xdr:rowOff>
    </xdr:from>
    <xdr:to>
      <xdr:col>1</xdr:col>
      <xdr:colOff>1847850</xdr:colOff>
      <xdr:row>46</xdr:row>
      <xdr:rowOff>38100</xdr:rowOff>
    </xdr:to>
    <xdr:grpSp>
      <xdr:nvGrpSpPr>
        <xdr:cNvPr id="657426" name="Group 28"/>
        <xdr:cNvGrpSpPr>
          <a:grpSpLocks/>
        </xdr:cNvGrpSpPr>
      </xdr:nvGrpSpPr>
      <xdr:grpSpPr bwMode="auto">
        <a:xfrm>
          <a:off x="266700" y="142875"/>
          <a:ext cx="1771650" cy="7867650"/>
          <a:chOff x="11820763" y="288083"/>
          <a:chExt cx="1769694" cy="7878305"/>
        </a:xfrm>
      </xdr:grpSpPr>
      <xdr:sp macro="" textlink="">
        <xdr:nvSpPr>
          <xdr:cNvPr id="30" name="Horizontal Scroll 29">
            <a:hlinkClick xmlns:r="http://schemas.openxmlformats.org/officeDocument/2006/relationships" r:id="rId4"/>
          </xdr:cNvPr>
          <xdr:cNvSpPr/>
        </xdr:nvSpPr>
        <xdr:spPr bwMode="auto">
          <a:xfrm>
            <a:off x="11820763" y="288083"/>
            <a:ext cx="1741151" cy="362440"/>
          </a:xfrm>
          <a:prstGeom prst="horizontalScroll">
            <a:avLst/>
          </a:prstGeom>
          <a:solidFill>
            <a:schemeClr val="bg2">
              <a:lumMod val="50000"/>
            </a:schemeClr>
          </a:solidFill>
          <a:ln>
            <a:solidFill>
              <a:sysClr val="windowText" lastClr="000000"/>
            </a:solidFill>
          </a:ln>
        </xdr:spPr>
        <xdr:style>
          <a:lnRef idx="1">
            <a:schemeClr val="accent1"/>
          </a:lnRef>
          <a:fillRef idx="2">
            <a:schemeClr val="accent1"/>
          </a:fillRef>
          <a:effectRef idx="1">
            <a:schemeClr val="accent1"/>
          </a:effectRef>
          <a:fontRef idx="minor">
            <a:schemeClr val="dk1"/>
          </a:fontRef>
        </xdr:style>
        <xdr:txBody>
          <a:bodyPr vertOverflow="clip" rtlCol="0" anchor="ctr"/>
          <a:lstStyle/>
          <a:p>
            <a:pPr algn="ctr"/>
            <a:r>
              <a:rPr lang="en-US" sz="1400" b="1" baseline="0">
                <a:solidFill>
                  <a:schemeClr val="bg1"/>
                </a:solidFill>
                <a:latin typeface="Arial Narrow" pitchFamily="34" charset="0"/>
              </a:rPr>
              <a:t>Main Menu</a:t>
            </a:r>
          </a:p>
        </xdr:txBody>
      </xdr:sp>
      <xdr:sp macro="" textlink="">
        <xdr:nvSpPr>
          <xdr:cNvPr id="31" name="Rectangle 30">
            <a:hlinkClick xmlns:r="http://schemas.openxmlformats.org/officeDocument/2006/relationships" r:id="rId5"/>
          </xdr:cNvPr>
          <xdr:cNvSpPr/>
        </xdr:nvSpPr>
        <xdr:spPr bwMode="auto">
          <a:xfrm>
            <a:off x="11849306" y="1117880"/>
            <a:ext cx="1741151" cy="362440"/>
          </a:xfrm>
          <a:prstGeom prst="rect">
            <a:avLst/>
          </a:prstGeom>
          <a:solidFill>
            <a:srgbClr val="1F497D"/>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a:latin typeface="Arial Narrow" pitchFamily="34" charset="0"/>
              </a:rPr>
              <a:t>Project Classification</a:t>
            </a:r>
          </a:p>
        </xdr:txBody>
      </xdr:sp>
      <xdr:sp macro="" textlink="">
        <xdr:nvSpPr>
          <xdr:cNvPr id="32" name="Rectangle 31">
            <a:hlinkClick xmlns:r="http://schemas.openxmlformats.org/officeDocument/2006/relationships" r:id="rId6"/>
          </xdr:cNvPr>
          <xdr:cNvSpPr/>
        </xdr:nvSpPr>
        <xdr:spPr bwMode="auto">
          <a:xfrm>
            <a:off x="11849306" y="1518472"/>
            <a:ext cx="1741151" cy="362440"/>
          </a:xfrm>
          <a:prstGeom prst="rect">
            <a:avLst/>
          </a:prstGeom>
          <a:solidFill>
            <a:srgbClr val="1F497D"/>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a:latin typeface="Arial Narrow" pitchFamily="34" charset="0"/>
              </a:rPr>
              <a:t>Project Description</a:t>
            </a:r>
          </a:p>
        </xdr:txBody>
      </xdr:sp>
      <xdr:sp macro="" textlink="">
        <xdr:nvSpPr>
          <xdr:cNvPr id="33" name="Rectangle 32">
            <a:hlinkClick xmlns:r="http://schemas.openxmlformats.org/officeDocument/2006/relationships" r:id="rId7"/>
          </xdr:cNvPr>
          <xdr:cNvSpPr/>
        </xdr:nvSpPr>
        <xdr:spPr bwMode="auto">
          <a:xfrm>
            <a:off x="11839792" y="2310118"/>
            <a:ext cx="1741151" cy="362440"/>
          </a:xfrm>
          <a:prstGeom prst="rect">
            <a:avLst/>
          </a:prstGeom>
          <a:solidFill>
            <a:srgbClr val="1F497D"/>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a:latin typeface="Arial Narrow" pitchFamily="34" charset="0"/>
              </a:rPr>
              <a:t>Timeline</a:t>
            </a:r>
          </a:p>
        </xdr:txBody>
      </xdr:sp>
      <xdr:sp macro="" textlink="">
        <xdr:nvSpPr>
          <xdr:cNvPr id="34" name="Rectangle 33">
            <a:hlinkClick xmlns:r="http://schemas.openxmlformats.org/officeDocument/2006/relationships" r:id="rId8"/>
          </xdr:cNvPr>
          <xdr:cNvSpPr/>
        </xdr:nvSpPr>
        <xdr:spPr bwMode="auto">
          <a:xfrm>
            <a:off x="11839792" y="2701172"/>
            <a:ext cx="1741151" cy="362440"/>
          </a:xfrm>
          <a:prstGeom prst="rect">
            <a:avLst/>
          </a:prstGeom>
          <a:solidFill>
            <a:srgbClr val="1F497D"/>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a:solidFill>
                  <a:schemeClr val="lt1"/>
                </a:solidFill>
                <a:latin typeface="Arial Narrow" pitchFamily="34" charset="0"/>
                <a:ea typeface="+mn-ea"/>
                <a:cs typeface="+mn-cs"/>
              </a:rPr>
              <a:t>Monitoring</a:t>
            </a:r>
            <a:r>
              <a:rPr lang="en-US" sz="1100" b="1" baseline="0">
                <a:solidFill>
                  <a:schemeClr val="lt1"/>
                </a:solidFill>
                <a:latin typeface="Arial Narrow" pitchFamily="34" charset="0"/>
                <a:ea typeface="+mn-ea"/>
                <a:cs typeface="+mn-cs"/>
              </a:rPr>
              <a:t> &amp; Evaluation</a:t>
            </a:r>
            <a:endParaRPr lang="en-US" sz="1100">
              <a:latin typeface="Arial Narrow" pitchFamily="34" charset="0"/>
            </a:endParaRPr>
          </a:p>
        </xdr:txBody>
      </xdr:sp>
      <xdr:sp macro="" textlink="">
        <xdr:nvSpPr>
          <xdr:cNvPr id="35" name="Rectangle 34">
            <a:hlinkClick xmlns:r="http://schemas.openxmlformats.org/officeDocument/2006/relationships" r:id="rId9"/>
          </xdr:cNvPr>
          <xdr:cNvSpPr/>
        </xdr:nvSpPr>
        <xdr:spPr bwMode="auto">
          <a:xfrm>
            <a:off x="11839792" y="3473741"/>
            <a:ext cx="1741151" cy="362440"/>
          </a:xfrm>
          <a:prstGeom prst="rect">
            <a:avLst/>
          </a:prstGeom>
          <a:solidFill>
            <a:srgbClr val="1F497D"/>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a:latin typeface="Arial Narrow" pitchFamily="34" charset="0"/>
              </a:rPr>
              <a:t>Detailed Budget</a:t>
            </a:r>
          </a:p>
        </xdr:txBody>
      </xdr:sp>
      <xdr:sp macro="" textlink="">
        <xdr:nvSpPr>
          <xdr:cNvPr id="36" name="Rectangle 35">
            <a:hlinkClick xmlns:r="http://schemas.openxmlformats.org/officeDocument/2006/relationships" r:id="rId10"/>
          </xdr:cNvPr>
          <xdr:cNvSpPr/>
        </xdr:nvSpPr>
        <xdr:spPr bwMode="auto">
          <a:xfrm>
            <a:off x="11839792" y="3855257"/>
            <a:ext cx="1741151" cy="362440"/>
          </a:xfrm>
          <a:prstGeom prst="rect">
            <a:avLst/>
          </a:prstGeom>
          <a:solidFill>
            <a:srgbClr val="1F497D"/>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a:latin typeface="Arial Narrow" pitchFamily="34" charset="0"/>
              </a:rPr>
              <a:t>Grant Type Selection</a:t>
            </a:r>
          </a:p>
        </xdr:txBody>
      </xdr:sp>
      <xdr:sp macro="" textlink="">
        <xdr:nvSpPr>
          <xdr:cNvPr id="37" name="Rectangle 36">
            <a:hlinkClick xmlns:r="http://schemas.openxmlformats.org/officeDocument/2006/relationships" r:id="rId11"/>
          </xdr:cNvPr>
          <xdr:cNvSpPr/>
        </xdr:nvSpPr>
        <xdr:spPr bwMode="auto">
          <a:xfrm>
            <a:off x="11830277" y="6211119"/>
            <a:ext cx="1741151" cy="362440"/>
          </a:xfrm>
          <a:prstGeom prst="rect">
            <a:avLst/>
          </a:prstGeom>
          <a:solidFill>
            <a:srgbClr val="1F497D"/>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a:latin typeface="Arial Narrow" pitchFamily="34" charset="0"/>
              </a:rPr>
              <a:t>Signature Forms</a:t>
            </a:r>
          </a:p>
        </xdr:txBody>
      </xdr:sp>
      <xdr:sp macro="" textlink="">
        <xdr:nvSpPr>
          <xdr:cNvPr id="38" name="Rectangle 37">
            <a:hlinkClick xmlns:r="http://schemas.openxmlformats.org/officeDocument/2006/relationships" r:id="rId12"/>
          </xdr:cNvPr>
          <xdr:cNvSpPr/>
        </xdr:nvSpPr>
        <xdr:spPr bwMode="auto">
          <a:xfrm>
            <a:off x="12020567" y="4227236"/>
            <a:ext cx="1560375" cy="362440"/>
          </a:xfrm>
          <a:prstGeom prst="rect">
            <a:avLst/>
          </a:prstGeom>
          <a:solidFill>
            <a:schemeClr val="accent4"/>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a:latin typeface="Arial Narrow" pitchFamily="34" charset="0"/>
              </a:rPr>
              <a:t>PCPP</a:t>
            </a:r>
          </a:p>
        </xdr:txBody>
      </xdr:sp>
      <xdr:sp macro="" textlink="">
        <xdr:nvSpPr>
          <xdr:cNvPr id="39" name="Rectangle 38">
            <a:hlinkClick xmlns:r="http://schemas.openxmlformats.org/officeDocument/2006/relationships" r:id="rId13"/>
          </xdr:cNvPr>
          <xdr:cNvSpPr/>
        </xdr:nvSpPr>
        <xdr:spPr bwMode="auto">
          <a:xfrm>
            <a:off x="12020567" y="4637365"/>
            <a:ext cx="1560375" cy="352902"/>
          </a:xfrm>
          <a:prstGeom prst="rect">
            <a:avLst/>
          </a:prstGeom>
          <a:solidFill>
            <a:schemeClr val="accent3"/>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a:latin typeface="Arial Narrow" pitchFamily="34" charset="0"/>
              </a:rPr>
              <a:t>SPA and other USAID</a:t>
            </a:r>
          </a:p>
        </xdr:txBody>
      </xdr:sp>
      <xdr:sp macro="" textlink="">
        <xdr:nvSpPr>
          <xdr:cNvPr id="40" name="Rectangle 39">
            <a:hlinkClick xmlns:r="http://schemas.openxmlformats.org/officeDocument/2006/relationships" r:id="rId14"/>
          </xdr:cNvPr>
          <xdr:cNvSpPr/>
        </xdr:nvSpPr>
        <xdr:spPr bwMode="auto">
          <a:xfrm>
            <a:off x="12020567" y="5037957"/>
            <a:ext cx="1560375" cy="352902"/>
          </a:xfrm>
          <a:prstGeom prst="rect">
            <a:avLst/>
          </a:prstGeom>
          <a:solidFill>
            <a:schemeClr val="accent2"/>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a:latin typeface="Arial Narrow" pitchFamily="34" charset="0"/>
              </a:rPr>
              <a:t>VAST</a:t>
            </a:r>
          </a:p>
        </xdr:txBody>
      </xdr:sp>
      <xdr:sp macro="" textlink="">
        <xdr:nvSpPr>
          <xdr:cNvPr id="41" name="Rectangle 40">
            <a:hlinkClick xmlns:r="http://schemas.openxmlformats.org/officeDocument/2006/relationships" r:id="rId15"/>
          </xdr:cNvPr>
          <xdr:cNvSpPr/>
        </xdr:nvSpPr>
        <xdr:spPr bwMode="auto">
          <a:xfrm>
            <a:off x="12020567" y="5419473"/>
            <a:ext cx="1560375" cy="362440"/>
          </a:xfrm>
          <a:prstGeom prst="rect">
            <a:avLst/>
          </a:prstGeom>
          <a:solidFill>
            <a:schemeClr val="accent6"/>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a:latin typeface="Arial Narrow" pitchFamily="34" charset="0"/>
              </a:rPr>
              <a:t>ECPA</a:t>
            </a:r>
          </a:p>
        </xdr:txBody>
      </xdr:sp>
      <xdr:sp macro="" textlink="">
        <xdr:nvSpPr>
          <xdr:cNvPr id="42" name="Rectangle 41">
            <a:hlinkClick xmlns:r="http://schemas.openxmlformats.org/officeDocument/2006/relationships" r:id="rId2"/>
          </xdr:cNvPr>
          <xdr:cNvSpPr/>
        </xdr:nvSpPr>
        <xdr:spPr bwMode="auto">
          <a:xfrm>
            <a:off x="12001538" y="6611710"/>
            <a:ext cx="1560375" cy="371978"/>
          </a:xfrm>
          <a:prstGeom prst="rect">
            <a:avLst/>
          </a:prstGeom>
          <a:solidFill>
            <a:srgbClr val="1F497D"/>
          </a:solidFill>
          <a:ln>
            <a:solidFill>
              <a:srgbClr val="1F497D"/>
            </a:solid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baseline="0">
                <a:latin typeface="Arial Narrow" pitchFamily="34" charset="0"/>
              </a:rPr>
              <a:t>Liability Form</a:t>
            </a:r>
            <a:endParaRPr lang="en-US" sz="1100" b="1">
              <a:latin typeface="Arial Narrow" pitchFamily="34" charset="0"/>
            </a:endParaRPr>
          </a:p>
        </xdr:txBody>
      </xdr:sp>
      <xdr:sp macro="" textlink="">
        <xdr:nvSpPr>
          <xdr:cNvPr id="43" name="Rectangle 42">
            <a:hlinkClick xmlns:r="http://schemas.openxmlformats.org/officeDocument/2006/relationships" r:id="rId1"/>
          </xdr:cNvPr>
          <xdr:cNvSpPr/>
        </xdr:nvSpPr>
        <xdr:spPr bwMode="auto">
          <a:xfrm>
            <a:off x="12001538" y="7021840"/>
            <a:ext cx="1560375" cy="362440"/>
          </a:xfrm>
          <a:prstGeom prst="rect">
            <a:avLst/>
          </a:prstGeom>
          <a:solidFill>
            <a:srgbClr val="1F497D"/>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a:latin typeface="Arial Narrow" pitchFamily="34" charset="0"/>
              </a:rPr>
              <a:t>Project Agreement</a:t>
            </a:r>
          </a:p>
        </xdr:txBody>
      </xdr:sp>
      <xdr:sp macro="" textlink="">
        <xdr:nvSpPr>
          <xdr:cNvPr id="61" name="Rectangle 60">
            <a:hlinkClick xmlns:r="http://schemas.openxmlformats.org/officeDocument/2006/relationships" r:id="rId3"/>
          </xdr:cNvPr>
          <xdr:cNvSpPr/>
        </xdr:nvSpPr>
        <xdr:spPr bwMode="auto">
          <a:xfrm>
            <a:off x="12001538" y="7412894"/>
            <a:ext cx="1560375" cy="362440"/>
          </a:xfrm>
          <a:prstGeom prst="rect">
            <a:avLst/>
          </a:prstGeom>
          <a:solidFill>
            <a:srgbClr val="1F497D"/>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a:latin typeface="Arial Narrow" pitchFamily="34" charset="0"/>
              </a:rPr>
              <a:t>Press Authorization</a:t>
            </a:r>
          </a:p>
        </xdr:txBody>
      </xdr:sp>
      <xdr:sp macro="" textlink="">
        <xdr:nvSpPr>
          <xdr:cNvPr id="62" name="Rectangle 61">
            <a:hlinkClick xmlns:r="http://schemas.openxmlformats.org/officeDocument/2006/relationships" r:id="rId16"/>
          </xdr:cNvPr>
          <xdr:cNvSpPr/>
        </xdr:nvSpPr>
        <xdr:spPr bwMode="auto">
          <a:xfrm>
            <a:off x="11849306" y="698213"/>
            <a:ext cx="1741151" cy="371978"/>
          </a:xfrm>
          <a:prstGeom prst="rect">
            <a:avLst/>
          </a:prstGeom>
          <a:solidFill>
            <a:srgbClr val="1F497D"/>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a:latin typeface="Arial Narrow" pitchFamily="34" charset="0"/>
              </a:rPr>
              <a:t>Instructions</a:t>
            </a:r>
          </a:p>
        </xdr:txBody>
      </xdr:sp>
      <xdr:sp macro="" textlink="">
        <xdr:nvSpPr>
          <xdr:cNvPr id="63" name="Rectangle 62">
            <a:hlinkClick xmlns:r="http://schemas.openxmlformats.org/officeDocument/2006/relationships" r:id="rId17"/>
          </xdr:cNvPr>
          <xdr:cNvSpPr/>
        </xdr:nvSpPr>
        <xdr:spPr bwMode="auto">
          <a:xfrm>
            <a:off x="11849306" y="1919064"/>
            <a:ext cx="1741151" cy="352902"/>
          </a:xfrm>
          <a:prstGeom prst="rect">
            <a:avLst/>
          </a:prstGeom>
          <a:solidFill>
            <a:srgbClr val="1F497D"/>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a:latin typeface="Arial Narrow" pitchFamily="34" charset="0"/>
              </a:rPr>
              <a:t>Goals &amp; Objectives</a:t>
            </a:r>
          </a:p>
        </xdr:txBody>
      </xdr:sp>
      <xdr:sp macro="" textlink="">
        <xdr:nvSpPr>
          <xdr:cNvPr id="64" name="Rectangle 63">
            <a:hlinkClick xmlns:r="http://schemas.openxmlformats.org/officeDocument/2006/relationships" r:id="rId18"/>
          </xdr:cNvPr>
          <xdr:cNvSpPr/>
        </xdr:nvSpPr>
        <xdr:spPr bwMode="auto">
          <a:xfrm>
            <a:off x="11839792" y="3082688"/>
            <a:ext cx="1741151" cy="362440"/>
          </a:xfrm>
          <a:prstGeom prst="rect">
            <a:avLst/>
          </a:prstGeom>
          <a:solidFill>
            <a:srgbClr val="1F497D"/>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baseline="0">
                <a:latin typeface="Arial Narrow" pitchFamily="34" charset="0"/>
              </a:rPr>
              <a:t>Do No Harm</a:t>
            </a:r>
          </a:p>
        </xdr:txBody>
      </xdr:sp>
      <xdr:sp macro="" textlink="">
        <xdr:nvSpPr>
          <xdr:cNvPr id="68" name="Rectangle 67">
            <a:hlinkClick xmlns:r="http://schemas.openxmlformats.org/officeDocument/2006/relationships" r:id="rId19"/>
          </xdr:cNvPr>
          <xdr:cNvSpPr/>
        </xdr:nvSpPr>
        <xdr:spPr bwMode="auto">
          <a:xfrm>
            <a:off x="11830277" y="7803948"/>
            <a:ext cx="1750665" cy="362440"/>
          </a:xfrm>
          <a:prstGeom prst="rect">
            <a:avLst/>
          </a:prstGeom>
          <a:solidFill>
            <a:srgbClr val="1F497D"/>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a:latin typeface="Arial Narrow" pitchFamily="34" charset="0"/>
              </a:rPr>
              <a:t>End</a:t>
            </a:r>
          </a:p>
        </xdr:txBody>
      </xdr:sp>
      <xdr:sp macro="" textlink="">
        <xdr:nvSpPr>
          <xdr:cNvPr id="69" name="Rectangle 68">
            <a:hlinkClick xmlns:r="http://schemas.openxmlformats.org/officeDocument/2006/relationships" r:id="rId20"/>
          </xdr:cNvPr>
          <xdr:cNvSpPr/>
        </xdr:nvSpPr>
        <xdr:spPr bwMode="auto">
          <a:xfrm>
            <a:off x="12011053" y="5800989"/>
            <a:ext cx="1560375" cy="362440"/>
          </a:xfrm>
          <a:prstGeom prst="rect">
            <a:avLst/>
          </a:prstGeom>
          <a:solidFill>
            <a:srgbClr val="FFC000"/>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a:latin typeface="Arial Narrow" pitchFamily="34" charset="0"/>
              </a:rPr>
              <a:t>FTF</a:t>
            </a:r>
          </a:p>
        </xdr:txBody>
      </xdr:sp>
    </xdr:grpSp>
    <xdr:clientData/>
  </xdr:twoCellAnchor>
</xdr:wsDr>
</file>

<file path=xl/drawings/drawing24.xml><?xml version="1.0" encoding="utf-8"?>
<xdr:wsDr xmlns:xdr="http://schemas.openxmlformats.org/drawingml/2006/spreadsheetDrawing" xmlns:a="http://schemas.openxmlformats.org/drawingml/2006/main">
  <xdr:twoCellAnchor>
    <xdr:from>
      <xdr:col>0</xdr:col>
      <xdr:colOff>114300</xdr:colOff>
      <xdr:row>0</xdr:row>
      <xdr:rowOff>142875</xdr:rowOff>
    </xdr:from>
    <xdr:to>
      <xdr:col>1</xdr:col>
      <xdr:colOff>1695450</xdr:colOff>
      <xdr:row>32</xdr:row>
      <xdr:rowOff>76200</xdr:rowOff>
    </xdr:to>
    <xdr:grpSp>
      <xdr:nvGrpSpPr>
        <xdr:cNvPr id="631586" name="Group 61"/>
        <xdr:cNvGrpSpPr>
          <a:grpSpLocks/>
        </xdr:cNvGrpSpPr>
      </xdr:nvGrpSpPr>
      <xdr:grpSpPr bwMode="auto">
        <a:xfrm>
          <a:off x="114300" y="142875"/>
          <a:ext cx="1771650" cy="7874794"/>
          <a:chOff x="11820763" y="288083"/>
          <a:chExt cx="1769694" cy="7878305"/>
        </a:xfrm>
      </xdr:grpSpPr>
      <xdr:sp macro="" textlink="">
        <xdr:nvSpPr>
          <xdr:cNvPr id="63" name="Horizontal Scroll 62">
            <a:hlinkClick xmlns:r="http://schemas.openxmlformats.org/officeDocument/2006/relationships" r:id="rId1"/>
          </xdr:cNvPr>
          <xdr:cNvSpPr/>
        </xdr:nvSpPr>
        <xdr:spPr bwMode="auto">
          <a:xfrm>
            <a:off x="11820763" y="288083"/>
            <a:ext cx="1741151" cy="362880"/>
          </a:xfrm>
          <a:prstGeom prst="horizontalScroll">
            <a:avLst/>
          </a:prstGeom>
          <a:solidFill>
            <a:schemeClr val="bg2">
              <a:lumMod val="50000"/>
            </a:schemeClr>
          </a:solidFill>
          <a:ln>
            <a:solidFill>
              <a:sysClr val="windowText" lastClr="000000"/>
            </a:solidFill>
          </a:ln>
        </xdr:spPr>
        <xdr:style>
          <a:lnRef idx="1">
            <a:schemeClr val="accent1"/>
          </a:lnRef>
          <a:fillRef idx="2">
            <a:schemeClr val="accent1"/>
          </a:fillRef>
          <a:effectRef idx="1">
            <a:schemeClr val="accent1"/>
          </a:effectRef>
          <a:fontRef idx="minor">
            <a:schemeClr val="dk1"/>
          </a:fontRef>
        </xdr:style>
        <xdr:txBody>
          <a:bodyPr vertOverflow="clip" rtlCol="0" anchor="ctr"/>
          <a:lstStyle/>
          <a:p>
            <a:pPr algn="ctr"/>
            <a:r>
              <a:rPr lang="en-US" sz="1400" b="1" baseline="0">
                <a:solidFill>
                  <a:schemeClr val="bg1"/>
                </a:solidFill>
                <a:latin typeface="Arial Narrow" pitchFamily="34" charset="0"/>
              </a:rPr>
              <a:t>Main Menu</a:t>
            </a:r>
          </a:p>
        </xdr:txBody>
      </xdr:sp>
      <xdr:sp macro="" textlink="">
        <xdr:nvSpPr>
          <xdr:cNvPr id="64" name="Rectangle 63">
            <a:hlinkClick xmlns:r="http://schemas.openxmlformats.org/officeDocument/2006/relationships" r:id="rId2"/>
          </xdr:cNvPr>
          <xdr:cNvSpPr/>
        </xdr:nvSpPr>
        <xdr:spPr bwMode="auto">
          <a:xfrm>
            <a:off x="11849306" y="1118886"/>
            <a:ext cx="1741151" cy="362880"/>
          </a:xfrm>
          <a:prstGeom prst="rect">
            <a:avLst/>
          </a:prstGeom>
          <a:solidFill>
            <a:srgbClr val="1F497D"/>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a:latin typeface="Arial Narrow" pitchFamily="34" charset="0"/>
              </a:rPr>
              <a:t>Project Classification</a:t>
            </a:r>
          </a:p>
        </xdr:txBody>
      </xdr:sp>
      <xdr:sp macro="" textlink="">
        <xdr:nvSpPr>
          <xdr:cNvPr id="65" name="Rectangle 64">
            <a:hlinkClick xmlns:r="http://schemas.openxmlformats.org/officeDocument/2006/relationships" r:id="rId3"/>
          </xdr:cNvPr>
          <xdr:cNvSpPr/>
        </xdr:nvSpPr>
        <xdr:spPr bwMode="auto">
          <a:xfrm>
            <a:off x="11849306" y="1519963"/>
            <a:ext cx="1741151" cy="353330"/>
          </a:xfrm>
          <a:prstGeom prst="rect">
            <a:avLst/>
          </a:prstGeom>
          <a:solidFill>
            <a:srgbClr val="1F497D"/>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a:latin typeface="Arial Narrow" pitchFamily="34" charset="0"/>
              </a:rPr>
              <a:t>Project Description</a:t>
            </a:r>
          </a:p>
        </xdr:txBody>
      </xdr:sp>
      <xdr:sp macro="" textlink="">
        <xdr:nvSpPr>
          <xdr:cNvPr id="66" name="Rectangle 65">
            <a:hlinkClick xmlns:r="http://schemas.openxmlformats.org/officeDocument/2006/relationships" r:id="rId4"/>
          </xdr:cNvPr>
          <xdr:cNvSpPr/>
        </xdr:nvSpPr>
        <xdr:spPr bwMode="auto">
          <a:xfrm>
            <a:off x="11839792" y="2312569"/>
            <a:ext cx="1741151" cy="353330"/>
          </a:xfrm>
          <a:prstGeom prst="rect">
            <a:avLst/>
          </a:prstGeom>
          <a:solidFill>
            <a:srgbClr val="1F497D"/>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a:latin typeface="Arial Narrow" pitchFamily="34" charset="0"/>
              </a:rPr>
              <a:t>Timeline</a:t>
            </a:r>
          </a:p>
        </xdr:txBody>
      </xdr:sp>
      <xdr:sp macro="" textlink="">
        <xdr:nvSpPr>
          <xdr:cNvPr id="67" name="Rectangle 66">
            <a:hlinkClick xmlns:r="http://schemas.openxmlformats.org/officeDocument/2006/relationships" r:id="rId5"/>
          </xdr:cNvPr>
          <xdr:cNvSpPr/>
        </xdr:nvSpPr>
        <xdr:spPr bwMode="auto">
          <a:xfrm>
            <a:off x="11839792" y="2694547"/>
            <a:ext cx="1741151" cy="362880"/>
          </a:xfrm>
          <a:prstGeom prst="rect">
            <a:avLst/>
          </a:prstGeom>
          <a:solidFill>
            <a:srgbClr val="1F497D"/>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a:solidFill>
                  <a:schemeClr val="lt1"/>
                </a:solidFill>
                <a:latin typeface="Arial Narrow" pitchFamily="34" charset="0"/>
                <a:ea typeface="+mn-ea"/>
                <a:cs typeface="+mn-cs"/>
              </a:rPr>
              <a:t>Monitoring</a:t>
            </a:r>
            <a:r>
              <a:rPr lang="en-US" sz="1100" b="1" baseline="0">
                <a:solidFill>
                  <a:schemeClr val="lt1"/>
                </a:solidFill>
                <a:latin typeface="Arial Narrow" pitchFamily="34" charset="0"/>
                <a:ea typeface="+mn-ea"/>
                <a:cs typeface="+mn-cs"/>
              </a:rPr>
              <a:t> &amp; Evaluation</a:t>
            </a:r>
            <a:endParaRPr lang="en-US" sz="1100">
              <a:latin typeface="Arial Narrow" pitchFamily="34" charset="0"/>
            </a:endParaRPr>
          </a:p>
        </xdr:txBody>
      </xdr:sp>
      <xdr:sp macro="" textlink="">
        <xdr:nvSpPr>
          <xdr:cNvPr id="68" name="Rectangle 67">
            <a:hlinkClick xmlns:r="http://schemas.openxmlformats.org/officeDocument/2006/relationships" r:id="rId6"/>
          </xdr:cNvPr>
          <xdr:cNvSpPr/>
        </xdr:nvSpPr>
        <xdr:spPr bwMode="auto">
          <a:xfrm>
            <a:off x="11839792" y="3468053"/>
            <a:ext cx="1741151" cy="362880"/>
          </a:xfrm>
          <a:prstGeom prst="rect">
            <a:avLst/>
          </a:prstGeom>
          <a:solidFill>
            <a:srgbClr val="1F497D"/>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a:latin typeface="Arial Narrow" pitchFamily="34" charset="0"/>
              </a:rPr>
              <a:t>Detailed Budget</a:t>
            </a:r>
          </a:p>
        </xdr:txBody>
      </xdr:sp>
      <xdr:sp macro="" textlink="">
        <xdr:nvSpPr>
          <xdr:cNvPr id="69" name="Rectangle 68">
            <a:hlinkClick xmlns:r="http://schemas.openxmlformats.org/officeDocument/2006/relationships" r:id="rId7"/>
          </xdr:cNvPr>
          <xdr:cNvSpPr/>
        </xdr:nvSpPr>
        <xdr:spPr bwMode="auto">
          <a:xfrm>
            <a:off x="11839792" y="3850032"/>
            <a:ext cx="1741151" cy="362880"/>
          </a:xfrm>
          <a:prstGeom prst="rect">
            <a:avLst/>
          </a:prstGeom>
          <a:solidFill>
            <a:srgbClr val="1F497D"/>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a:latin typeface="Arial Narrow" pitchFamily="34" charset="0"/>
              </a:rPr>
              <a:t>Grant Type Selection</a:t>
            </a:r>
          </a:p>
        </xdr:txBody>
      </xdr:sp>
      <xdr:sp macro="" textlink="">
        <xdr:nvSpPr>
          <xdr:cNvPr id="70" name="Rectangle 69">
            <a:hlinkClick xmlns:r="http://schemas.openxmlformats.org/officeDocument/2006/relationships" r:id="rId8"/>
          </xdr:cNvPr>
          <xdr:cNvSpPr/>
        </xdr:nvSpPr>
        <xdr:spPr bwMode="auto">
          <a:xfrm>
            <a:off x="11830277" y="6218298"/>
            <a:ext cx="1741151" cy="362880"/>
          </a:xfrm>
          <a:prstGeom prst="rect">
            <a:avLst/>
          </a:prstGeom>
          <a:solidFill>
            <a:srgbClr val="1F497D"/>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a:latin typeface="Arial Narrow" pitchFamily="34" charset="0"/>
              </a:rPr>
              <a:t>Signature Forms</a:t>
            </a:r>
          </a:p>
        </xdr:txBody>
      </xdr:sp>
      <xdr:sp macro="" textlink="">
        <xdr:nvSpPr>
          <xdr:cNvPr id="71" name="Rectangle 70">
            <a:hlinkClick xmlns:r="http://schemas.openxmlformats.org/officeDocument/2006/relationships" r:id="rId9"/>
          </xdr:cNvPr>
          <xdr:cNvSpPr/>
        </xdr:nvSpPr>
        <xdr:spPr bwMode="auto">
          <a:xfrm>
            <a:off x="12020567" y="4232010"/>
            <a:ext cx="1560375" cy="362880"/>
          </a:xfrm>
          <a:prstGeom prst="rect">
            <a:avLst/>
          </a:prstGeom>
          <a:solidFill>
            <a:schemeClr val="accent4"/>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a:latin typeface="Arial Narrow" pitchFamily="34" charset="0"/>
              </a:rPr>
              <a:t>PCPP</a:t>
            </a:r>
          </a:p>
        </xdr:txBody>
      </xdr:sp>
      <xdr:sp macro="" textlink="">
        <xdr:nvSpPr>
          <xdr:cNvPr id="72" name="Rectangle 71">
            <a:hlinkClick xmlns:r="http://schemas.openxmlformats.org/officeDocument/2006/relationships" r:id="rId10"/>
          </xdr:cNvPr>
          <xdr:cNvSpPr/>
        </xdr:nvSpPr>
        <xdr:spPr bwMode="auto">
          <a:xfrm>
            <a:off x="12020567" y="4642637"/>
            <a:ext cx="1560375" cy="353330"/>
          </a:xfrm>
          <a:prstGeom prst="rect">
            <a:avLst/>
          </a:prstGeom>
          <a:solidFill>
            <a:schemeClr val="accent3"/>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a:latin typeface="Arial Narrow" pitchFamily="34" charset="0"/>
              </a:rPr>
              <a:t>SPA and other USAID</a:t>
            </a:r>
          </a:p>
        </xdr:txBody>
      </xdr:sp>
      <xdr:sp macro="" textlink="">
        <xdr:nvSpPr>
          <xdr:cNvPr id="73" name="Rectangle 72">
            <a:hlinkClick xmlns:r="http://schemas.openxmlformats.org/officeDocument/2006/relationships" r:id="rId11"/>
          </xdr:cNvPr>
          <xdr:cNvSpPr/>
        </xdr:nvSpPr>
        <xdr:spPr bwMode="auto">
          <a:xfrm>
            <a:off x="12020567" y="5034165"/>
            <a:ext cx="1560375" cy="362880"/>
          </a:xfrm>
          <a:prstGeom prst="rect">
            <a:avLst/>
          </a:prstGeom>
          <a:solidFill>
            <a:schemeClr val="accent2"/>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a:latin typeface="Arial Narrow" pitchFamily="34" charset="0"/>
              </a:rPr>
              <a:t>VAST</a:t>
            </a:r>
          </a:p>
        </xdr:txBody>
      </xdr:sp>
      <xdr:sp macro="" textlink="">
        <xdr:nvSpPr>
          <xdr:cNvPr id="74" name="Rectangle 73">
            <a:hlinkClick xmlns:r="http://schemas.openxmlformats.org/officeDocument/2006/relationships" r:id="rId12"/>
          </xdr:cNvPr>
          <xdr:cNvSpPr/>
        </xdr:nvSpPr>
        <xdr:spPr bwMode="auto">
          <a:xfrm>
            <a:off x="12020567" y="5425693"/>
            <a:ext cx="1560375" cy="353330"/>
          </a:xfrm>
          <a:prstGeom prst="rect">
            <a:avLst/>
          </a:prstGeom>
          <a:solidFill>
            <a:schemeClr val="accent6"/>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a:latin typeface="Arial Narrow" pitchFamily="34" charset="0"/>
              </a:rPr>
              <a:t>ECPA</a:t>
            </a:r>
          </a:p>
        </xdr:txBody>
      </xdr:sp>
      <xdr:sp macro="" textlink="">
        <xdr:nvSpPr>
          <xdr:cNvPr id="75" name="Rectangle 74">
            <a:hlinkClick xmlns:r="http://schemas.openxmlformats.org/officeDocument/2006/relationships" r:id="rId13"/>
          </xdr:cNvPr>
          <xdr:cNvSpPr/>
        </xdr:nvSpPr>
        <xdr:spPr bwMode="auto">
          <a:xfrm>
            <a:off x="12001538" y="6619375"/>
            <a:ext cx="1560375" cy="362880"/>
          </a:xfrm>
          <a:prstGeom prst="rect">
            <a:avLst/>
          </a:prstGeom>
          <a:solidFill>
            <a:srgbClr val="1F497D"/>
          </a:solidFill>
          <a:ln>
            <a:solidFill>
              <a:srgbClr val="1F497D"/>
            </a:solid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baseline="0">
                <a:latin typeface="Arial Narrow" pitchFamily="34" charset="0"/>
              </a:rPr>
              <a:t>Liability Form</a:t>
            </a:r>
            <a:endParaRPr lang="en-US" sz="1100" b="1">
              <a:latin typeface="Arial Narrow" pitchFamily="34" charset="0"/>
            </a:endParaRPr>
          </a:p>
        </xdr:txBody>
      </xdr:sp>
      <xdr:sp macro="" textlink="">
        <xdr:nvSpPr>
          <xdr:cNvPr id="76" name="Rectangle 75">
            <a:hlinkClick xmlns:r="http://schemas.openxmlformats.org/officeDocument/2006/relationships" r:id="rId14"/>
          </xdr:cNvPr>
          <xdr:cNvSpPr/>
        </xdr:nvSpPr>
        <xdr:spPr bwMode="auto">
          <a:xfrm>
            <a:off x="12001538" y="7020453"/>
            <a:ext cx="1560375" cy="362880"/>
          </a:xfrm>
          <a:prstGeom prst="rect">
            <a:avLst/>
          </a:prstGeom>
          <a:solidFill>
            <a:srgbClr val="1F497D"/>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a:latin typeface="Arial Narrow" pitchFamily="34" charset="0"/>
              </a:rPr>
              <a:t>Project Agreement</a:t>
            </a:r>
          </a:p>
        </xdr:txBody>
      </xdr:sp>
      <xdr:sp macro="" textlink="">
        <xdr:nvSpPr>
          <xdr:cNvPr id="77" name="Rectangle 76">
            <a:hlinkClick xmlns:r="http://schemas.openxmlformats.org/officeDocument/2006/relationships" r:id="rId15"/>
          </xdr:cNvPr>
          <xdr:cNvSpPr/>
        </xdr:nvSpPr>
        <xdr:spPr bwMode="auto">
          <a:xfrm>
            <a:off x="12001538" y="7411981"/>
            <a:ext cx="1560375" cy="362880"/>
          </a:xfrm>
          <a:prstGeom prst="rect">
            <a:avLst/>
          </a:prstGeom>
          <a:solidFill>
            <a:srgbClr val="1F497D"/>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a:latin typeface="Arial Narrow" pitchFamily="34" charset="0"/>
              </a:rPr>
              <a:t>Press Authorization</a:t>
            </a:r>
          </a:p>
        </xdr:txBody>
      </xdr:sp>
      <xdr:sp macro="" textlink="">
        <xdr:nvSpPr>
          <xdr:cNvPr id="78" name="Rectangle 77">
            <a:hlinkClick xmlns:r="http://schemas.openxmlformats.org/officeDocument/2006/relationships" r:id="rId16"/>
          </xdr:cNvPr>
          <xdr:cNvSpPr/>
        </xdr:nvSpPr>
        <xdr:spPr bwMode="auto">
          <a:xfrm>
            <a:off x="11849306" y="698710"/>
            <a:ext cx="1741151" cy="362880"/>
          </a:xfrm>
          <a:prstGeom prst="rect">
            <a:avLst/>
          </a:prstGeom>
          <a:solidFill>
            <a:srgbClr val="1F497D"/>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a:latin typeface="Arial Narrow" pitchFamily="34" charset="0"/>
              </a:rPr>
              <a:t>Instructions</a:t>
            </a:r>
          </a:p>
        </xdr:txBody>
      </xdr:sp>
      <xdr:sp macro="" textlink="">
        <xdr:nvSpPr>
          <xdr:cNvPr id="79" name="Rectangle 78">
            <a:hlinkClick xmlns:r="http://schemas.openxmlformats.org/officeDocument/2006/relationships" r:id="rId17"/>
          </xdr:cNvPr>
          <xdr:cNvSpPr/>
        </xdr:nvSpPr>
        <xdr:spPr bwMode="auto">
          <a:xfrm>
            <a:off x="11849306" y="1911491"/>
            <a:ext cx="1741151" cy="362880"/>
          </a:xfrm>
          <a:prstGeom prst="rect">
            <a:avLst/>
          </a:prstGeom>
          <a:solidFill>
            <a:srgbClr val="1F497D"/>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a:latin typeface="Arial Narrow" pitchFamily="34" charset="0"/>
              </a:rPr>
              <a:t>Goals &amp; Objectives</a:t>
            </a:r>
          </a:p>
        </xdr:txBody>
      </xdr:sp>
      <xdr:sp macro="" textlink="">
        <xdr:nvSpPr>
          <xdr:cNvPr id="80" name="Rectangle 79">
            <a:hlinkClick xmlns:r="http://schemas.openxmlformats.org/officeDocument/2006/relationships" r:id="rId18"/>
          </xdr:cNvPr>
          <xdr:cNvSpPr/>
        </xdr:nvSpPr>
        <xdr:spPr bwMode="auto">
          <a:xfrm>
            <a:off x="11839792" y="3086075"/>
            <a:ext cx="1741151" cy="353330"/>
          </a:xfrm>
          <a:prstGeom prst="rect">
            <a:avLst/>
          </a:prstGeom>
          <a:solidFill>
            <a:srgbClr val="1F497D"/>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baseline="0">
                <a:latin typeface="Arial Narrow" pitchFamily="34" charset="0"/>
              </a:rPr>
              <a:t>Do No Harm</a:t>
            </a:r>
          </a:p>
        </xdr:txBody>
      </xdr:sp>
      <xdr:sp macro="" textlink="">
        <xdr:nvSpPr>
          <xdr:cNvPr id="81" name="Rectangle 80">
            <a:hlinkClick xmlns:r="http://schemas.openxmlformats.org/officeDocument/2006/relationships" r:id="rId19"/>
          </xdr:cNvPr>
          <xdr:cNvSpPr/>
        </xdr:nvSpPr>
        <xdr:spPr bwMode="auto">
          <a:xfrm>
            <a:off x="11830277" y="7803508"/>
            <a:ext cx="1750665" cy="362880"/>
          </a:xfrm>
          <a:prstGeom prst="rect">
            <a:avLst/>
          </a:prstGeom>
          <a:solidFill>
            <a:srgbClr val="1F497D"/>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a:latin typeface="Arial Narrow" pitchFamily="34" charset="0"/>
              </a:rPr>
              <a:t>End</a:t>
            </a:r>
          </a:p>
        </xdr:txBody>
      </xdr:sp>
      <xdr:sp macro="" textlink="">
        <xdr:nvSpPr>
          <xdr:cNvPr id="82" name="Rectangle 81">
            <a:hlinkClick xmlns:r="http://schemas.openxmlformats.org/officeDocument/2006/relationships" r:id="rId20"/>
          </xdr:cNvPr>
          <xdr:cNvSpPr/>
        </xdr:nvSpPr>
        <xdr:spPr bwMode="auto">
          <a:xfrm>
            <a:off x="12011053" y="5798122"/>
            <a:ext cx="1560375" cy="372429"/>
          </a:xfrm>
          <a:prstGeom prst="rect">
            <a:avLst/>
          </a:prstGeom>
          <a:solidFill>
            <a:srgbClr val="FFC000"/>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a:latin typeface="Arial Narrow" pitchFamily="34" charset="0"/>
              </a:rPr>
              <a:t>FTF</a:t>
            </a:r>
          </a:p>
        </xdr:txBody>
      </xdr:sp>
    </xdr:grpSp>
    <xdr:clientData/>
  </xdr:twoCellAnchor>
</xdr:wsDr>
</file>

<file path=xl/drawings/drawing25.xml><?xml version="1.0" encoding="utf-8"?>
<xdr:wsDr xmlns:xdr="http://schemas.openxmlformats.org/drawingml/2006/spreadsheetDrawing" xmlns:a="http://schemas.openxmlformats.org/drawingml/2006/main">
  <xdr:twoCellAnchor>
    <xdr:from>
      <xdr:col>1</xdr:col>
      <xdr:colOff>19050</xdr:colOff>
      <xdr:row>0</xdr:row>
      <xdr:rowOff>133350</xdr:rowOff>
    </xdr:from>
    <xdr:to>
      <xdr:col>1</xdr:col>
      <xdr:colOff>1790700</xdr:colOff>
      <xdr:row>29</xdr:row>
      <xdr:rowOff>104775</xdr:rowOff>
    </xdr:to>
    <xdr:grpSp>
      <xdr:nvGrpSpPr>
        <xdr:cNvPr id="642740" name="Group 22"/>
        <xdr:cNvGrpSpPr>
          <a:grpSpLocks/>
        </xdr:cNvGrpSpPr>
      </xdr:nvGrpSpPr>
      <xdr:grpSpPr bwMode="auto">
        <a:xfrm>
          <a:off x="209550" y="133350"/>
          <a:ext cx="1771650" cy="7877175"/>
          <a:chOff x="11820763" y="288083"/>
          <a:chExt cx="1769694" cy="7878305"/>
        </a:xfrm>
      </xdr:grpSpPr>
      <xdr:sp macro="" textlink="">
        <xdr:nvSpPr>
          <xdr:cNvPr id="24" name="Horizontal Scroll 23">
            <a:hlinkClick xmlns:r="http://schemas.openxmlformats.org/officeDocument/2006/relationships" r:id="rId1"/>
          </xdr:cNvPr>
          <xdr:cNvSpPr/>
        </xdr:nvSpPr>
        <xdr:spPr bwMode="auto">
          <a:xfrm>
            <a:off x="11820763" y="288083"/>
            <a:ext cx="1741151" cy="362002"/>
          </a:xfrm>
          <a:prstGeom prst="horizontalScroll">
            <a:avLst/>
          </a:prstGeom>
          <a:solidFill>
            <a:schemeClr val="bg2">
              <a:lumMod val="50000"/>
            </a:schemeClr>
          </a:solidFill>
          <a:ln>
            <a:solidFill>
              <a:sysClr val="windowText" lastClr="000000"/>
            </a:solidFill>
          </a:ln>
        </xdr:spPr>
        <xdr:style>
          <a:lnRef idx="1">
            <a:schemeClr val="accent1"/>
          </a:lnRef>
          <a:fillRef idx="2">
            <a:schemeClr val="accent1"/>
          </a:fillRef>
          <a:effectRef idx="1">
            <a:schemeClr val="accent1"/>
          </a:effectRef>
          <a:fontRef idx="minor">
            <a:schemeClr val="dk1"/>
          </a:fontRef>
        </xdr:style>
        <xdr:txBody>
          <a:bodyPr vertOverflow="clip" rtlCol="0" anchor="ctr"/>
          <a:lstStyle/>
          <a:p>
            <a:pPr algn="ctr"/>
            <a:r>
              <a:rPr lang="en-US" sz="1400" b="1" baseline="0">
                <a:solidFill>
                  <a:schemeClr val="bg1"/>
                </a:solidFill>
                <a:latin typeface="Arial Narrow" pitchFamily="34" charset="0"/>
              </a:rPr>
              <a:t>Main Menu</a:t>
            </a:r>
          </a:p>
        </xdr:txBody>
      </xdr:sp>
      <xdr:sp macro="" textlink="">
        <xdr:nvSpPr>
          <xdr:cNvPr id="25" name="Rectangle 24">
            <a:hlinkClick xmlns:r="http://schemas.openxmlformats.org/officeDocument/2006/relationships" r:id="rId2"/>
          </xdr:cNvPr>
          <xdr:cNvSpPr/>
        </xdr:nvSpPr>
        <xdr:spPr bwMode="auto">
          <a:xfrm>
            <a:off x="11849306" y="1116877"/>
            <a:ext cx="1741151" cy="362002"/>
          </a:xfrm>
          <a:prstGeom prst="rect">
            <a:avLst/>
          </a:prstGeom>
          <a:solidFill>
            <a:srgbClr val="1F497D"/>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a:latin typeface="Arial Narrow" pitchFamily="34" charset="0"/>
              </a:rPr>
              <a:t>Project Classification</a:t>
            </a:r>
          </a:p>
        </xdr:txBody>
      </xdr:sp>
      <xdr:sp macro="" textlink="">
        <xdr:nvSpPr>
          <xdr:cNvPr id="26" name="Rectangle 25">
            <a:hlinkClick xmlns:r="http://schemas.openxmlformats.org/officeDocument/2006/relationships" r:id="rId3"/>
          </xdr:cNvPr>
          <xdr:cNvSpPr/>
        </xdr:nvSpPr>
        <xdr:spPr bwMode="auto">
          <a:xfrm>
            <a:off x="11849306" y="1516984"/>
            <a:ext cx="1741151" cy="362002"/>
          </a:xfrm>
          <a:prstGeom prst="rect">
            <a:avLst/>
          </a:prstGeom>
          <a:solidFill>
            <a:srgbClr val="1F497D"/>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a:latin typeface="Arial Narrow" pitchFamily="34" charset="0"/>
              </a:rPr>
              <a:t>Project Description</a:t>
            </a:r>
          </a:p>
        </xdr:txBody>
      </xdr:sp>
      <xdr:sp macro="" textlink="">
        <xdr:nvSpPr>
          <xdr:cNvPr id="27" name="Rectangle 26">
            <a:hlinkClick xmlns:r="http://schemas.openxmlformats.org/officeDocument/2006/relationships" r:id="rId4"/>
          </xdr:cNvPr>
          <xdr:cNvSpPr/>
        </xdr:nvSpPr>
        <xdr:spPr bwMode="auto">
          <a:xfrm>
            <a:off x="11839792" y="2307673"/>
            <a:ext cx="1741151" cy="362002"/>
          </a:xfrm>
          <a:prstGeom prst="rect">
            <a:avLst/>
          </a:prstGeom>
          <a:solidFill>
            <a:srgbClr val="1F497D"/>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a:latin typeface="Arial Narrow" pitchFamily="34" charset="0"/>
              </a:rPr>
              <a:t>Timeline</a:t>
            </a:r>
          </a:p>
        </xdr:txBody>
      </xdr:sp>
      <xdr:sp macro="" textlink="">
        <xdr:nvSpPr>
          <xdr:cNvPr id="28" name="Rectangle 27">
            <a:hlinkClick xmlns:r="http://schemas.openxmlformats.org/officeDocument/2006/relationships" r:id="rId5"/>
          </xdr:cNvPr>
          <xdr:cNvSpPr/>
        </xdr:nvSpPr>
        <xdr:spPr bwMode="auto">
          <a:xfrm>
            <a:off x="11839792" y="2698254"/>
            <a:ext cx="1741151" cy="362002"/>
          </a:xfrm>
          <a:prstGeom prst="rect">
            <a:avLst/>
          </a:prstGeom>
          <a:solidFill>
            <a:srgbClr val="1F497D"/>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a:solidFill>
                  <a:schemeClr val="lt1"/>
                </a:solidFill>
                <a:latin typeface="Arial Narrow" pitchFamily="34" charset="0"/>
                <a:ea typeface="+mn-ea"/>
                <a:cs typeface="+mn-cs"/>
              </a:rPr>
              <a:t>Monitoring</a:t>
            </a:r>
            <a:r>
              <a:rPr lang="en-US" sz="1100" b="1" baseline="0">
                <a:solidFill>
                  <a:schemeClr val="lt1"/>
                </a:solidFill>
                <a:latin typeface="Arial Narrow" pitchFamily="34" charset="0"/>
                <a:ea typeface="+mn-ea"/>
                <a:cs typeface="+mn-cs"/>
              </a:rPr>
              <a:t> &amp; Evaluation</a:t>
            </a:r>
            <a:endParaRPr lang="en-US" sz="1100">
              <a:latin typeface="Arial Narrow" pitchFamily="34" charset="0"/>
            </a:endParaRPr>
          </a:p>
        </xdr:txBody>
      </xdr:sp>
      <xdr:sp macro="" textlink="">
        <xdr:nvSpPr>
          <xdr:cNvPr id="45" name="Rectangle 44">
            <a:hlinkClick xmlns:r="http://schemas.openxmlformats.org/officeDocument/2006/relationships" r:id="rId6"/>
          </xdr:cNvPr>
          <xdr:cNvSpPr/>
        </xdr:nvSpPr>
        <xdr:spPr bwMode="auto">
          <a:xfrm>
            <a:off x="11839792" y="3469889"/>
            <a:ext cx="1741151" cy="362002"/>
          </a:xfrm>
          <a:prstGeom prst="rect">
            <a:avLst/>
          </a:prstGeom>
          <a:solidFill>
            <a:srgbClr val="1F497D"/>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a:latin typeface="Arial Narrow" pitchFamily="34" charset="0"/>
              </a:rPr>
              <a:t>Detailed Budget</a:t>
            </a:r>
          </a:p>
        </xdr:txBody>
      </xdr:sp>
      <xdr:sp macro="" textlink="">
        <xdr:nvSpPr>
          <xdr:cNvPr id="46" name="Rectangle 45">
            <a:hlinkClick xmlns:r="http://schemas.openxmlformats.org/officeDocument/2006/relationships" r:id="rId7"/>
          </xdr:cNvPr>
          <xdr:cNvSpPr/>
        </xdr:nvSpPr>
        <xdr:spPr bwMode="auto">
          <a:xfrm>
            <a:off x="11839792" y="3850944"/>
            <a:ext cx="1741151" cy="362002"/>
          </a:xfrm>
          <a:prstGeom prst="rect">
            <a:avLst/>
          </a:prstGeom>
          <a:solidFill>
            <a:srgbClr val="1F497D"/>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a:latin typeface="Arial Narrow" pitchFamily="34" charset="0"/>
              </a:rPr>
              <a:t>Grant Type Selection</a:t>
            </a:r>
          </a:p>
        </xdr:txBody>
      </xdr:sp>
      <xdr:sp macro="" textlink="">
        <xdr:nvSpPr>
          <xdr:cNvPr id="47" name="Rectangle 46">
            <a:hlinkClick xmlns:r="http://schemas.openxmlformats.org/officeDocument/2006/relationships" r:id="rId8"/>
          </xdr:cNvPr>
          <xdr:cNvSpPr/>
        </xdr:nvSpPr>
        <xdr:spPr bwMode="auto">
          <a:xfrm>
            <a:off x="11830277" y="6213483"/>
            <a:ext cx="1741151" cy="362002"/>
          </a:xfrm>
          <a:prstGeom prst="rect">
            <a:avLst/>
          </a:prstGeom>
          <a:solidFill>
            <a:srgbClr val="1F497D"/>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a:latin typeface="Arial Narrow" pitchFamily="34" charset="0"/>
              </a:rPr>
              <a:t>Signature Forms</a:t>
            </a:r>
          </a:p>
        </xdr:txBody>
      </xdr:sp>
      <xdr:sp macro="" textlink="">
        <xdr:nvSpPr>
          <xdr:cNvPr id="48" name="Rectangle 47">
            <a:hlinkClick xmlns:r="http://schemas.openxmlformats.org/officeDocument/2006/relationships" r:id="rId9"/>
          </xdr:cNvPr>
          <xdr:cNvSpPr/>
        </xdr:nvSpPr>
        <xdr:spPr bwMode="auto">
          <a:xfrm>
            <a:off x="12020567" y="4231999"/>
            <a:ext cx="1560375" cy="362002"/>
          </a:xfrm>
          <a:prstGeom prst="rect">
            <a:avLst/>
          </a:prstGeom>
          <a:solidFill>
            <a:schemeClr val="accent4"/>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a:latin typeface="Arial Narrow" pitchFamily="34" charset="0"/>
              </a:rPr>
              <a:t>PCPP</a:t>
            </a:r>
          </a:p>
        </xdr:txBody>
      </xdr:sp>
      <xdr:sp macro="" textlink="">
        <xdr:nvSpPr>
          <xdr:cNvPr id="49" name="Rectangle 48">
            <a:hlinkClick xmlns:r="http://schemas.openxmlformats.org/officeDocument/2006/relationships" r:id="rId10"/>
          </xdr:cNvPr>
          <xdr:cNvSpPr/>
        </xdr:nvSpPr>
        <xdr:spPr bwMode="auto">
          <a:xfrm>
            <a:off x="12020567" y="4641632"/>
            <a:ext cx="1560375" cy="352476"/>
          </a:xfrm>
          <a:prstGeom prst="rect">
            <a:avLst/>
          </a:prstGeom>
          <a:solidFill>
            <a:schemeClr val="accent3"/>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a:latin typeface="Arial Narrow" pitchFamily="34" charset="0"/>
              </a:rPr>
              <a:t>SPA and other USAID</a:t>
            </a:r>
          </a:p>
        </xdr:txBody>
      </xdr:sp>
      <xdr:sp macro="" textlink="">
        <xdr:nvSpPr>
          <xdr:cNvPr id="50" name="Rectangle 49">
            <a:hlinkClick xmlns:r="http://schemas.openxmlformats.org/officeDocument/2006/relationships" r:id="rId11"/>
          </xdr:cNvPr>
          <xdr:cNvSpPr/>
        </xdr:nvSpPr>
        <xdr:spPr bwMode="auto">
          <a:xfrm>
            <a:off x="12020567" y="5041740"/>
            <a:ext cx="1560375" cy="352476"/>
          </a:xfrm>
          <a:prstGeom prst="rect">
            <a:avLst/>
          </a:prstGeom>
          <a:solidFill>
            <a:schemeClr val="accent2"/>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a:latin typeface="Arial Narrow" pitchFamily="34" charset="0"/>
              </a:rPr>
              <a:t>VAST</a:t>
            </a:r>
          </a:p>
        </xdr:txBody>
      </xdr:sp>
      <xdr:sp macro="" textlink="">
        <xdr:nvSpPr>
          <xdr:cNvPr id="51" name="Rectangle 50">
            <a:hlinkClick xmlns:r="http://schemas.openxmlformats.org/officeDocument/2006/relationships" r:id="rId12"/>
          </xdr:cNvPr>
          <xdr:cNvSpPr/>
        </xdr:nvSpPr>
        <xdr:spPr bwMode="auto">
          <a:xfrm>
            <a:off x="12020567" y="5422794"/>
            <a:ext cx="1560375" cy="362002"/>
          </a:xfrm>
          <a:prstGeom prst="rect">
            <a:avLst/>
          </a:prstGeom>
          <a:solidFill>
            <a:schemeClr val="accent6"/>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a:latin typeface="Arial Narrow" pitchFamily="34" charset="0"/>
              </a:rPr>
              <a:t>ECPA</a:t>
            </a:r>
          </a:p>
        </xdr:txBody>
      </xdr:sp>
      <xdr:sp macro="" textlink="">
        <xdr:nvSpPr>
          <xdr:cNvPr id="52" name="Rectangle 51">
            <a:hlinkClick xmlns:r="http://schemas.openxmlformats.org/officeDocument/2006/relationships" r:id="rId13"/>
          </xdr:cNvPr>
          <xdr:cNvSpPr/>
        </xdr:nvSpPr>
        <xdr:spPr bwMode="auto">
          <a:xfrm>
            <a:off x="12001538" y="6613590"/>
            <a:ext cx="1560375" cy="371528"/>
          </a:xfrm>
          <a:prstGeom prst="rect">
            <a:avLst/>
          </a:prstGeom>
          <a:solidFill>
            <a:srgbClr val="1F497D"/>
          </a:solidFill>
          <a:ln>
            <a:solidFill>
              <a:srgbClr val="1F497D"/>
            </a:solid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baseline="0">
                <a:latin typeface="Arial Narrow" pitchFamily="34" charset="0"/>
              </a:rPr>
              <a:t>Liability Form</a:t>
            </a:r>
            <a:endParaRPr lang="en-US" sz="1100" b="1">
              <a:latin typeface="Arial Narrow" pitchFamily="34" charset="0"/>
            </a:endParaRPr>
          </a:p>
        </xdr:txBody>
      </xdr:sp>
      <xdr:sp macro="" textlink="">
        <xdr:nvSpPr>
          <xdr:cNvPr id="53" name="Rectangle 52">
            <a:hlinkClick xmlns:r="http://schemas.openxmlformats.org/officeDocument/2006/relationships" r:id="rId14"/>
          </xdr:cNvPr>
          <xdr:cNvSpPr/>
        </xdr:nvSpPr>
        <xdr:spPr bwMode="auto">
          <a:xfrm>
            <a:off x="12001538" y="7023224"/>
            <a:ext cx="1560375" cy="362002"/>
          </a:xfrm>
          <a:prstGeom prst="rect">
            <a:avLst/>
          </a:prstGeom>
          <a:solidFill>
            <a:srgbClr val="1F497D"/>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a:latin typeface="Arial Narrow" pitchFamily="34" charset="0"/>
              </a:rPr>
              <a:t>Project Agreement</a:t>
            </a:r>
          </a:p>
        </xdr:txBody>
      </xdr:sp>
      <xdr:sp macro="" textlink="">
        <xdr:nvSpPr>
          <xdr:cNvPr id="54" name="Rectangle 53">
            <a:hlinkClick xmlns:r="http://schemas.openxmlformats.org/officeDocument/2006/relationships" r:id="rId15"/>
          </xdr:cNvPr>
          <xdr:cNvSpPr/>
        </xdr:nvSpPr>
        <xdr:spPr bwMode="auto">
          <a:xfrm>
            <a:off x="12001538" y="7413805"/>
            <a:ext cx="1560375" cy="362002"/>
          </a:xfrm>
          <a:prstGeom prst="rect">
            <a:avLst/>
          </a:prstGeom>
          <a:solidFill>
            <a:srgbClr val="1F497D"/>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a:latin typeface="Arial Narrow" pitchFamily="34" charset="0"/>
              </a:rPr>
              <a:t>Press Authorization</a:t>
            </a:r>
          </a:p>
        </xdr:txBody>
      </xdr:sp>
      <xdr:sp macro="" textlink="">
        <xdr:nvSpPr>
          <xdr:cNvPr id="55" name="Rectangle 54">
            <a:hlinkClick xmlns:r="http://schemas.openxmlformats.org/officeDocument/2006/relationships" r:id="rId16"/>
          </xdr:cNvPr>
          <xdr:cNvSpPr/>
        </xdr:nvSpPr>
        <xdr:spPr bwMode="auto">
          <a:xfrm>
            <a:off x="11849306" y="697717"/>
            <a:ext cx="1741151" cy="371528"/>
          </a:xfrm>
          <a:prstGeom prst="rect">
            <a:avLst/>
          </a:prstGeom>
          <a:solidFill>
            <a:srgbClr val="1F497D"/>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a:latin typeface="Arial Narrow" pitchFamily="34" charset="0"/>
              </a:rPr>
              <a:t>Instructions</a:t>
            </a:r>
          </a:p>
        </xdr:txBody>
      </xdr:sp>
      <xdr:sp macro="" textlink="">
        <xdr:nvSpPr>
          <xdr:cNvPr id="56" name="Rectangle 55">
            <a:hlinkClick xmlns:r="http://schemas.openxmlformats.org/officeDocument/2006/relationships" r:id="rId17"/>
          </xdr:cNvPr>
          <xdr:cNvSpPr/>
        </xdr:nvSpPr>
        <xdr:spPr bwMode="auto">
          <a:xfrm>
            <a:off x="11849306" y="1917092"/>
            <a:ext cx="1741151" cy="352476"/>
          </a:xfrm>
          <a:prstGeom prst="rect">
            <a:avLst/>
          </a:prstGeom>
          <a:solidFill>
            <a:srgbClr val="1F497D"/>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a:latin typeface="Arial Narrow" pitchFamily="34" charset="0"/>
              </a:rPr>
              <a:t>Goals &amp; Objectives</a:t>
            </a:r>
          </a:p>
        </xdr:txBody>
      </xdr:sp>
      <xdr:sp macro="" textlink="">
        <xdr:nvSpPr>
          <xdr:cNvPr id="57" name="Rectangle 56">
            <a:hlinkClick xmlns:r="http://schemas.openxmlformats.org/officeDocument/2006/relationships" r:id="rId18"/>
          </xdr:cNvPr>
          <xdr:cNvSpPr/>
        </xdr:nvSpPr>
        <xdr:spPr bwMode="auto">
          <a:xfrm>
            <a:off x="11839792" y="3079308"/>
            <a:ext cx="1741151" cy="362002"/>
          </a:xfrm>
          <a:prstGeom prst="rect">
            <a:avLst/>
          </a:prstGeom>
          <a:solidFill>
            <a:srgbClr val="1F497D"/>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baseline="0">
                <a:latin typeface="Arial Narrow" pitchFamily="34" charset="0"/>
              </a:rPr>
              <a:t>Do No Harm</a:t>
            </a:r>
          </a:p>
        </xdr:txBody>
      </xdr:sp>
      <xdr:sp macro="" textlink="">
        <xdr:nvSpPr>
          <xdr:cNvPr id="62" name="Rectangle 61">
            <a:hlinkClick xmlns:r="http://schemas.openxmlformats.org/officeDocument/2006/relationships" r:id="rId19"/>
          </xdr:cNvPr>
          <xdr:cNvSpPr/>
        </xdr:nvSpPr>
        <xdr:spPr bwMode="auto">
          <a:xfrm>
            <a:off x="11830277" y="7804386"/>
            <a:ext cx="1750665" cy="362002"/>
          </a:xfrm>
          <a:prstGeom prst="rect">
            <a:avLst/>
          </a:prstGeom>
          <a:solidFill>
            <a:srgbClr val="1F497D"/>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a:latin typeface="Arial Narrow" pitchFamily="34" charset="0"/>
              </a:rPr>
              <a:t>End</a:t>
            </a:r>
          </a:p>
        </xdr:txBody>
      </xdr:sp>
      <xdr:sp macro="" textlink="">
        <xdr:nvSpPr>
          <xdr:cNvPr id="63" name="Rectangle 62">
            <a:hlinkClick xmlns:r="http://schemas.openxmlformats.org/officeDocument/2006/relationships" r:id="rId20"/>
          </xdr:cNvPr>
          <xdr:cNvSpPr/>
        </xdr:nvSpPr>
        <xdr:spPr bwMode="auto">
          <a:xfrm>
            <a:off x="12011053" y="5803849"/>
            <a:ext cx="1560375" cy="362002"/>
          </a:xfrm>
          <a:prstGeom prst="rect">
            <a:avLst/>
          </a:prstGeom>
          <a:solidFill>
            <a:srgbClr val="FFC000"/>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a:latin typeface="Arial Narrow" pitchFamily="34" charset="0"/>
              </a:rPr>
              <a:t>FTF</a:t>
            </a:r>
          </a:p>
        </xdr:txBody>
      </xdr:sp>
    </xdr:grpSp>
    <xdr:clientData/>
  </xdr:twoCellAnchor>
</xdr:wsDr>
</file>

<file path=xl/drawings/drawing26.xml><?xml version="1.0" encoding="utf-8"?>
<xdr:wsDr xmlns:xdr="http://schemas.openxmlformats.org/drawingml/2006/spreadsheetDrawing" xmlns:a="http://schemas.openxmlformats.org/drawingml/2006/main">
  <xdr:twoCellAnchor>
    <xdr:from>
      <xdr:col>0</xdr:col>
      <xdr:colOff>133350</xdr:colOff>
      <xdr:row>0</xdr:row>
      <xdr:rowOff>161925</xdr:rowOff>
    </xdr:from>
    <xdr:to>
      <xdr:col>1</xdr:col>
      <xdr:colOff>1714500</xdr:colOff>
      <xdr:row>24</xdr:row>
      <xdr:rowOff>38100</xdr:rowOff>
    </xdr:to>
    <xdr:grpSp>
      <xdr:nvGrpSpPr>
        <xdr:cNvPr id="643764" name="Group 22"/>
        <xdr:cNvGrpSpPr>
          <a:grpSpLocks/>
        </xdr:cNvGrpSpPr>
      </xdr:nvGrpSpPr>
      <xdr:grpSpPr bwMode="auto">
        <a:xfrm>
          <a:off x="133350" y="161925"/>
          <a:ext cx="1771650" cy="8058150"/>
          <a:chOff x="11820763" y="288083"/>
          <a:chExt cx="1769694" cy="7878305"/>
        </a:xfrm>
      </xdr:grpSpPr>
      <xdr:sp macro="" textlink="">
        <xdr:nvSpPr>
          <xdr:cNvPr id="24" name="Horizontal Scroll 23">
            <a:hlinkClick xmlns:r="http://schemas.openxmlformats.org/officeDocument/2006/relationships" r:id="rId1"/>
          </xdr:cNvPr>
          <xdr:cNvSpPr/>
        </xdr:nvSpPr>
        <xdr:spPr bwMode="auto">
          <a:xfrm>
            <a:off x="11820763" y="288083"/>
            <a:ext cx="1741151" cy="363184"/>
          </a:xfrm>
          <a:prstGeom prst="horizontalScroll">
            <a:avLst/>
          </a:prstGeom>
          <a:solidFill>
            <a:schemeClr val="bg2">
              <a:lumMod val="50000"/>
            </a:schemeClr>
          </a:solidFill>
          <a:ln>
            <a:solidFill>
              <a:sysClr val="windowText" lastClr="000000"/>
            </a:solidFill>
          </a:ln>
        </xdr:spPr>
        <xdr:style>
          <a:lnRef idx="1">
            <a:schemeClr val="accent1"/>
          </a:lnRef>
          <a:fillRef idx="2">
            <a:schemeClr val="accent1"/>
          </a:fillRef>
          <a:effectRef idx="1">
            <a:schemeClr val="accent1"/>
          </a:effectRef>
          <a:fontRef idx="minor">
            <a:schemeClr val="dk1"/>
          </a:fontRef>
        </xdr:style>
        <xdr:txBody>
          <a:bodyPr vertOverflow="clip" rtlCol="0" anchor="ctr"/>
          <a:lstStyle/>
          <a:p>
            <a:pPr algn="ctr"/>
            <a:r>
              <a:rPr lang="en-US" sz="1400" b="1" baseline="0">
                <a:solidFill>
                  <a:schemeClr val="bg1"/>
                </a:solidFill>
                <a:latin typeface="Arial Narrow" pitchFamily="34" charset="0"/>
              </a:rPr>
              <a:t>Main Menu</a:t>
            </a:r>
          </a:p>
        </xdr:txBody>
      </xdr:sp>
      <xdr:sp macro="" textlink="">
        <xdr:nvSpPr>
          <xdr:cNvPr id="25" name="Rectangle 24">
            <a:hlinkClick xmlns:r="http://schemas.openxmlformats.org/officeDocument/2006/relationships" r:id="rId2"/>
          </xdr:cNvPr>
          <xdr:cNvSpPr/>
        </xdr:nvSpPr>
        <xdr:spPr bwMode="auto">
          <a:xfrm>
            <a:off x="11849306" y="1116888"/>
            <a:ext cx="1741151" cy="363184"/>
          </a:xfrm>
          <a:prstGeom prst="rect">
            <a:avLst/>
          </a:prstGeom>
          <a:solidFill>
            <a:srgbClr val="1F497D"/>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a:latin typeface="Arial Narrow" pitchFamily="34" charset="0"/>
              </a:rPr>
              <a:t>Project Classification</a:t>
            </a:r>
          </a:p>
        </xdr:txBody>
      </xdr:sp>
      <xdr:sp macro="" textlink="">
        <xdr:nvSpPr>
          <xdr:cNvPr id="26" name="Rectangle 25">
            <a:hlinkClick xmlns:r="http://schemas.openxmlformats.org/officeDocument/2006/relationships" r:id="rId3"/>
          </xdr:cNvPr>
          <xdr:cNvSpPr/>
        </xdr:nvSpPr>
        <xdr:spPr bwMode="auto">
          <a:xfrm>
            <a:off x="11849306" y="1517322"/>
            <a:ext cx="1741151" cy="363184"/>
          </a:xfrm>
          <a:prstGeom prst="rect">
            <a:avLst/>
          </a:prstGeom>
          <a:solidFill>
            <a:srgbClr val="1F497D"/>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a:latin typeface="Arial Narrow" pitchFamily="34" charset="0"/>
              </a:rPr>
              <a:t>Project Description</a:t>
            </a:r>
          </a:p>
        </xdr:txBody>
      </xdr:sp>
      <xdr:sp macro="" textlink="">
        <xdr:nvSpPr>
          <xdr:cNvPr id="27" name="Rectangle 26">
            <a:hlinkClick xmlns:r="http://schemas.openxmlformats.org/officeDocument/2006/relationships" r:id="rId4"/>
          </xdr:cNvPr>
          <xdr:cNvSpPr/>
        </xdr:nvSpPr>
        <xdr:spPr bwMode="auto">
          <a:xfrm>
            <a:off x="11839792" y="2308878"/>
            <a:ext cx="1741151" cy="363184"/>
          </a:xfrm>
          <a:prstGeom prst="rect">
            <a:avLst/>
          </a:prstGeom>
          <a:solidFill>
            <a:srgbClr val="1F497D"/>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a:latin typeface="Arial Narrow" pitchFamily="34" charset="0"/>
              </a:rPr>
              <a:t>Timeline</a:t>
            </a:r>
          </a:p>
        </xdr:txBody>
      </xdr:sp>
      <xdr:sp macro="" textlink="">
        <xdr:nvSpPr>
          <xdr:cNvPr id="28" name="Rectangle 27">
            <a:hlinkClick xmlns:r="http://schemas.openxmlformats.org/officeDocument/2006/relationships" r:id="rId5"/>
          </xdr:cNvPr>
          <xdr:cNvSpPr/>
        </xdr:nvSpPr>
        <xdr:spPr bwMode="auto">
          <a:xfrm>
            <a:off x="11839792" y="2699999"/>
            <a:ext cx="1741151" cy="363184"/>
          </a:xfrm>
          <a:prstGeom prst="rect">
            <a:avLst/>
          </a:prstGeom>
          <a:solidFill>
            <a:srgbClr val="1F497D"/>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a:solidFill>
                  <a:schemeClr val="lt1"/>
                </a:solidFill>
                <a:latin typeface="Arial Narrow" pitchFamily="34" charset="0"/>
                <a:ea typeface="+mn-ea"/>
                <a:cs typeface="+mn-cs"/>
              </a:rPr>
              <a:t>Monitoring</a:t>
            </a:r>
            <a:r>
              <a:rPr lang="en-US" sz="1100" b="1" baseline="0">
                <a:solidFill>
                  <a:schemeClr val="lt1"/>
                </a:solidFill>
                <a:latin typeface="Arial Narrow" pitchFamily="34" charset="0"/>
                <a:ea typeface="+mn-ea"/>
                <a:cs typeface="+mn-cs"/>
              </a:rPr>
              <a:t> &amp; Evaluation</a:t>
            </a:r>
            <a:endParaRPr lang="en-US" sz="1100">
              <a:latin typeface="Arial Narrow" pitchFamily="34" charset="0"/>
            </a:endParaRPr>
          </a:p>
        </xdr:txBody>
      </xdr:sp>
      <xdr:sp macro="" textlink="">
        <xdr:nvSpPr>
          <xdr:cNvPr id="29" name="Rectangle 28">
            <a:hlinkClick xmlns:r="http://schemas.openxmlformats.org/officeDocument/2006/relationships" r:id="rId6"/>
          </xdr:cNvPr>
          <xdr:cNvSpPr/>
        </xdr:nvSpPr>
        <xdr:spPr bwMode="auto">
          <a:xfrm>
            <a:off x="11839792" y="3472930"/>
            <a:ext cx="1741151" cy="363184"/>
          </a:xfrm>
          <a:prstGeom prst="rect">
            <a:avLst/>
          </a:prstGeom>
          <a:solidFill>
            <a:srgbClr val="1F497D"/>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a:latin typeface="Arial Narrow" pitchFamily="34" charset="0"/>
              </a:rPr>
              <a:t>Detailed Budget</a:t>
            </a:r>
          </a:p>
        </xdr:txBody>
      </xdr:sp>
      <xdr:sp macro="" textlink="">
        <xdr:nvSpPr>
          <xdr:cNvPr id="30" name="Rectangle 29">
            <a:hlinkClick xmlns:r="http://schemas.openxmlformats.org/officeDocument/2006/relationships" r:id="rId7"/>
          </xdr:cNvPr>
          <xdr:cNvSpPr/>
        </xdr:nvSpPr>
        <xdr:spPr bwMode="auto">
          <a:xfrm>
            <a:off x="11839792" y="3854739"/>
            <a:ext cx="1741151" cy="353872"/>
          </a:xfrm>
          <a:prstGeom prst="rect">
            <a:avLst/>
          </a:prstGeom>
          <a:solidFill>
            <a:srgbClr val="1F497D"/>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a:latin typeface="Arial Narrow" pitchFamily="34" charset="0"/>
              </a:rPr>
              <a:t>Grant Type Selection</a:t>
            </a:r>
          </a:p>
        </xdr:txBody>
      </xdr:sp>
      <xdr:sp macro="" textlink="">
        <xdr:nvSpPr>
          <xdr:cNvPr id="31" name="Rectangle 30">
            <a:hlinkClick xmlns:r="http://schemas.openxmlformats.org/officeDocument/2006/relationships" r:id="rId8"/>
          </xdr:cNvPr>
          <xdr:cNvSpPr/>
        </xdr:nvSpPr>
        <xdr:spPr bwMode="auto">
          <a:xfrm>
            <a:off x="11830277" y="6210780"/>
            <a:ext cx="1741151" cy="363184"/>
          </a:xfrm>
          <a:prstGeom prst="rect">
            <a:avLst/>
          </a:prstGeom>
          <a:solidFill>
            <a:srgbClr val="1F497D"/>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a:latin typeface="Arial Narrow" pitchFamily="34" charset="0"/>
              </a:rPr>
              <a:t>Signature Forms</a:t>
            </a:r>
          </a:p>
        </xdr:txBody>
      </xdr:sp>
      <xdr:sp macro="" textlink="">
        <xdr:nvSpPr>
          <xdr:cNvPr id="32" name="Rectangle 31">
            <a:hlinkClick xmlns:r="http://schemas.openxmlformats.org/officeDocument/2006/relationships" r:id="rId9"/>
          </xdr:cNvPr>
          <xdr:cNvSpPr/>
        </xdr:nvSpPr>
        <xdr:spPr bwMode="auto">
          <a:xfrm>
            <a:off x="12020567" y="4236548"/>
            <a:ext cx="1560375" cy="353872"/>
          </a:xfrm>
          <a:prstGeom prst="rect">
            <a:avLst/>
          </a:prstGeom>
          <a:solidFill>
            <a:schemeClr val="accent4"/>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a:latin typeface="Arial Narrow" pitchFamily="34" charset="0"/>
              </a:rPr>
              <a:t>PCPP</a:t>
            </a:r>
          </a:p>
        </xdr:txBody>
      </xdr:sp>
      <xdr:sp macro="" textlink="">
        <xdr:nvSpPr>
          <xdr:cNvPr id="49" name="Rectangle 48">
            <a:hlinkClick xmlns:r="http://schemas.openxmlformats.org/officeDocument/2006/relationships" r:id="rId10"/>
          </xdr:cNvPr>
          <xdr:cNvSpPr/>
        </xdr:nvSpPr>
        <xdr:spPr bwMode="auto">
          <a:xfrm>
            <a:off x="12020567" y="4636982"/>
            <a:ext cx="1560375" cy="353872"/>
          </a:xfrm>
          <a:prstGeom prst="rect">
            <a:avLst/>
          </a:prstGeom>
          <a:solidFill>
            <a:schemeClr val="accent3"/>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a:latin typeface="Arial Narrow" pitchFamily="34" charset="0"/>
              </a:rPr>
              <a:t>SPA and other USAID</a:t>
            </a:r>
          </a:p>
        </xdr:txBody>
      </xdr:sp>
      <xdr:sp macro="" textlink="">
        <xdr:nvSpPr>
          <xdr:cNvPr id="50" name="Rectangle 49">
            <a:hlinkClick xmlns:r="http://schemas.openxmlformats.org/officeDocument/2006/relationships" r:id="rId11"/>
          </xdr:cNvPr>
          <xdr:cNvSpPr/>
        </xdr:nvSpPr>
        <xdr:spPr bwMode="auto">
          <a:xfrm>
            <a:off x="12020567" y="5037416"/>
            <a:ext cx="1560375" cy="353872"/>
          </a:xfrm>
          <a:prstGeom prst="rect">
            <a:avLst/>
          </a:prstGeom>
          <a:solidFill>
            <a:schemeClr val="accent2"/>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a:latin typeface="Arial Narrow" pitchFamily="34" charset="0"/>
              </a:rPr>
              <a:t>VAST</a:t>
            </a:r>
          </a:p>
        </xdr:txBody>
      </xdr:sp>
      <xdr:sp macro="" textlink="">
        <xdr:nvSpPr>
          <xdr:cNvPr id="51" name="Rectangle 50">
            <a:hlinkClick xmlns:r="http://schemas.openxmlformats.org/officeDocument/2006/relationships" r:id="rId12"/>
          </xdr:cNvPr>
          <xdr:cNvSpPr/>
        </xdr:nvSpPr>
        <xdr:spPr bwMode="auto">
          <a:xfrm>
            <a:off x="12020567" y="5419225"/>
            <a:ext cx="1560375" cy="363184"/>
          </a:xfrm>
          <a:prstGeom prst="rect">
            <a:avLst/>
          </a:prstGeom>
          <a:solidFill>
            <a:schemeClr val="accent6"/>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a:latin typeface="Arial Narrow" pitchFamily="34" charset="0"/>
              </a:rPr>
              <a:t>ECPA</a:t>
            </a:r>
          </a:p>
        </xdr:txBody>
      </xdr:sp>
      <xdr:sp macro="" textlink="">
        <xdr:nvSpPr>
          <xdr:cNvPr id="52" name="Rectangle 51">
            <a:hlinkClick xmlns:r="http://schemas.openxmlformats.org/officeDocument/2006/relationships" r:id="rId13"/>
          </xdr:cNvPr>
          <xdr:cNvSpPr/>
        </xdr:nvSpPr>
        <xdr:spPr bwMode="auto">
          <a:xfrm>
            <a:off x="12001538" y="6611214"/>
            <a:ext cx="1560375" cy="372497"/>
          </a:xfrm>
          <a:prstGeom prst="rect">
            <a:avLst/>
          </a:prstGeom>
          <a:solidFill>
            <a:srgbClr val="1F497D"/>
          </a:solidFill>
          <a:ln>
            <a:solidFill>
              <a:srgbClr val="1F497D"/>
            </a:solid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baseline="0">
                <a:latin typeface="Arial Narrow" pitchFamily="34" charset="0"/>
              </a:rPr>
              <a:t>Liability Form</a:t>
            </a:r>
            <a:endParaRPr lang="en-US" sz="1100" b="1">
              <a:latin typeface="Arial Narrow" pitchFamily="34" charset="0"/>
            </a:endParaRPr>
          </a:p>
        </xdr:txBody>
      </xdr:sp>
      <xdr:sp macro="" textlink="">
        <xdr:nvSpPr>
          <xdr:cNvPr id="53" name="Rectangle 52">
            <a:hlinkClick xmlns:r="http://schemas.openxmlformats.org/officeDocument/2006/relationships" r:id="rId14"/>
          </xdr:cNvPr>
          <xdr:cNvSpPr/>
        </xdr:nvSpPr>
        <xdr:spPr bwMode="auto">
          <a:xfrm>
            <a:off x="12001538" y="7020961"/>
            <a:ext cx="1560375" cy="363184"/>
          </a:xfrm>
          <a:prstGeom prst="rect">
            <a:avLst/>
          </a:prstGeom>
          <a:solidFill>
            <a:srgbClr val="1F497D"/>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a:latin typeface="Arial Narrow" pitchFamily="34" charset="0"/>
              </a:rPr>
              <a:t>Project Agreement</a:t>
            </a:r>
          </a:p>
        </xdr:txBody>
      </xdr:sp>
      <xdr:sp macro="" textlink="">
        <xdr:nvSpPr>
          <xdr:cNvPr id="54" name="Rectangle 53">
            <a:hlinkClick xmlns:r="http://schemas.openxmlformats.org/officeDocument/2006/relationships" r:id="rId15"/>
          </xdr:cNvPr>
          <xdr:cNvSpPr/>
        </xdr:nvSpPr>
        <xdr:spPr bwMode="auto">
          <a:xfrm>
            <a:off x="12001538" y="7412082"/>
            <a:ext cx="1560375" cy="363184"/>
          </a:xfrm>
          <a:prstGeom prst="rect">
            <a:avLst/>
          </a:prstGeom>
          <a:solidFill>
            <a:srgbClr val="1F497D"/>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a:latin typeface="Arial Narrow" pitchFamily="34" charset="0"/>
              </a:rPr>
              <a:t>Press Authorization</a:t>
            </a:r>
          </a:p>
        </xdr:txBody>
      </xdr:sp>
      <xdr:sp macro="" textlink="">
        <xdr:nvSpPr>
          <xdr:cNvPr id="55" name="Rectangle 54">
            <a:hlinkClick xmlns:r="http://schemas.openxmlformats.org/officeDocument/2006/relationships" r:id="rId16"/>
          </xdr:cNvPr>
          <xdr:cNvSpPr/>
        </xdr:nvSpPr>
        <xdr:spPr bwMode="auto">
          <a:xfrm>
            <a:off x="11849306" y="697829"/>
            <a:ext cx="1741151" cy="372497"/>
          </a:xfrm>
          <a:prstGeom prst="rect">
            <a:avLst/>
          </a:prstGeom>
          <a:solidFill>
            <a:srgbClr val="1F497D"/>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a:latin typeface="Arial Narrow" pitchFamily="34" charset="0"/>
              </a:rPr>
              <a:t>Instructions</a:t>
            </a:r>
          </a:p>
        </xdr:txBody>
      </xdr:sp>
      <xdr:sp macro="" textlink="">
        <xdr:nvSpPr>
          <xdr:cNvPr id="56" name="Rectangle 55">
            <a:hlinkClick xmlns:r="http://schemas.openxmlformats.org/officeDocument/2006/relationships" r:id="rId17"/>
          </xdr:cNvPr>
          <xdr:cNvSpPr/>
        </xdr:nvSpPr>
        <xdr:spPr bwMode="auto">
          <a:xfrm>
            <a:off x="11849306" y="1917756"/>
            <a:ext cx="1741151" cy="353872"/>
          </a:xfrm>
          <a:prstGeom prst="rect">
            <a:avLst/>
          </a:prstGeom>
          <a:solidFill>
            <a:srgbClr val="1F497D"/>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a:latin typeface="Arial Narrow" pitchFamily="34" charset="0"/>
              </a:rPr>
              <a:t>Goals &amp; Objectives</a:t>
            </a:r>
          </a:p>
        </xdr:txBody>
      </xdr:sp>
      <xdr:sp macro="" textlink="">
        <xdr:nvSpPr>
          <xdr:cNvPr id="57" name="Rectangle 56">
            <a:hlinkClick xmlns:r="http://schemas.openxmlformats.org/officeDocument/2006/relationships" r:id="rId18"/>
          </xdr:cNvPr>
          <xdr:cNvSpPr/>
        </xdr:nvSpPr>
        <xdr:spPr bwMode="auto">
          <a:xfrm>
            <a:off x="11839792" y="3081808"/>
            <a:ext cx="1741151" cy="363184"/>
          </a:xfrm>
          <a:prstGeom prst="rect">
            <a:avLst/>
          </a:prstGeom>
          <a:solidFill>
            <a:srgbClr val="1F497D"/>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baseline="0">
                <a:latin typeface="Arial Narrow" pitchFamily="34" charset="0"/>
              </a:rPr>
              <a:t>Do No Harm</a:t>
            </a:r>
          </a:p>
        </xdr:txBody>
      </xdr:sp>
      <xdr:sp macro="" textlink="">
        <xdr:nvSpPr>
          <xdr:cNvPr id="62" name="Rectangle 61">
            <a:hlinkClick xmlns:r="http://schemas.openxmlformats.org/officeDocument/2006/relationships" r:id="rId19"/>
          </xdr:cNvPr>
          <xdr:cNvSpPr/>
        </xdr:nvSpPr>
        <xdr:spPr bwMode="auto">
          <a:xfrm>
            <a:off x="11830277" y="7803204"/>
            <a:ext cx="1750665" cy="363184"/>
          </a:xfrm>
          <a:prstGeom prst="rect">
            <a:avLst/>
          </a:prstGeom>
          <a:solidFill>
            <a:srgbClr val="1F497D"/>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a:latin typeface="Arial Narrow" pitchFamily="34" charset="0"/>
              </a:rPr>
              <a:t>End</a:t>
            </a:r>
          </a:p>
        </xdr:txBody>
      </xdr:sp>
      <xdr:sp macro="" textlink="">
        <xdr:nvSpPr>
          <xdr:cNvPr id="63" name="Rectangle 62">
            <a:hlinkClick xmlns:r="http://schemas.openxmlformats.org/officeDocument/2006/relationships" r:id="rId20"/>
          </xdr:cNvPr>
          <xdr:cNvSpPr/>
        </xdr:nvSpPr>
        <xdr:spPr bwMode="auto">
          <a:xfrm>
            <a:off x="12011053" y="5801034"/>
            <a:ext cx="1560375" cy="363184"/>
          </a:xfrm>
          <a:prstGeom prst="rect">
            <a:avLst/>
          </a:prstGeom>
          <a:solidFill>
            <a:srgbClr val="FFC000"/>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a:latin typeface="Arial Narrow" pitchFamily="34" charset="0"/>
              </a:rPr>
              <a:t>FTF</a:t>
            </a:r>
          </a:p>
        </xdr:txBody>
      </xdr:sp>
    </xdr:grpSp>
    <xdr:clientData/>
  </xdr:twoCellAnchor>
</xdr:wsDr>
</file>

<file path=xl/drawings/drawing27.xml><?xml version="1.0" encoding="utf-8"?>
<xdr:wsDr xmlns:xdr="http://schemas.openxmlformats.org/drawingml/2006/spreadsheetDrawing" xmlns:a="http://schemas.openxmlformats.org/drawingml/2006/main">
  <xdr:twoCellAnchor editAs="oneCell">
    <xdr:from>
      <xdr:col>5</xdr:col>
      <xdr:colOff>247650</xdr:colOff>
      <xdr:row>7</xdr:row>
      <xdr:rowOff>76200</xdr:rowOff>
    </xdr:from>
    <xdr:to>
      <xdr:col>8</xdr:col>
      <xdr:colOff>190500</xdr:colOff>
      <xdr:row>18</xdr:row>
      <xdr:rowOff>142875</xdr:rowOff>
    </xdr:to>
    <xdr:pic>
      <xdr:nvPicPr>
        <xdr:cNvPr id="115404" name="Picture 3" descr="Peace_Corps_Logo"/>
        <xdr:cNvPicPr>
          <a:picLocks noChangeAspect="1" noChangeArrowheads="1"/>
        </xdr:cNvPicPr>
      </xdr:nvPicPr>
      <xdr:blipFill>
        <a:blip xmlns:r="http://schemas.openxmlformats.org/officeDocument/2006/relationships" r:embed="rId1" cstate="print"/>
        <a:srcRect/>
        <a:stretch>
          <a:fillRect/>
        </a:stretch>
      </xdr:blipFill>
      <xdr:spPr bwMode="auto">
        <a:xfrm>
          <a:off x="3295650" y="1581150"/>
          <a:ext cx="1885950" cy="1847850"/>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oneCellAnchor>
    <xdr:from>
      <xdr:col>26</xdr:col>
      <xdr:colOff>514350</xdr:colOff>
      <xdr:row>5</xdr:row>
      <xdr:rowOff>219075</xdr:rowOff>
    </xdr:from>
    <xdr:ext cx="184731" cy="264560"/>
    <xdr:sp macro="" textlink="">
      <xdr:nvSpPr>
        <xdr:cNvPr id="27" name="TextBox 26"/>
        <xdr:cNvSpPr txBox="1"/>
      </xdr:nvSpPr>
      <xdr:spPr>
        <a:xfrm>
          <a:off x="15668625" y="1438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R"/>
        </a:p>
      </xdr:txBody>
    </xdr:sp>
    <xdr:clientData/>
  </xdr:oneCellAnchor>
  <xdr:twoCellAnchor>
    <xdr:from>
      <xdr:col>1</xdr:col>
      <xdr:colOff>19050</xdr:colOff>
      <xdr:row>0</xdr:row>
      <xdr:rowOff>152400</xdr:rowOff>
    </xdr:from>
    <xdr:to>
      <xdr:col>1</xdr:col>
      <xdr:colOff>1790700</xdr:colOff>
      <xdr:row>28</xdr:row>
      <xdr:rowOff>361950</xdr:rowOff>
    </xdr:to>
    <xdr:grpSp>
      <xdr:nvGrpSpPr>
        <xdr:cNvPr id="653439" name="Group 64"/>
        <xdr:cNvGrpSpPr>
          <a:grpSpLocks/>
        </xdr:cNvGrpSpPr>
      </xdr:nvGrpSpPr>
      <xdr:grpSpPr bwMode="auto">
        <a:xfrm>
          <a:off x="209550" y="152400"/>
          <a:ext cx="1771650" cy="7877175"/>
          <a:chOff x="11820763" y="288083"/>
          <a:chExt cx="1769694" cy="7878305"/>
        </a:xfrm>
      </xdr:grpSpPr>
      <xdr:sp macro="" textlink="">
        <xdr:nvSpPr>
          <xdr:cNvPr id="66" name="Horizontal Scroll 65">
            <a:hlinkClick xmlns:r="http://schemas.openxmlformats.org/officeDocument/2006/relationships" r:id="rId1"/>
          </xdr:cNvPr>
          <xdr:cNvSpPr/>
        </xdr:nvSpPr>
        <xdr:spPr bwMode="auto">
          <a:xfrm>
            <a:off x="11820763" y="288083"/>
            <a:ext cx="1741151" cy="362002"/>
          </a:xfrm>
          <a:prstGeom prst="horizontalScroll">
            <a:avLst/>
          </a:prstGeom>
          <a:solidFill>
            <a:schemeClr val="bg2">
              <a:lumMod val="50000"/>
            </a:schemeClr>
          </a:solidFill>
          <a:ln>
            <a:solidFill>
              <a:sysClr val="windowText" lastClr="000000"/>
            </a:solidFill>
          </a:ln>
        </xdr:spPr>
        <xdr:style>
          <a:lnRef idx="1">
            <a:schemeClr val="accent1"/>
          </a:lnRef>
          <a:fillRef idx="2">
            <a:schemeClr val="accent1"/>
          </a:fillRef>
          <a:effectRef idx="1">
            <a:schemeClr val="accent1"/>
          </a:effectRef>
          <a:fontRef idx="minor">
            <a:schemeClr val="dk1"/>
          </a:fontRef>
        </xdr:style>
        <xdr:txBody>
          <a:bodyPr vertOverflow="clip" rtlCol="0" anchor="ctr"/>
          <a:lstStyle/>
          <a:p>
            <a:pPr algn="ctr"/>
            <a:r>
              <a:rPr lang="en-US" sz="1400" b="1" baseline="0">
                <a:solidFill>
                  <a:schemeClr val="bg1"/>
                </a:solidFill>
                <a:latin typeface="Arial Narrow" pitchFamily="34" charset="0"/>
              </a:rPr>
              <a:t>Main Menu</a:t>
            </a:r>
          </a:p>
        </xdr:txBody>
      </xdr:sp>
      <xdr:sp macro="" textlink="">
        <xdr:nvSpPr>
          <xdr:cNvPr id="67" name="Rectangle 66">
            <a:hlinkClick xmlns:r="http://schemas.openxmlformats.org/officeDocument/2006/relationships" r:id="rId2"/>
          </xdr:cNvPr>
          <xdr:cNvSpPr/>
        </xdr:nvSpPr>
        <xdr:spPr bwMode="auto">
          <a:xfrm>
            <a:off x="11849306" y="1116877"/>
            <a:ext cx="1741151" cy="362002"/>
          </a:xfrm>
          <a:prstGeom prst="rect">
            <a:avLst/>
          </a:prstGeom>
          <a:solidFill>
            <a:srgbClr val="1F497D"/>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a:latin typeface="Arial Narrow" pitchFamily="34" charset="0"/>
              </a:rPr>
              <a:t>Project Classification</a:t>
            </a:r>
          </a:p>
        </xdr:txBody>
      </xdr:sp>
      <xdr:sp macro="" textlink="">
        <xdr:nvSpPr>
          <xdr:cNvPr id="68" name="Rectangle 67">
            <a:hlinkClick xmlns:r="http://schemas.openxmlformats.org/officeDocument/2006/relationships" r:id="rId3"/>
          </xdr:cNvPr>
          <xdr:cNvSpPr/>
        </xdr:nvSpPr>
        <xdr:spPr bwMode="auto">
          <a:xfrm>
            <a:off x="11849306" y="1516984"/>
            <a:ext cx="1741151" cy="362002"/>
          </a:xfrm>
          <a:prstGeom prst="rect">
            <a:avLst/>
          </a:prstGeom>
          <a:solidFill>
            <a:srgbClr val="1F497D"/>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a:latin typeface="Arial Narrow" pitchFamily="34" charset="0"/>
              </a:rPr>
              <a:t>Project Description</a:t>
            </a:r>
          </a:p>
        </xdr:txBody>
      </xdr:sp>
      <xdr:sp macro="" textlink="">
        <xdr:nvSpPr>
          <xdr:cNvPr id="69" name="Rectangle 68">
            <a:hlinkClick xmlns:r="http://schemas.openxmlformats.org/officeDocument/2006/relationships" r:id="rId4"/>
          </xdr:cNvPr>
          <xdr:cNvSpPr/>
        </xdr:nvSpPr>
        <xdr:spPr bwMode="auto">
          <a:xfrm>
            <a:off x="11839792" y="2307673"/>
            <a:ext cx="1741151" cy="362002"/>
          </a:xfrm>
          <a:prstGeom prst="rect">
            <a:avLst/>
          </a:prstGeom>
          <a:solidFill>
            <a:srgbClr val="1F497D"/>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a:latin typeface="Arial Narrow" pitchFamily="34" charset="0"/>
              </a:rPr>
              <a:t>Timeline</a:t>
            </a:r>
          </a:p>
        </xdr:txBody>
      </xdr:sp>
      <xdr:sp macro="" textlink="">
        <xdr:nvSpPr>
          <xdr:cNvPr id="70" name="Rectangle 69">
            <a:hlinkClick xmlns:r="http://schemas.openxmlformats.org/officeDocument/2006/relationships" r:id="rId5"/>
          </xdr:cNvPr>
          <xdr:cNvSpPr/>
        </xdr:nvSpPr>
        <xdr:spPr bwMode="auto">
          <a:xfrm>
            <a:off x="11839792" y="2698254"/>
            <a:ext cx="1741151" cy="362002"/>
          </a:xfrm>
          <a:prstGeom prst="rect">
            <a:avLst/>
          </a:prstGeom>
          <a:solidFill>
            <a:srgbClr val="1F497D"/>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a:solidFill>
                  <a:schemeClr val="lt1"/>
                </a:solidFill>
                <a:latin typeface="Arial Narrow" pitchFamily="34" charset="0"/>
                <a:ea typeface="+mn-ea"/>
                <a:cs typeface="+mn-cs"/>
              </a:rPr>
              <a:t>Monitoring</a:t>
            </a:r>
            <a:r>
              <a:rPr lang="en-US" sz="1100" b="1" baseline="0">
                <a:solidFill>
                  <a:schemeClr val="lt1"/>
                </a:solidFill>
                <a:latin typeface="Arial Narrow" pitchFamily="34" charset="0"/>
                <a:ea typeface="+mn-ea"/>
                <a:cs typeface="+mn-cs"/>
              </a:rPr>
              <a:t> &amp; Evaluation</a:t>
            </a:r>
            <a:endParaRPr lang="en-US" sz="1100">
              <a:latin typeface="Arial Narrow" pitchFamily="34" charset="0"/>
            </a:endParaRPr>
          </a:p>
        </xdr:txBody>
      </xdr:sp>
      <xdr:sp macro="" textlink="">
        <xdr:nvSpPr>
          <xdr:cNvPr id="71" name="Rectangle 70">
            <a:hlinkClick xmlns:r="http://schemas.openxmlformats.org/officeDocument/2006/relationships" r:id="rId6"/>
          </xdr:cNvPr>
          <xdr:cNvSpPr/>
        </xdr:nvSpPr>
        <xdr:spPr bwMode="auto">
          <a:xfrm>
            <a:off x="11839792" y="3469889"/>
            <a:ext cx="1741151" cy="362002"/>
          </a:xfrm>
          <a:prstGeom prst="rect">
            <a:avLst/>
          </a:prstGeom>
          <a:solidFill>
            <a:srgbClr val="1F497D"/>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a:latin typeface="Arial Narrow" pitchFamily="34" charset="0"/>
              </a:rPr>
              <a:t>Detailed Budget</a:t>
            </a:r>
          </a:p>
        </xdr:txBody>
      </xdr:sp>
      <xdr:sp macro="" textlink="">
        <xdr:nvSpPr>
          <xdr:cNvPr id="72" name="Rectangle 71">
            <a:hlinkClick xmlns:r="http://schemas.openxmlformats.org/officeDocument/2006/relationships" r:id="rId7"/>
          </xdr:cNvPr>
          <xdr:cNvSpPr/>
        </xdr:nvSpPr>
        <xdr:spPr bwMode="auto">
          <a:xfrm>
            <a:off x="11839792" y="3850944"/>
            <a:ext cx="1741151" cy="362002"/>
          </a:xfrm>
          <a:prstGeom prst="rect">
            <a:avLst/>
          </a:prstGeom>
          <a:solidFill>
            <a:srgbClr val="1F497D"/>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a:latin typeface="Arial Narrow" pitchFamily="34" charset="0"/>
              </a:rPr>
              <a:t>Grant Type Selection</a:t>
            </a:r>
          </a:p>
        </xdr:txBody>
      </xdr:sp>
      <xdr:sp macro="" textlink="">
        <xdr:nvSpPr>
          <xdr:cNvPr id="73" name="Rectangle 72">
            <a:hlinkClick xmlns:r="http://schemas.openxmlformats.org/officeDocument/2006/relationships" r:id="rId8"/>
          </xdr:cNvPr>
          <xdr:cNvSpPr/>
        </xdr:nvSpPr>
        <xdr:spPr bwMode="auto">
          <a:xfrm>
            <a:off x="11830277" y="6213483"/>
            <a:ext cx="1741151" cy="362002"/>
          </a:xfrm>
          <a:prstGeom prst="rect">
            <a:avLst/>
          </a:prstGeom>
          <a:solidFill>
            <a:srgbClr val="1F497D"/>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a:latin typeface="Arial Narrow" pitchFamily="34" charset="0"/>
              </a:rPr>
              <a:t>Signature Forms</a:t>
            </a:r>
          </a:p>
        </xdr:txBody>
      </xdr:sp>
      <xdr:sp macro="" textlink="">
        <xdr:nvSpPr>
          <xdr:cNvPr id="74" name="Rectangle 73">
            <a:hlinkClick xmlns:r="http://schemas.openxmlformats.org/officeDocument/2006/relationships" r:id="rId9"/>
          </xdr:cNvPr>
          <xdr:cNvSpPr/>
        </xdr:nvSpPr>
        <xdr:spPr bwMode="auto">
          <a:xfrm>
            <a:off x="12020567" y="4231999"/>
            <a:ext cx="1560375" cy="362002"/>
          </a:xfrm>
          <a:prstGeom prst="rect">
            <a:avLst/>
          </a:prstGeom>
          <a:solidFill>
            <a:schemeClr val="accent4"/>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a:latin typeface="Arial Narrow" pitchFamily="34" charset="0"/>
              </a:rPr>
              <a:t>PCPP</a:t>
            </a:r>
          </a:p>
        </xdr:txBody>
      </xdr:sp>
      <xdr:sp macro="" textlink="">
        <xdr:nvSpPr>
          <xdr:cNvPr id="75" name="Rectangle 74">
            <a:hlinkClick xmlns:r="http://schemas.openxmlformats.org/officeDocument/2006/relationships" r:id="rId10"/>
          </xdr:cNvPr>
          <xdr:cNvSpPr/>
        </xdr:nvSpPr>
        <xdr:spPr bwMode="auto">
          <a:xfrm>
            <a:off x="12020567" y="4641632"/>
            <a:ext cx="1560375" cy="352476"/>
          </a:xfrm>
          <a:prstGeom prst="rect">
            <a:avLst/>
          </a:prstGeom>
          <a:solidFill>
            <a:schemeClr val="accent3"/>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a:latin typeface="Arial Narrow" pitchFamily="34" charset="0"/>
              </a:rPr>
              <a:t>SPA and other USAID</a:t>
            </a:r>
          </a:p>
        </xdr:txBody>
      </xdr:sp>
      <xdr:sp macro="" textlink="">
        <xdr:nvSpPr>
          <xdr:cNvPr id="76" name="Rectangle 75">
            <a:hlinkClick xmlns:r="http://schemas.openxmlformats.org/officeDocument/2006/relationships" r:id="rId11"/>
          </xdr:cNvPr>
          <xdr:cNvSpPr/>
        </xdr:nvSpPr>
        <xdr:spPr bwMode="auto">
          <a:xfrm>
            <a:off x="12020567" y="5041740"/>
            <a:ext cx="1560375" cy="352476"/>
          </a:xfrm>
          <a:prstGeom prst="rect">
            <a:avLst/>
          </a:prstGeom>
          <a:solidFill>
            <a:schemeClr val="accent2"/>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a:latin typeface="Arial Narrow" pitchFamily="34" charset="0"/>
              </a:rPr>
              <a:t>VAST</a:t>
            </a:r>
          </a:p>
        </xdr:txBody>
      </xdr:sp>
      <xdr:sp macro="" textlink="">
        <xdr:nvSpPr>
          <xdr:cNvPr id="77" name="Rectangle 76">
            <a:hlinkClick xmlns:r="http://schemas.openxmlformats.org/officeDocument/2006/relationships" r:id="rId12"/>
          </xdr:cNvPr>
          <xdr:cNvSpPr/>
        </xdr:nvSpPr>
        <xdr:spPr bwMode="auto">
          <a:xfrm>
            <a:off x="12020567" y="5422794"/>
            <a:ext cx="1560375" cy="362002"/>
          </a:xfrm>
          <a:prstGeom prst="rect">
            <a:avLst/>
          </a:prstGeom>
          <a:solidFill>
            <a:schemeClr val="accent6"/>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a:latin typeface="Arial Narrow" pitchFamily="34" charset="0"/>
              </a:rPr>
              <a:t>ECPA</a:t>
            </a:r>
          </a:p>
        </xdr:txBody>
      </xdr:sp>
      <xdr:sp macro="" textlink="">
        <xdr:nvSpPr>
          <xdr:cNvPr id="78" name="Rectangle 77">
            <a:hlinkClick xmlns:r="http://schemas.openxmlformats.org/officeDocument/2006/relationships" r:id="rId13"/>
          </xdr:cNvPr>
          <xdr:cNvSpPr/>
        </xdr:nvSpPr>
        <xdr:spPr bwMode="auto">
          <a:xfrm>
            <a:off x="12001538" y="6613590"/>
            <a:ext cx="1560375" cy="371528"/>
          </a:xfrm>
          <a:prstGeom prst="rect">
            <a:avLst/>
          </a:prstGeom>
          <a:solidFill>
            <a:srgbClr val="1F497D"/>
          </a:solidFill>
          <a:ln>
            <a:solidFill>
              <a:srgbClr val="1F497D"/>
            </a:solid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baseline="0">
                <a:latin typeface="Arial Narrow" pitchFamily="34" charset="0"/>
              </a:rPr>
              <a:t>Liability Form</a:t>
            </a:r>
            <a:endParaRPr lang="en-US" sz="1100" b="1">
              <a:latin typeface="Arial Narrow" pitchFamily="34" charset="0"/>
            </a:endParaRPr>
          </a:p>
        </xdr:txBody>
      </xdr:sp>
      <xdr:sp macro="" textlink="">
        <xdr:nvSpPr>
          <xdr:cNvPr id="79" name="Rectangle 78">
            <a:hlinkClick xmlns:r="http://schemas.openxmlformats.org/officeDocument/2006/relationships" r:id="rId14"/>
          </xdr:cNvPr>
          <xdr:cNvSpPr/>
        </xdr:nvSpPr>
        <xdr:spPr bwMode="auto">
          <a:xfrm>
            <a:off x="12001538" y="7023224"/>
            <a:ext cx="1560375" cy="362002"/>
          </a:xfrm>
          <a:prstGeom prst="rect">
            <a:avLst/>
          </a:prstGeom>
          <a:solidFill>
            <a:srgbClr val="1F497D"/>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a:latin typeface="Arial Narrow" pitchFamily="34" charset="0"/>
              </a:rPr>
              <a:t>Project Agreement</a:t>
            </a:r>
          </a:p>
        </xdr:txBody>
      </xdr:sp>
      <xdr:sp macro="" textlink="">
        <xdr:nvSpPr>
          <xdr:cNvPr id="80" name="Rectangle 79">
            <a:hlinkClick xmlns:r="http://schemas.openxmlformats.org/officeDocument/2006/relationships" r:id="rId15"/>
          </xdr:cNvPr>
          <xdr:cNvSpPr/>
        </xdr:nvSpPr>
        <xdr:spPr bwMode="auto">
          <a:xfrm>
            <a:off x="12001538" y="7413805"/>
            <a:ext cx="1560375" cy="362002"/>
          </a:xfrm>
          <a:prstGeom prst="rect">
            <a:avLst/>
          </a:prstGeom>
          <a:solidFill>
            <a:srgbClr val="1F497D"/>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a:latin typeface="Arial Narrow" pitchFamily="34" charset="0"/>
              </a:rPr>
              <a:t>Press Authorization</a:t>
            </a:r>
          </a:p>
        </xdr:txBody>
      </xdr:sp>
      <xdr:sp macro="" textlink="">
        <xdr:nvSpPr>
          <xdr:cNvPr id="81" name="Rectangle 80">
            <a:hlinkClick xmlns:r="http://schemas.openxmlformats.org/officeDocument/2006/relationships" r:id="rId16"/>
          </xdr:cNvPr>
          <xdr:cNvSpPr/>
        </xdr:nvSpPr>
        <xdr:spPr bwMode="auto">
          <a:xfrm>
            <a:off x="11849306" y="697717"/>
            <a:ext cx="1741151" cy="371528"/>
          </a:xfrm>
          <a:prstGeom prst="rect">
            <a:avLst/>
          </a:prstGeom>
          <a:solidFill>
            <a:srgbClr val="1F497D"/>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a:latin typeface="Arial Narrow" pitchFamily="34" charset="0"/>
              </a:rPr>
              <a:t>Instructions</a:t>
            </a:r>
          </a:p>
        </xdr:txBody>
      </xdr:sp>
      <xdr:sp macro="" textlink="">
        <xdr:nvSpPr>
          <xdr:cNvPr id="82" name="Rectangle 81">
            <a:hlinkClick xmlns:r="http://schemas.openxmlformats.org/officeDocument/2006/relationships" r:id="rId17"/>
          </xdr:cNvPr>
          <xdr:cNvSpPr/>
        </xdr:nvSpPr>
        <xdr:spPr bwMode="auto">
          <a:xfrm>
            <a:off x="11849306" y="1917092"/>
            <a:ext cx="1741151" cy="352476"/>
          </a:xfrm>
          <a:prstGeom prst="rect">
            <a:avLst/>
          </a:prstGeom>
          <a:solidFill>
            <a:srgbClr val="1F497D"/>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a:latin typeface="Arial Narrow" pitchFamily="34" charset="0"/>
              </a:rPr>
              <a:t>Goals &amp; Objectives</a:t>
            </a:r>
          </a:p>
        </xdr:txBody>
      </xdr:sp>
      <xdr:sp macro="" textlink="">
        <xdr:nvSpPr>
          <xdr:cNvPr id="83" name="Rectangle 82">
            <a:hlinkClick xmlns:r="http://schemas.openxmlformats.org/officeDocument/2006/relationships" r:id="rId18"/>
          </xdr:cNvPr>
          <xdr:cNvSpPr/>
        </xdr:nvSpPr>
        <xdr:spPr bwMode="auto">
          <a:xfrm>
            <a:off x="11839792" y="3079308"/>
            <a:ext cx="1741151" cy="362002"/>
          </a:xfrm>
          <a:prstGeom prst="rect">
            <a:avLst/>
          </a:prstGeom>
          <a:solidFill>
            <a:srgbClr val="1F497D"/>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baseline="0">
                <a:latin typeface="Arial Narrow" pitchFamily="34" charset="0"/>
              </a:rPr>
              <a:t>Do No Harm</a:t>
            </a:r>
          </a:p>
        </xdr:txBody>
      </xdr:sp>
      <xdr:sp macro="" textlink="">
        <xdr:nvSpPr>
          <xdr:cNvPr id="84" name="Rectangle 83">
            <a:hlinkClick xmlns:r="http://schemas.openxmlformats.org/officeDocument/2006/relationships" r:id="rId19"/>
          </xdr:cNvPr>
          <xdr:cNvSpPr/>
        </xdr:nvSpPr>
        <xdr:spPr bwMode="auto">
          <a:xfrm>
            <a:off x="11830277" y="7804386"/>
            <a:ext cx="1750665" cy="362002"/>
          </a:xfrm>
          <a:prstGeom prst="rect">
            <a:avLst/>
          </a:prstGeom>
          <a:solidFill>
            <a:srgbClr val="1F497D"/>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a:latin typeface="Arial Narrow" pitchFamily="34" charset="0"/>
              </a:rPr>
              <a:t>End</a:t>
            </a:r>
          </a:p>
        </xdr:txBody>
      </xdr:sp>
      <xdr:sp macro="" textlink="">
        <xdr:nvSpPr>
          <xdr:cNvPr id="85" name="Rectangle 84">
            <a:hlinkClick xmlns:r="http://schemas.openxmlformats.org/officeDocument/2006/relationships" r:id="rId20"/>
          </xdr:cNvPr>
          <xdr:cNvSpPr/>
        </xdr:nvSpPr>
        <xdr:spPr bwMode="auto">
          <a:xfrm>
            <a:off x="12011053" y="5803849"/>
            <a:ext cx="1560375" cy="362002"/>
          </a:xfrm>
          <a:prstGeom prst="rect">
            <a:avLst/>
          </a:prstGeom>
          <a:solidFill>
            <a:srgbClr val="FFC000"/>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a:latin typeface="Arial Narrow" pitchFamily="34" charset="0"/>
              </a:rPr>
              <a:t>FTF</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76200</xdr:colOff>
      <xdr:row>1</xdr:row>
      <xdr:rowOff>0</xdr:rowOff>
    </xdr:from>
    <xdr:to>
      <xdr:col>1</xdr:col>
      <xdr:colOff>1838325</xdr:colOff>
      <xdr:row>9</xdr:row>
      <xdr:rowOff>1114425</xdr:rowOff>
    </xdr:to>
    <xdr:grpSp>
      <xdr:nvGrpSpPr>
        <xdr:cNvPr id="636596" name="Group 22"/>
        <xdr:cNvGrpSpPr>
          <a:grpSpLocks/>
        </xdr:cNvGrpSpPr>
      </xdr:nvGrpSpPr>
      <xdr:grpSpPr bwMode="auto">
        <a:xfrm>
          <a:off x="266700" y="142875"/>
          <a:ext cx="1762125" cy="7848600"/>
          <a:chOff x="11820763" y="288083"/>
          <a:chExt cx="1769694" cy="7878305"/>
        </a:xfrm>
      </xdr:grpSpPr>
      <xdr:sp macro="" textlink="">
        <xdr:nvSpPr>
          <xdr:cNvPr id="24" name="Horizontal Scroll 23">
            <a:hlinkClick xmlns:r="http://schemas.openxmlformats.org/officeDocument/2006/relationships" r:id="rId1"/>
          </xdr:cNvPr>
          <xdr:cNvSpPr/>
        </xdr:nvSpPr>
        <xdr:spPr bwMode="auto">
          <a:xfrm>
            <a:off x="11820763" y="288083"/>
            <a:ext cx="1740996" cy="363320"/>
          </a:xfrm>
          <a:prstGeom prst="horizontalScroll">
            <a:avLst/>
          </a:prstGeom>
          <a:solidFill>
            <a:schemeClr val="bg2">
              <a:lumMod val="50000"/>
            </a:schemeClr>
          </a:solidFill>
          <a:ln>
            <a:solidFill>
              <a:sysClr val="windowText" lastClr="000000"/>
            </a:solidFill>
          </a:ln>
        </xdr:spPr>
        <xdr:style>
          <a:lnRef idx="1">
            <a:schemeClr val="accent1"/>
          </a:lnRef>
          <a:fillRef idx="2">
            <a:schemeClr val="accent1"/>
          </a:fillRef>
          <a:effectRef idx="1">
            <a:schemeClr val="accent1"/>
          </a:effectRef>
          <a:fontRef idx="minor">
            <a:schemeClr val="dk1"/>
          </a:fontRef>
        </xdr:style>
        <xdr:txBody>
          <a:bodyPr vertOverflow="clip" rtlCol="0" anchor="ctr"/>
          <a:lstStyle/>
          <a:p>
            <a:pPr algn="ctr"/>
            <a:r>
              <a:rPr lang="en-US" sz="1400" b="1" baseline="0">
                <a:solidFill>
                  <a:schemeClr val="bg1"/>
                </a:solidFill>
                <a:latin typeface="Arial Narrow" pitchFamily="34" charset="0"/>
              </a:rPr>
              <a:t>Main Menu</a:t>
            </a:r>
          </a:p>
        </xdr:txBody>
      </xdr:sp>
      <xdr:sp macro="" textlink="">
        <xdr:nvSpPr>
          <xdr:cNvPr id="41" name="Rectangle 40">
            <a:hlinkClick xmlns:r="http://schemas.openxmlformats.org/officeDocument/2006/relationships" r:id="rId2"/>
          </xdr:cNvPr>
          <xdr:cNvSpPr/>
        </xdr:nvSpPr>
        <xdr:spPr bwMode="auto">
          <a:xfrm>
            <a:off x="11849461" y="1119894"/>
            <a:ext cx="1740996" cy="363320"/>
          </a:xfrm>
          <a:prstGeom prst="rect">
            <a:avLst/>
          </a:prstGeom>
          <a:solidFill>
            <a:srgbClr val="1F497D"/>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a:latin typeface="Arial Narrow" pitchFamily="34" charset="0"/>
              </a:rPr>
              <a:t>Project Classification</a:t>
            </a:r>
          </a:p>
        </xdr:txBody>
      </xdr:sp>
      <xdr:sp macro="" textlink="">
        <xdr:nvSpPr>
          <xdr:cNvPr id="42" name="Rectangle 41">
            <a:hlinkClick xmlns:r="http://schemas.openxmlformats.org/officeDocument/2006/relationships" r:id="rId3"/>
          </xdr:cNvPr>
          <xdr:cNvSpPr/>
        </xdr:nvSpPr>
        <xdr:spPr bwMode="auto">
          <a:xfrm>
            <a:off x="11849461" y="1521458"/>
            <a:ext cx="1740996" cy="353759"/>
          </a:xfrm>
          <a:prstGeom prst="rect">
            <a:avLst/>
          </a:prstGeom>
          <a:solidFill>
            <a:srgbClr val="1F497D"/>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a:latin typeface="Arial Narrow" pitchFamily="34" charset="0"/>
              </a:rPr>
              <a:t>Project Description</a:t>
            </a:r>
          </a:p>
        </xdr:txBody>
      </xdr:sp>
      <xdr:sp macro="" textlink="">
        <xdr:nvSpPr>
          <xdr:cNvPr id="43" name="Rectangle 42">
            <a:hlinkClick xmlns:r="http://schemas.openxmlformats.org/officeDocument/2006/relationships" r:id="rId4"/>
          </xdr:cNvPr>
          <xdr:cNvSpPr/>
        </xdr:nvSpPr>
        <xdr:spPr bwMode="auto">
          <a:xfrm>
            <a:off x="11839895" y="2315026"/>
            <a:ext cx="1740996" cy="353759"/>
          </a:xfrm>
          <a:prstGeom prst="rect">
            <a:avLst/>
          </a:prstGeom>
          <a:solidFill>
            <a:srgbClr val="1F497D"/>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a:latin typeface="Arial Narrow" pitchFamily="34" charset="0"/>
              </a:rPr>
              <a:t>Timeline</a:t>
            </a:r>
          </a:p>
        </xdr:txBody>
      </xdr:sp>
      <xdr:sp macro="" textlink="">
        <xdr:nvSpPr>
          <xdr:cNvPr id="44" name="Rectangle 43">
            <a:hlinkClick xmlns:r="http://schemas.openxmlformats.org/officeDocument/2006/relationships" r:id="rId5"/>
          </xdr:cNvPr>
          <xdr:cNvSpPr/>
        </xdr:nvSpPr>
        <xdr:spPr bwMode="auto">
          <a:xfrm>
            <a:off x="11839895" y="2697468"/>
            <a:ext cx="1740996" cy="363320"/>
          </a:xfrm>
          <a:prstGeom prst="rect">
            <a:avLst/>
          </a:prstGeom>
          <a:solidFill>
            <a:srgbClr val="1F497D"/>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a:solidFill>
                  <a:schemeClr val="lt1"/>
                </a:solidFill>
                <a:latin typeface="Arial Narrow" pitchFamily="34" charset="0"/>
                <a:ea typeface="+mn-ea"/>
                <a:cs typeface="+mn-cs"/>
              </a:rPr>
              <a:t>Monitoring</a:t>
            </a:r>
            <a:r>
              <a:rPr lang="en-US" sz="1100" b="1" baseline="0">
                <a:solidFill>
                  <a:schemeClr val="lt1"/>
                </a:solidFill>
                <a:latin typeface="Arial Narrow" pitchFamily="34" charset="0"/>
                <a:ea typeface="+mn-ea"/>
                <a:cs typeface="+mn-cs"/>
              </a:rPr>
              <a:t> &amp; Evaluation</a:t>
            </a:r>
            <a:endParaRPr lang="en-US" sz="1100">
              <a:latin typeface="Arial Narrow" pitchFamily="34" charset="0"/>
            </a:endParaRPr>
          </a:p>
        </xdr:txBody>
      </xdr:sp>
      <xdr:sp macro="" textlink="">
        <xdr:nvSpPr>
          <xdr:cNvPr id="45" name="Rectangle 44">
            <a:hlinkClick xmlns:r="http://schemas.openxmlformats.org/officeDocument/2006/relationships" r:id="rId6"/>
          </xdr:cNvPr>
          <xdr:cNvSpPr/>
        </xdr:nvSpPr>
        <xdr:spPr bwMode="auto">
          <a:xfrm>
            <a:off x="11839895" y="3471913"/>
            <a:ext cx="1740996" cy="363320"/>
          </a:xfrm>
          <a:prstGeom prst="rect">
            <a:avLst/>
          </a:prstGeom>
          <a:solidFill>
            <a:srgbClr val="1F497D"/>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a:latin typeface="Arial Narrow" pitchFamily="34" charset="0"/>
              </a:rPr>
              <a:t>Detailed Budget</a:t>
            </a:r>
          </a:p>
        </xdr:txBody>
      </xdr:sp>
      <xdr:sp macro="" textlink="">
        <xdr:nvSpPr>
          <xdr:cNvPr id="46" name="Rectangle 45">
            <a:hlinkClick xmlns:r="http://schemas.openxmlformats.org/officeDocument/2006/relationships" r:id="rId7"/>
          </xdr:cNvPr>
          <xdr:cNvSpPr/>
        </xdr:nvSpPr>
        <xdr:spPr bwMode="auto">
          <a:xfrm>
            <a:off x="11839895" y="3854355"/>
            <a:ext cx="1740996" cy="363320"/>
          </a:xfrm>
          <a:prstGeom prst="rect">
            <a:avLst/>
          </a:prstGeom>
          <a:solidFill>
            <a:srgbClr val="1F497D"/>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a:latin typeface="Arial Narrow" pitchFamily="34" charset="0"/>
              </a:rPr>
              <a:t>Grant Type Selection</a:t>
            </a:r>
          </a:p>
        </xdr:txBody>
      </xdr:sp>
      <xdr:sp macro="" textlink="">
        <xdr:nvSpPr>
          <xdr:cNvPr id="47" name="Rectangle 46">
            <a:hlinkClick xmlns:r="http://schemas.openxmlformats.org/officeDocument/2006/relationships" r:id="rId8"/>
          </xdr:cNvPr>
          <xdr:cNvSpPr/>
        </xdr:nvSpPr>
        <xdr:spPr bwMode="auto">
          <a:xfrm>
            <a:off x="11830329" y="6215934"/>
            <a:ext cx="1740996" cy="363320"/>
          </a:xfrm>
          <a:prstGeom prst="rect">
            <a:avLst/>
          </a:prstGeom>
          <a:solidFill>
            <a:srgbClr val="1F497D"/>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a:latin typeface="Arial Narrow" pitchFamily="34" charset="0"/>
              </a:rPr>
              <a:t>Signature Forms</a:t>
            </a:r>
          </a:p>
        </xdr:txBody>
      </xdr:sp>
      <xdr:sp macro="" textlink="">
        <xdr:nvSpPr>
          <xdr:cNvPr id="48" name="Rectangle 47">
            <a:hlinkClick xmlns:r="http://schemas.openxmlformats.org/officeDocument/2006/relationships" r:id="rId9"/>
          </xdr:cNvPr>
          <xdr:cNvSpPr/>
        </xdr:nvSpPr>
        <xdr:spPr bwMode="auto">
          <a:xfrm>
            <a:off x="12021647" y="4227235"/>
            <a:ext cx="1559244" cy="363320"/>
          </a:xfrm>
          <a:prstGeom prst="rect">
            <a:avLst/>
          </a:prstGeom>
          <a:solidFill>
            <a:schemeClr val="accent4"/>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a:latin typeface="Arial Narrow" pitchFamily="34" charset="0"/>
              </a:rPr>
              <a:t>PCPP</a:t>
            </a:r>
          </a:p>
        </xdr:txBody>
      </xdr:sp>
      <xdr:sp macro="" textlink="">
        <xdr:nvSpPr>
          <xdr:cNvPr id="49" name="Rectangle 48">
            <a:hlinkClick xmlns:r="http://schemas.openxmlformats.org/officeDocument/2006/relationships" r:id="rId10"/>
          </xdr:cNvPr>
          <xdr:cNvSpPr/>
        </xdr:nvSpPr>
        <xdr:spPr bwMode="auto">
          <a:xfrm>
            <a:off x="12021647" y="4638361"/>
            <a:ext cx="1559244" cy="353759"/>
          </a:xfrm>
          <a:prstGeom prst="rect">
            <a:avLst/>
          </a:prstGeom>
          <a:solidFill>
            <a:schemeClr val="accent3"/>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a:latin typeface="Arial Narrow" pitchFamily="34" charset="0"/>
              </a:rPr>
              <a:t>SPA and other USAID</a:t>
            </a:r>
          </a:p>
        </xdr:txBody>
      </xdr:sp>
      <xdr:sp macro="" textlink="">
        <xdr:nvSpPr>
          <xdr:cNvPr id="50" name="Rectangle 49">
            <a:hlinkClick xmlns:r="http://schemas.openxmlformats.org/officeDocument/2006/relationships" r:id="rId11"/>
          </xdr:cNvPr>
          <xdr:cNvSpPr/>
        </xdr:nvSpPr>
        <xdr:spPr bwMode="auto">
          <a:xfrm>
            <a:off x="12021647" y="5030364"/>
            <a:ext cx="1559244" cy="363320"/>
          </a:xfrm>
          <a:prstGeom prst="rect">
            <a:avLst/>
          </a:prstGeom>
          <a:solidFill>
            <a:schemeClr val="accent2"/>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a:latin typeface="Arial Narrow" pitchFamily="34" charset="0"/>
              </a:rPr>
              <a:t>VAST</a:t>
            </a:r>
          </a:p>
        </xdr:txBody>
      </xdr:sp>
      <xdr:sp macro="" textlink="">
        <xdr:nvSpPr>
          <xdr:cNvPr id="51" name="Rectangle 50">
            <a:hlinkClick xmlns:r="http://schemas.openxmlformats.org/officeDocument/2006/relationships" r:id="rId12"/>
          </xdr:cNvPr>
          <xdr:cNvSpPr/>
        </xdr:nvSpPr>
        <xdr:spPr bwMode="auto">
          <a:xfrm>
            <a:off x="12021647" y="5422367"/>
            <a:ext cx="1559244" cy="353759"/>
          </a:xfrm>
          <a:prstGeom prst="rect">
            <a:avLst/>
          </a:prstGeom>
          <a:solidFill>
            <a:schemeClr val="accent6"/>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a:latin typeface="Arial Narrow" pitchFamily="34" charset="0"/>
              </a:rPr>
              <a:t>ECPA</a:t>
            </a:r>
          </a:p>
        </xdr:txBody>
      </xdr:sp>
      <xdr:sp macro="" textlink="">
        <xdr:nvSpPr>
          <xdr:cNvPr id="52" name="Rectangle 51">
            <a:hlinkClick xmlns:r="http://schemas.openxmlformats.org/officeDocument/2006/relationships" r:id="rId13"/>
          </xdr:cNvPr>
          <xdr:cNvSpPr/>
        </xdr:nvSpPr>
        <xdr:spPr bwMode="auto">
          <a:xfrm>
            <a:off x="12002515" y="6617498"/>
            <a:ext cx="1559244" cy="363320"/>
          </a:xfrm>
          <a:prstGeom prst="rect">
            <a:avLst/>
          </a:prstGeom>
          <a:solidFill>
            <a:srgbClr val="1F497D"/>
          </a:solidFill>
          <a:ln>
            <a:solidFill>
              <a:srgbClr val="1F497D"/>
            </a:solid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baseline="0">
                <a:latin typeface="Arial Narrow" pitchFamily="34" charset="0"/>
              </a:rPr>
              <a:t>Liability Form</a:t>
            </a:r>
            <a:endParaRPr lang="en-US" sz="1100" b="1">
              <a:latin typeface="Arial Narrow" pitchFamily="34" charset="0"/>
            </a:endParaRPr>
          </a:p>
        </xdr:txBody>
      </xdr:sp>
      <xdr:sp macro="" textlink="">
        <xdr:nvSpPr>
          <xdr:cNvPr id="53" name="Rectangle 52">
            <a:hlinkClick xmlns:r="http://schemas.openxmlformats.org/officeDocument/2006/relationships" r:id="rId14"/>
          </xdr:cNvPr>
          <xdr:cNvSpPr/>
        </xdr:nvSpPr>
        <xdr:spPr bwMode="auto">
          <a:xfrm>
            <a:off x="12002515" y="7019062"/>
            <a:ext cx="1559244" cy="363320"/>
          </a:xfrm>
          <a:prstGeom prst="rect">
            <a:avLst/>
          </a:prstGeom>
          <a:solidFill>
            <a:srgbClr val="1F497D"/>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a:latin typeface="Arial Narrow" pitchFamily="34" charset="0"/>
              </a:rPr>
              <a:t>Project Agreement</a:t>
            </a:r>
          </a:p>
        </xdr:txBody>
      </xdr:sp>
      <xdr:sp macro="" textlink="">
        <xdr:nvSpPr>
          <xdr:cNvPr id="54" name="Rectangle 53">
            <a:hlinkClick xmlns:r="http://schemas.openxmlformats.org/officeDocument/2006/relationships" r:id="rId15"/>
          </xdr:cNvPr>
          <xdr:cNvSpPr/>
        </xdr:nvSpPr>
        <xdr:spPr bwMode="auto">
          <a:xfrm>
            <a:off x="12002515" y="7411065"/>
            <a:ext cx="1559244" cy="363320"/>
          </a:xfrm>
          <a:prstGeom prst="rect">
            <a:avLst/>
          </a:prstGeom>
          <a:solidFill>
            <a:srgbClr val="1F497D"/>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a:latin typeface="Arial Narrow" pitchFamily="34" charset="0"/>
              </a:rPr>
              <a:t>Press Authorization</a:t>
            </a:r>
          </a:p>
        </xdr:txBody>
      </xdr:sp>
      <xdr:sp macro="" textlink="">
        <xdr:nvSpPr>
          <xdr:cNvPr id="55" name="Rectangle 54">
            <a:hlinkClick xmlns:r="http://schemas.openxmlformats.org/officeDocument/2006/relationships" r:id="rId16"/>
          </xdr:cNvPr>
          <xdr:cNvSpPr/>
        </xdr:nvSpPr>
        <xdr:spPr bwMode="auto">
          <a:xfrm>
            <a:off x="11849461" y="699208"/>
            <a:ext cx="1740996" cy="363320"/>
          </a:xfrm>
          <a:prstGeom prst="rect">
            <a:avLst/>
          </a:prstGeom>
          <a:solidFill>
            <a:srgbClr val="1F497D"/>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a:latin typeface="Arial Narrow" pitchFamily="34" charset="0"/>
              </a:rPr>
              <a:t>Instructions</a:t>
            </a:r>
          </a:p>
        </xdr:txBody>
      </xdr:sp>
      <xdr:sp macro="" textlink="">
        <xdr:nvSpPr>
          <xdr:cNvPr id="56" name="Rectangle 55">
            <a:hlinkClick xmlns:r="http://schemas.openxmlformats.org/officeDocument/2006/relationships" r:id="rId17"/>
          </xdr:cNvPr>
          <xdr:cNvSpPr/>
        </xdr:nvSpPr>
        <xdr:spPr bwMode="auto">
          <a:xfrm>
            <a:off x="11849461" y="1913461"/>
            <a:ext cx="1740996" cy="363320"/>
          </a:xfrm>
          <a:prstGeom prst="rect">
            <a:avLst/>
          </a:prstGeom>
          <a:solidFill>
            <a:srgbClr val="1F497D"/>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a:latin typeface="Arial Narrow" pitchFamily="34" charset="0"/>
              </a:rPr>
              <a:t>Goals &amp; Objectives</a:t>
            </a:r>
          </a:p>
        </xdr:txBody>
      </xdr:sp>
      <xdr:sp macro="" textlink="">
        <xdr:nvSpPr>
          <xdr:cNvPr id="57" name="Rectangle 56">
            <a:hlinkClick xmlns:r="http://schemas.openxmlformats.org/officeDocument/2006/relationships" r:id="rId18"/>
          </xdr:cNvPr>
          <xdr:cNvSpPr/>
        </xdr:nvSpPr>
        <xdr:spPr bwMode="auto">
          <a:xfrm>
            <a:off x="11839895" y="3089471"/>
            <a:ext cx="1740996" cy="353759"/>
          </a:xfrm>
          <a:prstGeom prst="rect">
            <a:avLst/>
          </a:prstGeom>
          <a:solidFill>
            <a:srgbClr val="1F497D"/>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baseline="0">
                <a:latin typeface="Arial Narrow" pitchFamily="34" charset="0"/>
              </a:rPr>
              <a:t>Do No Harm</a:t>
            </a:r>
          </a:p>
        </xdr:txBody>
      </xdr:sp>
      <xdr:sp macro="" textlink="">
        <xdr:nvSpPr>
          <xdr:cNvPr id="62" name="Rectangle 61">
            <a:hlinkClick xmlns:r="http://schemas.openxmlformats.org/officeDocument/2006/relationships" r:id="rId19"/>
          </xdr:cNvPr>
          <xdr:cNvSpPr/>
        </xdr:nvSpPr>
        <xdr:spPr bwMode="auto">
          <a:xfrm>
            <a:off x="11830329" y="7803068"/>
            <a:ext cx="1750562" cy="363320"/>
          </a:xfrm>
          <a:prstGeom prst="rect">
            <a:avLst/>
          </a:prstGeom>
          <a:solidFill>
            <a:srgbClr val="1F497D"/>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a:latin typeface="Arial Narrow" pitchFamily="34" charset="0"/>
              </a:rPr>
              <a:t>End</a:t>
            </a:r>
          </a:p>
        </xdr:txBody>
      </xdr:sp>
      <xdr:sp macro="" textlink="">
        <xdr:nvSpPr>
          <xdr:cNvPr id="63" name="Rectangle 62">
            <a:hlinkClick xmlns:r="http://schemas.openxmlformats.org/officeDocument/2006/relationships" r:id="rId20"/>
          </xdr:cNvPr>
          <xdr:cNvSpPr/>
        </xdr:nvSpPr>
        <xdr:spPr bwMode="auto">
          <a:xfrm>
            <a:off x="12012081" y="5795248"/>
            <a:ext cx="1559244" cy="372881"/>
          </a:xfrm>
          <a:prstGeom prst="rect">
            <a:avLst/>
          </a:prstGeom>
          <a:solidFill>
            <a:srgbClr val="FFC000"/>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a:latin typeface="Arial Narrow" pitchFamily="34" charset="0"/>
              </a:rPr>
              <a:t>FTF</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114300</xdr:colOff>
      <xdr:row>0</xdr:row>
      <xdr:rowOff>190500</xdr:rowOff>
    </xdr:from>
    <xdr:to>
      <xdr:col>1</xdr:col>
      <xdr:colOff>1885950</xdr:colOff>
      <xdr:row>17</xdr:row>
      <xdr:rowOff>238125</xdr:rowOff>
    </xdr:to>
    <xdr:grpSp>
      <xdr:nvGrpSpPr>
        <xdr:cNvPr id="637621" name="Group 43"/>
        <xdr:cNvGrpSpPr>
          <a:grpSpLocks/>
        </xdr:cNvGrpSpPr>
      </xdr:nvGrpSpPr>
      <xdr:grpSpPr bwMode="auto">
        <a:xfrm>
          <a:off x="304800" y="190500"/>
          <a:ext cx="1771650" cy="7877175"/>
          <a:chOff x="11820763" y="288083"/>
          <a:chExt cx="1769694" cy="7878305"/>
        </a:xfrm>
      </xdr:grpSpPr>
      <xdr:sp macro="" textlink="">
        <xdr:nvSpPr>
          <xdr:cNvPr id="45" name="Horizontal Scroll 44">
            <a:hlinkClick xmlns:r="http://schemas.openxmlformats.org/officeDocument/2006/relationships" r:id="rId1"/>
          </xdr:cNvPr>
          <xdr:cNvSpPr/>
        </xdr:nvSpPr>
        <xdr:spPr bwMode="auto">
          <a:xfrm>
            <a:off x="11820763" y="288083"/>
            <a:ext cx="1741151" cy="362002"/>
          </a:xfrm>
          <a:prstGeom prst="horizontalScroll">
            <a:avLst/>
          </a:prstGeom>
          <a:solidFill>
            <a:schemeClr val="bg2">
              <a:lumMod val="50000"/>
            </a:schemeClr>
          </a:solidFill>
          <a:ln>
            <a:solidFill>
              <a:sysClr val="windowText" lastClr="000000"/>
            </a:solidFill>
          </a:ln>
        </xdr:spPr>
        <xdr:style>
          <a:lnRef idx="1">
            <a:schemeClr val="accent1"/>
          </a:lnRef>
          <a:fillRef idx="2">
            <a:schemeClr val="accent1"/>
          </a:fillRef>
          <a:effectRef idx="1">
            <a:schemeClr val="accent1"/>
          </a:effectRef>
          <a:fontRef idx="minor">
            <a:schemeClr val="dk1"/>
          </a:fontRef>
        </xdr:style>
        <xdr:txBody>
          <a:bodyPr vertOverflow="clip" rtlCol="0" anchor="ctr"/>
          <a:lstStyle/>
          <a:p>
            <a:pPr algn="ctr"/>
            <a:r>
              <a:rPr lang="en-US" sz="1400" b="1" baseline="0">
                <a:solidFill>
                  <a:schemeClr val="bg1"/>
                </a:solidFill>
                <a:latin typeface="Arial Narrow" pitchFamily="34" charset="0"/>
              </a:rPr>
              <a:t>Main Menu</a:t>
            </a:r>
          </a:p>
        </xdr:txBody>
      </xdr:sp>
      <xdr:sp macro="" textlink="">
        <xdr:nvSpPr>
          <xdr:cNvPr id="46" name="Rectangle 45">
            <a:hlinkClick xmlns:r="http://schemas.openxmlformats.org/officeDocument/2006/relationships" r:id="rId2"/>
          </xdr:cNvPr>
          <xdr:cNvSpPr/>
        </xdr:nvSpPr>
        <xdr:spPr bwMode="auto">
          <a:xfrm>
            <a:off x="11849306" y="1116877"/>
            <a:ext cx="1741151" cy="362002"/>
          </a:xfrm>
          <a:prstGeom prst="rect">
            <a:avLst/>
          </a:prstGeom>
          <a:solidFill>
            <a:srgbClr val="1F497D"/>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a:latin typeface="Arial Narrow" pitchFamily="34" charset="0"/>
              </a:rPr>
              <a:t>Project Classification</a:t>
            </a:r>
          </a:p>
        </xdr:txBody>
      </xdr:sp>
      <xdr:sp macro="" textlink="">
        <xdr:nvSpPr>
          <xdr:cNvPr id="47" name="Rectangle 46">
            <a:hlinkClick xmlns:r="http://schemas.openxmlformats.org/officeDocument/2006/relationships" r:id="rId3"/>
          </xdr:cNvPr>
          <xdr:cNvSpPr/>
        </xdr:nvSpPr>
        <xdr:spPr bwMode="auto">
          <a:xfrm>
            <a:off x="11849306" y="1516984"/>
            <a:ext cx="1741151" cy="362002"/>
          </a:xfrm>
          <a:prstGeom prst="rect">
            <a:avLst/>
          </a:prstGeom>
          <a:solidFill>
            <a:srgbClr val="1F497D"/>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a:latin typeface="Arial Narrow" pitchFamily="34" charset="0"/>
              </a:rPr>
              <a:t>Project Description</a:t>
            </a:r>
          </a:p>
        </xdr:txBody>
      </xdr:sp>
      <xdr:sp macro="" textlink="">
        <xdr:nvSpPr>
          <xdr:cNvPr id="48" name="Rectangle 47">
            <a:hlinkClick xmlns:r="http://schemas.openxmlformats.org/officeDocument/2006/relationships" r:id="rId4"/>
          </xdr:cNvPr>
          <xdr:cNvSpPr/>
        </xdr:nvSpPr>
        <xdr:spPr bwMode="auto">
          <a:xfrm>
            <a:off x="11839792" y="2307673"/>
            <a:ext cx="1741151" cy="362002"/>
          </a:xfrm>
          <a:prstGeom prst="rect">
            <a:avLst/>
          </a:prstGeom>
          <a:solidFill>
            <a:srgbClr val="1F497D"/>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a:latin typeface="Arial Narrow" pitchFamily="34" charset="0"/>
              </a:rPr>
              <a:t>Timeline</a:t>
            </a:r>
          </a:p>
        </xdr:txBody>
      </xdr:sp>
      <xdr:sp macro="" textlink="">
        <xdr:nvSpPr>
          <xdr:cNvPr id="49" name="Rectangle 48">
            <a:hlinkClick xmlns:r="http://schemas.openxmlformats.org/officeDocument/2006/relationships" r:id="rId5"/>
          </xdr:cNvPr>
          <xdr:cNvSpPr/>
        </xdr:nvSpPr>
        <xdr:spPr bwMode="auto">
          <a:xfrm>
            <a:off x="11839792" y="2698254"/>
            <a:ext cx="1741151" cy="362002"/>
          </a:xfrm>
          <a:prstGeom prst="rect">
            <a:avLst/>
          </a:prstGeom>
          <a:solidFill>
            <a:srgbClr val="1F497D"/>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a:solidFill>
                  <a:schemeClr val="lt1"/>
                </a:solidFill>
                <a:latin typeface="Arial Narrow" pitchFamily="34" charset="0"/>
                <a:ea typeface="+mn-ea"/>
                <a:cs typeface="+mn-cs"/>
              </a:rPr>
              <a:t>Monitoring</a:t>
            </a:r>
            <a:r>
              <a:rPr lang="en-US" sz="1100" b="1" baseline="0">
                <a:solidFill>
                  <a:schemeClr val="lt1"/>
                </a:solidFill>
                <a:latin typeface="Arial Narrow" pitchFamily="34" charset="0"/>
                <a:ea typeface="+mn-ea"/>
                <a:cs typeface="+mn-cs"/>
              </a:rPr>
              <a:t> &amp; Evaluation</a:t>
            </a:r>
            <a:endParaRPr lang="en-US" sz="1100">
              <a:latin typeface="Arial Narrow" pitchFamily="34" charset="0"/>
            </a:endParaRPr>
          </a:p>
        </xdr:txBody>
      </xdr:sp>
      <xdr:sp macro="" textlink="">
        <xdr:nvSpPr>
          <xdr:cNvPr id="50" name="Rectangle 49">
            <a:hlinkClick xmlns:r="http://schemas.openxmlformats.org/officeDocument/2006/relationships" r:id="rId6"/>
          </xdr:cNvPr>
          <xdr:cNvSpPr/>
        </xdr:nvSpPr>
        <xdr:spPr bwMode="auto">
          <a:xfrm>
            <a:off x="11839792" y="3469889"/>
            <a:ext cx="1741151" cy="362002"/>
          </a:xfrm>
          <a:prstGeom prst="rect">
            <a:avLst/>
          </a:prstGeom>
          <a:solidFill>
            <a:srgbClr val="1F497D"/>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a:latin typeface="Arial Narrow" pitchFamily="34" charset="0"/>
              </a:rPr>
              <a:t>Detailed Budget</a:t>
            </a:r>
          </a:p>
        </xdr:txBody>
      </xdr:sp>
      <xdr:sp macro="" textlink="">
        <xdr:nvSpPr>
          <xdr:cNvPr id="51" name="Rectangle 50">
            <a:hlinkClick xmlns:r="http://schemas.openxmlformats.org/officeDocument/2006/relationships" r:id="rId7"/>
          </xdr:cNvPr>
          <xdr:cNvSpPr/>
        </xdr:nvSpPr>
        <xdr:spPr bwMode="auto">
          <a:xfrm>
            <a:off x="11839792" y="3850944"/>
            <a:ext cx="1741151" cy="362002"/>
          </a:xfrm>
          <a:prstGeom prst="rect">
            <a:avLst/>
          </a:prstGeom>
          <a:solidFill>
            <a:srgbClr val="1F497D"/>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a:latin typeface="Arial Narrow" pitchFamily="34" charset="0"/>
              </a:rPr>
              <a:t>Grant Type Selection</a:t>
            </a:r>
          </a:p>
        </xdr:txBody>
      </xdr:sp>
      <xdr:sp macro="" textlink="">
        <xdr:nvSpPr>
          <xdr:cNvPr id="52" name="Rectangle 51">
            <a:hlinkClick xmlns:r="http://schemas.openxmlformats.org/officeDocument/2006/relationships" r:id="rId8"/>
          </xdr:cNvPr>
          <xdr:cNvSpPr/>
        </xdr:nvSpPr>
        <xdr:spPr bwMode="auto">
          <a:xfrm>
            <a:off x="11830277" y="6213483"/>
            <a:ext cx="1741151" cy="362002"/>
          </a:xfrm>
          <a:prstGeom prst="rect">
            <a:avLst/>
          </a:prstGeom>
          <a:solidFill>
            <a:srgbClr val="1F497D"/>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a:latin typeface="Arial Narrow" pitchFamily="34" charset="0"/>
              </a:rPr>
              <a:t>Signature Forms</a:t>
            </a:r>
          </a:p>
        </xdr:txBody>
      </xdr:sp>
      <xdr:sp macro="" textlink="">
        <xdr:nvSpPr>
          <xdr:cNvPr id="53" name="Rectangle 52">
            <a:hlinkClick xmlns:r="http://schemas.openxmlformats.org/officeDocument/2006/relationships" r:id="rId9"/>
          </xdr:cNvPr>
          <xdr:cNvSpPr/>
        </xdr:nvSpPr>
        <xdr:spPr bwMode="auto">
          <a:xfrm>
            <a:off x="12020567" y="4231999"/>
            <a:ext cx="1560375" cy="362002"/>
          </a:xfrm>
          <a:prstGeom prst="rect">
            <a:avLst/>
          </a:prstGeom>
          <a:solidFill>
            <a:schemeClr val="accent4"/>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a:latin typeface="Arial Narrow" pitchFamily="34" charset="0"/>
              </a:rPr>
              <a:t>PCPP</a:t>
            </a:r>
          </a:p>
        </xdr:txBody>
      </xdr:sp>
      <xdr:sp macro="" textlink="">
        <xdr:nvSpPr>
          <xdr:cNvPr id="54" name="Rectangle 53">
            <a:hlinkClick xmlns:r="http://schemas.openxmlformats.org/officeDocument/2006/relationships" r:id="rId10"/>
          </xdr:cNvPr>
          <xdr:cNvSpPr/>
        </xdr:nvSpPr>
        <xdr:spPr bwMode="auto">
          <a:xfrm>
            <a:off x="12020567" y="4641632"/>
            <a:ext cx="1560375" cy="352476"/>
          </a:xfrm>
          <a:prstGeom prst="rect">
            <a:avLst/>
          </a:prstGeom>
          <a:solidFill>
            <a:schemeClr val="accent3"/>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a:latin typeface="Arial Narrow" pitchFamily="34" charset="0"/>
              </a:rPr>
              <a:t>SPA and other USAID</a:t>
            </a:r>
          </a:p>
        </xdr:txBody>
      </xdr:sp>
      <xdr:sp macro="" textlink="">
        <xdr:nvSpPr>
          <xdr:cNvPr id="55" name="Rectangle 54">
            <a:hlinkClick xmlns:r="http://schemas.openxmlformats.org/officeDocument/2006/relationships" r:id="rId11"/>
          </xdr:cNvPr>
          <xdr:cNvSpPr/>
        </xdr:nvSpPr>
        <xdr:spPr bwMode="auto">
          <a:xfrm>
            <a:off x="12020567" y="5041740"/>
            <a:ext cx="1560375" cy="352476"/>
          </a:xfrm>
          <a:prstGeom prst="rect">
            <a:avLst/>
          </a:prstGeom>
          <a:solidFill>
            <a:schemeClr val="accent2"/>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a:latin typeface="Arial Narrow" pitchFamily="34" charset="0"/>
              </a:rPr>
              <a:t>VAST</a:t>
            </a:r>
          </a:p>
        </xdr:txBody>
      </xdr:sp>
      <xdr:sp macro="" textlink="">
        <xdr:nvSpPr>
          <xdr:cNvPr id="56" name="Rectangle 55">
            <a:hlinkClick xmlns:r="http://schemas.openxmlformats.org/officeDocument/2006/relationships" r:id="rId12"/>
          </xdr:cNvPr>
          <xdr:cNvSpPr/>
        </xdr:nvSpPr>
        <xdr:spPr bwMode="auto">
          <a:xfrm>
            <a:off x="12020567" y="5422794"/>
            <a:ext cx="1560375" cy="362002"/>
          </a:xfrm>
          <a:prstGeom prst="rect">
            <a:avLst/>
          </a:prstGeom>
          <a:solidFill>
            <a:schemeClr val="accent6"/>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a:latin typeface="Arial Narrow" pitchFamily="34" charset="0"/>
              </a:rPr>
              <a:t>ECPA</a:t>
            </a:r>
          </a:p>
        </xdr:txBody>
      </xdr:sp>
      <xdr:sp macro="" textlink="">
        <xdr:nvSpPr>
          <xdr:cNvPr id="57" name="Rectangle 56">
            <a:hlinkClick xmlns:r="http://schemas.openxmlformats.org/officeDocument/2006/relationships" r:id="rId13"/>
          </xdr:cNvPr>
          <xdr:cNvSpPr/>
        </xdr:nvSpPr>
        <xdr:spPr bwMode="auto">
          <a:xfrm>
            <a:off x="12001538" y="6613590"/>
            <a:ext cx="1560375" cy="371528"/>
          </a:xfrm>
          <a:prstGeom prst="rect">
            <a:avLst/>
          </a:prstGeom>
          <a:solidFill>
            <a:srgbClr val="1F497D"/>
          </a:solidFill>
          <a:ln>
            <a:solidFill>
              <a:srgbClr val="1F497D"/>
            </a:solid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baseline="0">
                <a:latin typeface="Arial Narrow" pitchFamily="34" charset="0"/>
              </a:rPr>
              <a:t>Liability Form</a:t>
            </a:r>
            <a:endParaRPr lang="en-US" sz="1100" b="1">
              <a:latin typeface="Arial Narrow" pitchFamily="34" charset="0"/>
            </a:endParaRPr>
          </a:p>
        </xdr:txBody>
      </xdr:sp>
      <xdr:sp macro="" textlink="">
        <xdr:nvSpPr>
          <xdr:cNvPr id="58" name="Rectangle 57">
            <a:hlinkClick xmlns:r="http://schemas.openxmlformats.org/officeDocument/2006/relationships" r:id="rId14"/>
          </xdr:cNvPr>
          <xdr:cNvSpPr/>
        </xdr:nvSpPr>
        <xdr:spPr bwMode="auto">
          <a:xfrm>
            <a:off x="12001538" y="7023224"/>
            <a:ext cx="1560375" cy="362002"/>
          </a:xfrm>
          <a:prstGeom prst="rect">
            <a:avLst/>
          </a:prstGeom>
          <a:solidFill>
            <a:srgbClr val="1F497D"/>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a:latin typeface="Arial Narrow" pitchFamily="34" charset="0"/>
              </a:rPr>
              <a:t>Project Agreement</a:t>
            </a:r>
          </a:p>
        </xdr:txBody>
      </xdr:sp>
      <xdr:sp macro="" textlink="">
        <xdr:nvSpPr>
          <xdr:cNvPr id="59" name="Rectangle 58">
            <a:hlinkClick xmlns:r="http://schemas.openxmlformats.org/officeDocument/2006/relationships" r:id="rId15"/>
          </xdr:cNvPr>
          <xdr:cNvSpPr/>
        </xdr:nvSpPr>
        <xdr:spPr bwMode="auto">
          <a:xfrm>
            <a:off x="12001538" y="7413805"/>
            <a:ext cx="1560375" cy="362002"/>
          </a:xfrm>
          <a:prstGeom prst="rect">
            <a:avLst/>
          </a:prstGeom>
          <a:solidFill>
            <a:srgbClr val="1F497D"/>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a:latin typeface="Arial Narrow" pitchFamily="34" charset="0"/>
              </a:rPr>
              <a:t>Press Authorization</a:t>
            </a:r>
          </a:p>
        </xdr:txBody>
      </xdr:sp>
      <xdr:sp macro="" textlink="">
        <xdr:nvSpPr>
          <xdr:cNvPr id="60" name="Rectangle 59">
            <a:hlinkClick xmlns:r="http://schemas.openxmlformats.org/officeDocument/2006/relationships" r:id="rId16"/>
          </xdr:cNvPr>
          <xdr:cNvSpPr/>
        </xdr:nvSpPr>
        <xdr:spPr bwMode="auto">
          <a:xfrm>
            <a:off x="11849306" y="697717"/>
            <a:ext cx="1741151" cy="371528"/>
          </a:xfrm>
          <a:prstGeom prst="rect">
            <a:avLst/>
          </a:prstGeom>
          <a:solidFill>
            <a:srgbClr val="1F497D"/>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a:latin typeface="Arial Narrow" pitchFamily="34" charset="0"/>
              </a:rPr>
              <a:t>Instructions</a:t>
            </a:r>
          </a:p>
        </xdr:txBody>
      </xdr:sp>
      <xdr:sp macro="" textlink="">
        <xdr:nvSpPr>
          <xdr:cNvPr id="61" name="Rectangle 60">
            <a:hlinkClick xmlns:r="http://schemas.openxmlformats.org/officeDocument/2006/relationships" r:id="rId17"/>
          </xdr:cNvPr>
          <xdr:cNvSpPr/>
        </xdr:nvSpPr>
        <xdr:spPr bwMode="auto">
          <a:xfrm>
            <a:off x="11849306" y="1917092"/>
            <a:ext cx="1741151" cy="352476"/>
          </a:xfrm>
          <a:prstGeom prst="rect">
            <a:avLst/>
          </a:prstGeom>
          <a:solidFill>
            <a:srgbClr val="1F497D"/>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a:latin typeface="Arial Narrow" pitchFamily="34" charset="0"/>
              </a:rPr>
              <a:t>Goals &amp; Objectives</a:t>
            </a:r>
          </a:p>
        </xdr:txBody>
      </xdr:sp>
      <xdr:sp macro="" textlink="">
        <xdr:nvSpPr>
          <xdr:cNvPr id="62" name="Rectangle 61">
            <a:hlinkClick xmlns:r="http://schemas.openxmlformats.org/officeDocument/2006/relationships" r:id="rId18"/>
          </xdr:cNvPr>
          <xdr:cNvSpPr/>
        </xdr:nvSpPr>
        <xdr:spPr bwMode="auto">
          <a:xfrm>
            <a:off x="11839792" y="3079308"/>
            <a:ext cx="1741151" cy="362002"/>
          </a:xfrm>
          <a:prstGeom prst="rect">
            <a:avLst/>
          </a:prstGeom>
          <a:solidFill>
            <a:srgbClr val="1F497D"/>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baseline="0">
                <a:latin typeface="Arial Narrow" pitchFamily="34" charset="0"/>
              </a:rPr>
              <a:t>Do No Harm</a:t>
            </a:r>
          </a:p>
        </xdr:txBody>
      </xdr:sp>
      <xdr:sp macro="" textlink="">
        <xdr:nvSpPr>
          <xdr:cNvPr id="63" name="Rectangle 62">
            <a:hlinkClick xmlns:r="http://schemas.openxmlformats.org/officeDocument/2006/relationships" r:id="rId19"/>
          </xdr:cNvPr>
          <xdr:cNvSpPr/>
        </xdr:nvSpPr>
        <xdr:spPr bwMode="auto">
          <a:xfrm>
            <a:off x="11830277" y="7804386"/>
            <a:ext cx="1750665" cy="362002"/>
          </a:xfrm>
          <a:prstGeom prst="rect">
            <a:avLst/>
          </a:prstGeom>
          <a:solidFill>
            <a:srgbClr val="1F497D"/>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a:latin typeface="Arial Narrow" pitchFamily="34" charset="0"/>
              </a:rPr>
              <a:t>End</a:t>
            </a:r>
          </a:p>
        </xdr:txBody>
      </xdr:sp>
      <xdr:sp macro="" textlink="">
        <xdr:nvSpPr>
          <xdr:cNvPr id="64" name="Rectangle 63">
            <a:hlinkClick xmlns:r="http://schemas.openxmlformats.org/officeDocument/2006/relationships" r:id="rId20"/>
          </xdr:cNvPr>
          <xdr:cNvSpPr/>
        </xdr:nvSpPr>
        <xdr:spPr bwMode="auto">
          <a:xfrm>
            <a:off x="12011053" y="5803849"/>
            <a:ext cx="1560375" cy="362002"/>
          </a:xfrm>
          <a:prstGeom prst="rect">
            <a:avLst/>
          </a:prstGeom>
          <a:solidFill>
            <a:srgbClr val="FFC000"/>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a:latin typeface="Arial Narrow" pitchFamily="34" charset="0"/>
              </a:rPr>
              <a:t>FTF</a:t>
            </a:r>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133350</xdr:colOff>
      <xdr:row>0</xdr:row>
      <xdr:rowOff>142875</xdr:rowOff>
    </xdr:from>
    <xdr:to>
      <xdr:col>1</xdr:col>
      <xdr:colOff>1905000</xdr:colOff>
      <xdr:row>20</xdr:row>
      <xdr:rowOff>142875</xdr:rowOff>
    </xdr:to>
    <xdr:grpSp>
      <xdr:nvGrpSpPr>
        <xdr:cNvPr id="632505" name="Group 22"/>
        <xdr:cNvGrpSpPr>
          <a:grpSpLocks/>
        </xdr:cNvGrpSpPr>
      </xdr:nvGrpSpPr>
      <xdr:grpSpPr bwMode="auto">
        <a:xfrm>
          <a:off x="323850" y="142875"/>
          <a:ext cx="1771650" cy="7848600"/>
          <a:chOff x="11820763" y="288083"/>
          <a:chExt cx="1769694" cy="7878305"/>
        </a:xfrm>
      </xdr:grpSpPr>
      <xdr:sp macro="" textlink="">
        <xdr:nvSpPr>
          <xdr:cNvPr id="24" name="Horizontal Scroll 23">
            <a:hlinkClick xmlns:r="http://schemas.openxmlformats.org/officeDocument/2006/relationships" r:id="rId1"/>
          </xdr:cNvPr>
          <xdr:cNvSpPr/>
        </xdr:nvSpPr>
        <xdr:spPr bwMode="auto">
          <a:xfrm>
            <a:off x="11820763" y="288083"/>
            <a:ext cx="1741151" cy="363320"/>
          </a:xfrm>
          <a:prstGeom prst="horizontalScroll">
            <a:avLst/>
          </a:prstGeom>
          <a:solidFill>
            <a:schemeClr val="bg2">
              <a:lumMod val="50000"/>
            </a:schemeClr>
          </a:solidFill>
          <a:ln>
            <a:solidFill>
              <a:sysClr val="windowText" lastClr="000000"/>
            </a:solidFill>
          </a:ln>
        </xdr:spPr>
        <xdr:style>
          <a:lnRef idx="1">
            <a:schemeClr val="accent1"/>
          </a:lnRef>
          <a:fillRef idx="2">
            <a:schemeClr val="accent1"/>
          </a:fillRef>
          <a:effectRef idx="1">
            <a:schemeClr val="accent1"/>
          </a:effectRef>
          <a:fontRef idx="minor">
            <a:schemeClr val="dk1"/>
          </a:fontRef>
        </xdr:style>
        <xdr:txBody>
          <a:bodyPr vertOverflow="clip" rtlCol="0" anchor="ctr"/>
          <a:lstStyle/>
          <a:p>
            <a:pPr algn="ctr"/>
            <a:r>
              <a:rPr lang="en-US" sz="1400" b="1" baseline="0">
                <a:solidFill>
                  <a:schemeClr val="bg1"/>
                </a:solidFill>
                <a:latin typeface="Arial Narrow" pitchFamily="34" charset="0"/>
              </a:rPr>
              <a:t>Main Menu</a:t>
            </a:r>
          </a:p>
        </xdr:txBody>
      </xdr:sp>
      <xdr:sp macro="" textlink="">
        <xdr:nvSpPr>
          <xdr:cNvPr id="36" name="Rectangle 35">
            <a:hlinkClick xmlns:r="http://schemas.openxmlformats.org/officeDocument/2006/relationships" r:id="rId2"/>
          </xdr:cNvPr>
          <xdr:cNvSpPr/>
        </xdr:nvSpPr>
        <xdr:spPr bwMode="auto">
          <a:xfrm>
            <a:off x="11849306" y="1110333"/>
            <a:ext cx="1741151" cy="372881"/>
          </a:xfrm>
          <a:prstGeom prst="rect">
            <a:avLst/>
          </a:prstGeom>
          <a:solidFill>
            <a:srgbClr val="1F497D"/>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a:latin typeface="Arial Narrow" pitchFamily="34" charset="0"/>
              </a:rPr>
              <a:t>Project Classification</a:t>
            </a:r>
          </a:p>
        </xdr:txBody>
      </xdr:sp>
      <xdr:sp macro="" textlink="">
        <xdr:nvSpPr>
          <xdr:cNvPr id="37" name="Rectangle 36">
            <a:hlinkClick xmlns:r="http://schemas.openxmlformats.org/officeDocument/2006/relationships" r:id="rId3"/>
          </xdr:cNvPr>
          <xdr:cNvSpPr/>
        </xdr:nvSpPr>
        <xdr:spPr bwMode="auto">
          <a:xfrm>
            <a:off x="11849306" y="1521458"/>
            <a:ext cx="1741151" cy="363320"/>
          </a:xfrm>
          <a:prstGeom prst="rect">
            <a:avLst/>
          </a:prstGeom>
          <a:solidFill>
            <a:srgbClr val="1F497D"/>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a:latin typeface="Arial Narrow" pitchFamily="34" charset="0"/>
              </a:rPr>
              <a:t>Project Description</a:t>
            </a:r>
          </a:p>
        </xdr:txBody>
      </xdr:sp>
      <xdr:sp macro="" textlink="">
        <xdr:nvSpPr>
          <xdr:cNvPr id="38" name="Rectangle 37">
            <a:hlinkClick xmlns:r="http://schemas.openxmlformats.org/officeDocument/2006/relationships" r:id="rId4"/>
          </xdr:cNvPr>
          <xdr:cNvSpPr/>
        </xdr:nvSpPr>
        <xdr:spPr bwMode="auto">
          <a:xfrm>
            <a:off x="11839792" y="2305464"/>
            <a:ext cx="1741151" cy="363320"/>
          </a:xfrm>
          <a:prstGeom prst="rect">
            <a:avLst/>
          </a:prstGeom>
          <a:solidFill>
            <a:srgbClr val="1F497D"/>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a:latin typeface="Arial Narrow" pitchFamily="34" charset="0"/>
              </a:rPr>
              <a:t>Timeline</a:t>
            </a:r>
          </a:p>
        </xdr:txBody>
      </xdr:sp>
      <xdr:sp macro="" textlink="">
        <xdr:nvSpPr>
          <xdr:cNvPr id="39" name="Rectangle 38">
            <a:hlinkClick xmlns:r="http://schemas.openxmlformats.org/officeDocument/2006/relationships" r:id="rId5"/>
          </xdr:cNvPr>
          <xdr:cNvSpPr/>
        </xdr:nvSpPr>
        <xdr:spPr bwMode="auto">
          <a:xfrm>
            <a:off x="11839792" y="2697468"/>
            <a:ext cx="1741151" cy="363320"/>
          </a:xfrm>
          <a:prstGeom prst="rect">
            <a:avLst/>
          </a:prstGeom>
          <a:solidFill>
            <a:srgbClr val="1F497D"/>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a:solidFill>
                  <a:schemeClr val="lt1"/>
                </a:solidFill>
                <a:latin typeface="Arial Narrow" pitchFamily="34" charset="0"/>
                <a:ea typeface="+mn-ea"/>
                <a:cs typeface="+mn-cs"/>
              </a:rPr>
              <a:t>Monitoring</a:t>
            </a:r>
            <a:r>
              <a:rPr lang="en-US" sz="1100" b="1" baseline="0">
                <a:solidFill>
                  <a:schemeClr val="lt1"/>
                </a:solidFill>
                <a:latin typeface="Arial Narrow" pitchFamily="34" charset="0"/>
                <a:ea typeface="+mn-ea"/>
                <a:cs typeface="+mn-cs"/>
              </a:rPr>
              <a:t> &amp; Evaluation</a:t>
            </a:r>
            <a:endParaRPr lang="en-US" sz="1100">
              <a:latin typeface="Arial Narrow" pitchFamily="34" charset="0"/>
            </a:endParaRPr>
          </a:p>
        </xdr:txBody>
      </xdr:sp>
      <xdr:sp macro="" textlink="">
        <xdr:nvSpPr>
          <xdr:cNvPr id="40" name="Rectangle 39">
            <a:hlinkClick xmlns:r="http://schemas.openxmlformats.org/officeDocument/2006/relationships" r:id="rId6"/>
          </xdr:cNvPr>
          <xdr:cNvSpPr/>
        </xdr:nvSpPr>
        <xdr:spPr bwMode="auto">
          <a:xfrm>
            <a:off x="11839792" y="3471913"/>
            <a:ext cx="1741151" cy="363320"/>
          </a:xfrm>
          <a:prstGeom prst="rect">
            <a:avLst/>
          </a:prstGeom>
          <a:solidFill>
            <a:srgbClr val="1F497D"/>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a:latin typeface="Arial Narrow" pitchFamily="34" charset="0"/>
              </a:rPr>
              <a:t>Detailed Budget</a:t>
            </a:r>
          </a:p>
        </xdr:txBody>
      </xdr:sp>
      <xdr:sp macro="" textlink="">
        <xdr:nvSpPr>
          <xdr:cNvPr id="41" name="Rectangle 40">
            <a:hlinkClick xmlns:r="http://schemas.openxmlformats.org/officeDocument/2006/relationships" r:id="rId7"/>
          </xdr:cNvPr>
          <xdr:cNvSpPr/>
        </xdr:nvSpPr>
        <xdr:spPr bwMode="auto">
          <a:xfrm>
            <a:off x="11839792" y="3854355"/>
            <a:ext cx="1741151" cy="353759"/>
          </a:xfrm>
          <a:prstGeom prst="rect">
            <a:avLst/>
          </a:prstGeom>
          <a:solidFill>
            <a:srgbClr val="1F497D"/>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a:latin typeface="Arial Narrow" pitchFamily="34" charset="0"/>
              </a:rPr>
              <a:t>Grant Type Selection</a:t>
            </a:r>
          </a:p>
        </xdr:txBody>
      </xdr:sp>
      <xdr:sp macro="" textlink="">
        <xdr:nvSpPr>
          <xdr:cNvPr id="42" name="Rectangle 41">
            <a:hlinkClick xmlns:r="http://schemas.openxmlformats.org/officeDocument/2006/relationships" r:id="rId8"/>
          </xdr:cNvPr>
          <xdr:cNvSpPr/>
        </xdr:nvSpPr>
        <xdr:spPr bwMode="auto">
          <a:xfrm>
            <a:off x="11830277" y="6215934"/>
            <a:ext cx="1741151" cy="353759"/>
          </a:xfrm>
          <a:prstGeom prst="rect">
            <a:avLst/>
          </a:prstGeom>
          <a:solidFill>
            <a:srgbClr val="1F497D"/>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a:latin typeface="Arial Narrow" pitchFamily="34" charset="0"/>
              </a:rPr>
              <a:t>Signature Forms</a:t>
            </a:r>
          </a:p>
        </xdr:txBody>
      </xdr:sp>
      <xdr:sp macro="" textlink="">
        <xdr:nvSpPr>
          <xdr:cNvPr id="43" name="Rectangle 42">
            <a:hlinkClick xmlns:r="http://schemas.openxmlformats.org/officeDocument/2006/relationships" r:id="rId9"/>
          </xdr:cNvPr>
          <xdr:cNvSpPr/>
        </xdr:nvSpPr>
        <xdr:spPr bwMode="auto">
          <a:xfrm>
            <a:off x="12020567" y="4236797"/>
            <a:ext cx="1560375" cy="353759"/>
          </a:xfrm>
          <a:prstGeom prst="rect">
            <a:avLst/>
          </a:prstGeom>
          <a:solidFill>
            <a:schemeClr val="accent4"/>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a:latin typeface="Arial Narrow" pitchFamily="34" charset="0"/>
              </a:rPr>
              <a:t>PCPP</a:t>
            </a:r>
          </a:p>
        </xdr:txBody>
      </xdr:sp>
      <xdr:sp macro="" textlink="">
        <xdr:nvSpPr>
          <xdr:cNvPr id="44" name="Rectangle 43">
            <a:hlinkClick xmlns:r="http://schemas.openxmlformats.org/officeDocument/2006/relationships" r:id="rId10"/>
          </xdr:cNvPr>
          <xdr:cNvSpPr/>
        </xdr:nvSpPr>
        <xdr:spPr bwMode="auto">
          <a:xfrm>
            <a:off x="12020567" y="4638361"/>
            <a:ext cx="1560375" cy="353759"/>
          </a:xfrm>
          <a:prstGeom prst="rect">
            <a:avLst/>
          </a:prstGeom>
          <a:solidFill>
            <a:schemeClr val="accent3"/>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a:latin typeface="Arial Narrow" pitchFamily="34" charset="0"/>
              </a:rPr>
              <a:t>SPA and other USAID</a:t>
            </a:r>
          </a:p>
        </xdr:txBody>
      </xdr:sp>
      <xdr:sp macro="" textlink="">
        <xdr:nvSpPr>
          <xdr:cNvPr id="45" name="Rectangle 44">
            <a:hlinkClick xmlns:r="http://schemas.openxmlformats.org/officeDocument/2006/relationships" r:id="rId11"/>
          </xdr:cNvPr>
          <xdr:cNvSpPr/>
        </xdr:nvSpPr>
        <xdr:spPr bwMode="auto">
          <a:xfrm>
            <a:off x="12020567" y="5039925"/>
            <a:ext cx="1560375" cy="353759"/>
          </a:xfrm>
          <a:prstGeom prst="rect">
            <a:avLst/>
          </a:prstGeom>
          <a:solidFill>
            <a:schemeClr val="accent2"/>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a:latin typeface="Arial Narrow" pitchFamily="34" charset="0"/>
              </a:rPr>
              <a:t>VAST</a:t>
            </a:r>
          </a:p>
        </xdr:txBody>
      </xdr:sp>
      <xdr:sp macro="" textlink="">
        <xdr:nvSpPr>
          <xdr:cNvPr id="46" name="Rectangle 45">
            <a:hlinkClick xmlns:r="http://schemas.openxmlformats.org/officeDocument/2006/relationships" r:id="rId12"/>
          </xdr:cNvPr>
          <xdr:cNvSpPr/>
        </xdr:nvSpPr>
        <xdr:spPr bwMode="auto">
          <a:xfrm>
            <a:off x="12020567" y="5422367"/>
            <a:ext cx="1560375" cy="363320"/>
          </a:xfrm>
          <a:prstGeom prst="rect">
            <a:avLst/>
          </a:prstGeom>
          <a:solidFill>
            <a:schemeClr val="accent6"/>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a:latin typeface="Arial Narrow" pitchFamily="34" charset="0"/>
              </a:rPr>
              <a:t>ECPA</a:t>
            </a:r>
          </a:p>
        </xdr:txBody>
      </xdr:sp>
      <xdr:sp macro="" textlink="">
        <xdr:nvSpPr>
          <xdr:cNvPr id="47" name="Rectangle 46">
            <a:hlinkClick xmlns:r="http://schemas.openxmlformats.org/officeDocument/2006/relationships" r:id="rId13"/>
          </xdr:cNvPr>
          <xdr:cNvSpPr/>
        </xdr:nvSpPr>
        <xdr:spPr bwMode="auto">
          <a:xfrm>
            <a:off x="12001538" y="6607937"/>
            <a:ext cx="1560375" cy="372881"/>
          </a:xfrm>
          <a:prstGeom prst="rect">
            <a:avLst/>
          </a:prstGeom>
          <a:solidFill>
            <a:srgbClr val="1F497D"/>
          </a:solidFill>
          <a:ln>
            <a:solidFill>
              <a:srgbClr val="1F497D"/>
            </a:solid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baseline="0">
                <a:latin typeface="Arial Narrow" pitchFamily="34" charset="0"/>
              </a:rPr>
              <a:t>Liability Form</a:t>
            </a:r>
            <a:endParaRPr lang="en-US" sz="1100" b="1">
              <a:latin typeface="Arial Narrow" pitchFamily="34" charset="0"/>
            </a:endParaRPr>
          </a:p>
        </xdr:txBody>
      </xdr:sp>
      <xdr:sp macro="" textlink="">
        <xdr:nvSpPr>
          <xdr:cNvPr id="48" name="Rectangle 47">
            <a:hlinkClick xmlns:r="http://schemas.openxmlformats.org/officeDocument/2006/relationships" r:id="rId14"/>
          </xdr:cNvPr>
          <xdr:cNvSpPr/>
        </xdr:nvSpPr>
        <xdr:spPr bwMode="auto">
          <a:xfrm>
            <a:off x="12001538" y="7019062"/>
            <a:ext cx="1560375" cy="372881"/>
          </a:xfrm>
          <a:prstGeom prst="rect">
            <a:avLst/>
          </a:prstGeom>
          <a:solidFill>
            <a:srgbClr val="1F497D"/>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a:latin typeface="Arial Narrow" pitchFamily="34" charset="0"/>
              </a:rPr>
              <a:t>Project Agreement</a:t>
            </a:r>
          </a:p>
        </xdr:txBody>
      </xdr:sp>
      <xdr:sp macro="" textlink="">
        <xdr:nvSpPr>
          <xdr:cNvPr id="49" name="Rectangle 48">
            <a:hlinkClick xmlns:r="http://schemas.openxmlformats.org/officeDocument/2006/relationships" r:id="rId15"/>
          </xdr:cNvPr>
          <xdr:cNvSpPr/>
        </xdr:nvSpPr>
        <xdr:spPr bwMode="auto">
          <a:xfrm>
            <a:off x="12001538" y="7420626"/>
            <a:ext cx="1560375" cy="353759"/>
          </a:xfrm>
          <a:prstGeom prst="rect">
            <a:avLst/>
          </a:prstGeom>
          <a:solidFill>
            <a:srgbClr val="1F497D"/>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a:latin typeface="Arial Narrow" pitchFamily="34" charset="0"/>
              </a:rPr>
              <a:t>Press Authorization</a:t>
            </a:r>
          </a:p>
        </xdr:txBody>
      </xdr:sp>
      <xdr:sp macro="" textlink="">
        <xdr:nvSpPr>
          <xdr:cNvPr id="50" name="Rectangle 49">
            <a:hlinkClick xmlns:r="http://schemas.openxmlformats.org/officeDocument/2006/relationships" r:id="rId16"/>
          </xdr:cNvPr>
          <xdr:cNvSpPr/>
        </xdr:nvSpPr>
        <xdr:spPr bwMode="auto">
          <a:xfrm>
            <a:off x="11849306" y="699208"/>
            <a:ext cx="1741151" cy="363320"/>
          </a:xfrm>
          <a:prstGeom prst="rect">
            <a:avLst/>
          </a:prstGeom>
          <a:solidFill>
            <a:srgbClr val="1F497D"/>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a:latin typeface="Arial Narrow" pitchFamily="34" charset="0"/>
              </a:rPr>
              <a:t>Instructions</a:t>
            </a:r>
          </a:p>
        </xdr:txBody>
      </xdr:sp>
      <xdr:sp macro="" textlink="">
        <xdr:nvSpPr>
          <xdr:cNvPr id="51" name="Rectangle 50">
            <a:hlinkClick xmlns:r="http://schemas.openxmlformats.org/officeDocument/2006/relationships" r:id="rId17"/>
          </xdr:cNvPr>
          <xdr:cNvSpPr/>
        </xdr:nvSpPr>
        <xdr:spPr bwMode="auto">
          <a:xfrm>
            <a:off x="11849306" y="1923023"/>
            <a:ext cx="1741151" cy="344198"/>
          </a:xfrm>
          <a:prstGeom prst="rect">
            <a:avLst/>
          </a:prstGeom>
          <a:solidFill>
            <a:srgbClr val="1F497D"/>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a:latin typeface="Arial Narrow" pitchFamily="34" charset="0"/>
              </a:rPr>
              <a:t>Goals &amp; Objectives</a:t>
            </a:r>
          </a:p>
        </xdr:txBody>
      </xdr:sp>
      <xdr:sp macro="" textlink="">
        <xdr:nvSpPr>
          <xdr:cNvPr id="52" name="Rectangle 51">
            <a:hlinkClick xmlns:r="http://schemas.openxmlformats.org/officeDocument/2006/relationships" r:id="rId18"/>
          </xdr:cNvPr>
          <xdr:cNvSpPr/>
        </xdr:nvSpPr>
        <xdr:spPr bwMode="auto">
          <a:xfrm>
            <a:off x="11839792" y="3079910"/>
            <a:ext cx="1741151" cy="363320"/>
          </a:xfrm>
          <a:prstGeom prst="rect">
            <a:avLst/>
          </a:prstGeom>
          <a:solidFill>
            <a:srgbClr val="1F497D"/>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baseline="0">
                <a:latin typeface="Arial Narrow" pitchFamily="34" charset="0"/>
              </a:rPr>
              <a:t>Do No Harm</a:t>
            </a:r>
          </a:p>
        </xdr:txBody>
      </xdr:sp>
      <xdr:sp macro="" textlink="">
        <xdr:nvSpPr>
          <xdr:cNvPr id="62" name="Rectangle 61">
            <a:hlinkClick xmlns:r="http://schemas.openxmlformats.org/officeDocument/2006/relationships" r:id="rId19"/>
          </xdr:cNvPr>
          <xdr:cNvSpPr/>
        </xdr:nvSpPr>
        <xdr:spPr bwMode="auto">
          <a:xfrm>
            <a:off x="11830277" y="7803068"/>
            <a:ext cx="1750665" cy="363320"/>
          </a:xfrm>
          <a:prstGeom prst="rect">
            <a:avLst/>
          </a:prstGeom>
          <a:solidFill>
            <a:srgbClr val="1F497D"/>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a:latin typeface="Arial Narrow" pitchFamily="34" charset="0"/>
              </a:rPr>
              <a:t>End</a:t>
            </a:r>
          </a:p>
        </xdr:txBody>
      </xdr:sp>
      <xdr:sp macro="" textlink="">
        <xdr:nvSpPr>
          <xdr:cNvPr id="63" name="Rectangle 62">
            <a:hlinkClick xmlns:r="http://schemas.openxmlformats.org/officeDocument/2006/relationships" r:id="rId20"/>
          </xdr:cNvPr>
          <xdr:cNvSpPr/>
        </xdr:nvSpPr>
        <xdr:spPr bwMode="auto">
          <a:xfrm>
            <a:off x="12011053" y="5804809"/>
            <a:ext cx="1560375" cy="363320"/>
          </a:xfrm>
          <a:prstGeom prst="rect">
            <a:avLst/>
          </a:prstGeom>
          <a:solidFill>
            <a:srgbClr val="FFC000"/>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a:latin typeface="Arial Narrow" pitchFamily="34" charset="0"/>
              </a:rPr>
              <a:t>FTF</a:t>
            </a:r>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1</xdr:row>
      <xdr:rowOff>0</xdr:rowOff>
    </xdr:from>
    <xdr:to>
      <xdr:col>1</xdr:col>
      <xdr:colOff>1771650</xdr:colOff>
      <xdr:row>18</xdr:row>
      <xdr:rowOff>381000</xdr:rowOff>
    </xdr:to>
    <xdr:grpSp>
      <xdr:nvGrpSpPr>
        <xdr:cNvPr id="638644" name="Group 22"/>
        <xdr:cNvGrpSpPr>
          <a:grpSpLocks/>
        </xdr:cNvGrpSpPr>
      </xdr:nvGrpSpPr>
      <xdr:grpSpPr bwMode="auto">
        <a:xfrm>
          <a:off x="190500" y="201083"/>
          <a:ext cx="1771650" cy="7863417"/>
          <a:chOff x="11820763" y="288083"/>
          <a:chExt cx="1769694" cy="7878305"/>
        </a:xfrm>
      </xdr:grpSpPr>
      <xdr:sp macro="" textlink="">
        <xdr:nvSpPr>
          <xdr:cNvPr id="24" name="Horizontal Scroll 23">
            <a:hlinkClick xmlns:r="http://schemas.openxmlformats.org/officeDocument/2006/relationships" r:id="rId1"/>
          </xdr:cNvPr>
          <xdr:cNvSpPr/>
        </xdr:nvSpPr>
        <xdr:spPr bwMode="auto">
          <a:xfrm>
            <a:off x="11820763" y="288083"/>
            <a:ext cx="1741151" cy="362440"/>
          </a:xfrm>
          <a:prstGeom prst="horizontalScroll">
            <a:avLst/>
          </a:prstGeom>
          <a:solidFill>
            <a:schemeClr val="bg2">
              <a:lumMod val="50000"/>
            </a:schemeClr>
          </a:solidFill>
          <a:ln>
            <a:solidFill>
              <a:sysClr val="windowText" lastClr="000000"/>
            </a:solidFill>
          </a:ln>
        </xdr:spPr>
        <xdr:style>
          <a:lnRef idx="1">
            <a:schemeClr val="accent1"/>
          </a:lnRef>
          <a:fillRef idx="2">
            <a:schemeClr val="accent1"/>
          </a:fillRef>
          <a:effectRef idx="1">
            <a:schemeClr val="accent1"/>
          </a:effectRef>
          <a:fontRef idx="minor">
            <a:schemeClr val="dk1"/>
          </a:fontRef>
        </xdr:style>
        <xdr:txBody>
          <a:bodyPr vertOverflow="clip" rtlCol="0" anchor="ctr"/>
          <a:lstStyle/>
          <a:p>
            <a:pPr algn="ctr"/>
            <a:r>
              <a:rPr lang="en-US" sz="1400" b="1" baseline="0">
                <a:solidFill>
                  <a:schemeClr val="bg1"/>
                </a:solidFill>
                <a:latin typeface="Arial Narrow" pitchFamily="34" charset="0"/>
              </a:rPr>
              <a:t>Main Menu</a:t>
            </a:r>
          </a:p>
        </xdr:txBody>
      </xdr:sp>
      <xdr:sp macro="" textlink="">
        <xdr:nvSpPr>
          <xdr:cNvPr id="25" name="Rectangle 24">
            <a:hlinkClick xmlns:r="http://schemas.openxmlformats.org/officeDocument/2006/relationships" r:id="rId2"/>
          </xdr:cNvPr>
          <xdr:cNvSpPr/>
        </xdr:nvSpPr>
        <xdr:spPr bwMode="auto">
          <a:xfrm>
            <a:off x="11849306" y="1117880"/>
            <a:ext cx="1741151" cy="362440"/>
          </a:xfrm>
          <a:prstGeom prst="rect">
            <a:avLst/>
          </a:prstGeom>
          <a:solidFill>
            <a:srgbClr val="1F497D"/>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a:latin typeface="Arial Narrow" pitchFamily="34" charset="0"/>
              </a:rPr>
              <a:t>Project Classification</a:t>
            </a:r>
          </a:p>
        </xdr:txBody>
      </xdr:sp>
      <xdr:sp macro="" textlink="">
        <xdr:nvSpPr>
          <xdr:cNvPr id="26" name="Rectangle 25">
            <a:hlinkClick xmlns:r="http://schemas.openxmlformats.org/officeDocument/2006/relationships" r:id="rId3"/>
          </xdr:cNvPr>
          <xdr:cNvSpPr/>
        </xdr:nvSpPr>
        <xdr:spPr bwMode="auto">
          <a:xfrm>
            <a:off x="11849306" y="1518472"/>
            <a:ext cx="1741151" cy="362440"/>
          </a:xfrm>
          <a:prstGeom prst="rect">
            <a:avLst/>
          </a:prstGeom>
          <a:solidFill>
            <a:srgbClr val="1F497D"/>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a:latin typeface="Arial Narrow" pitchFamily="34" charset="0"/>
              </a:rPr>
              <a:t>Project Description</a:t>
            </a:r>
          </a:p>
        </xdr:txBody>
      </xdr:sp>
      <xdr:sp macro="" textlink="">
        <xdr:nvSpPr>
          <xdr:cNvPr id="47" name="Rectangle 46">
            <a:hlinkClick xmlns:r="http://schemas.openxmlformats.org/officeDocument/2006/relationships" r:id="rId4"/>
          </xdr:cNvPr>
          <xdr:cNvSpPr/>
        </xdr:nvSpPr>
        <xdr:spPr bwMode="auto">
          <a:xfrm>
            <a:off x="11839792" y="2310118"/>
            <a:ext cx="1741151" cy="362440"/>
          </a:xfrm>
          <a:prstGeom prst="rect">
            <a:avLst/>
          </a:prstGeom>
          <a:solidFill>
            <a:srgbClr val="1F497D"/>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a:latin typeface="Arial Narrow" pitchFamily="34" charset="0"/>
              </a:rPr>
              <a:t>Timeline</a:t>
            </a:r>
          </a:p>
        </xdr:txBody>
      </xdr:sp>
      <xdr:sp macro="" textlink="">
        <xdr:nvSpPr>
          <xdr:cNvPr id="48" name="Rectangle 47">
            <a:hlinkClick xmlns:r="http://schemas.openxmlformats.org/officeDocument/2006/relationships" r:id="rId5"/>
          </xdr:cNvPr>
          <xdr:cNvSpPr/>
        </xdr:nvSpPr>
        <xdr:spPr bwMode="auto">
          <a:xfrm>
            <a:off x="11839792" y="2701172"/>
            <a:ext cx="1741151" cy="362440"/>
          </a:xfrm>
          <a:prstGeom prst="rect">
            <a:avLst/>
          </a:prstGeom>
          <a:solidFill>
            <a:srgbClr val="1F497D"/>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a:solidFill>
                  <a:schemeClr val="lt1"/>
                </a:solidFill>
                <a:latin typeface="Arial Narrow" pitchFamily="34" charset="0"/>
                <a:ea typeface="+mn-ea"/>
                <a:cs typeface="+mn-cs"/>
              </a:rPr>
              <a:t>Monitoring</a:t>
            </a:r>
            <a:r>
              <a:rPr lang="en-US" sz="1100" b="1" baseline="0">
                <a:solidFill>
                  <a:schemeClr val="lt1"/>
                </a:solidFill>
                <a:latin typeface="Arial Narrow" pitchFamily="34" charset="0"/>
                <a:ea typeface="+mn-ea"/>
                <a:cs typeface="+mn-cs"/>
              </a:rPr>
              <a:t> &amp; Evaluation</a:t>
            </a:r>
            <a:endParaRPr lang="en-US" sz="1100">
              <a:latin typeface="Arial Narrow" pitchFamily="34" charset="0"/>
            </a:endParaRPr>
          </a:p>
        </xdr:txBody>
      </xdr:sp>
      <xdr:sp macro="" textlink="">
        <xdr:nvSpPr>
          <xdr:cNvPr id="49" name="Rectangle 48">
            <a:hlinkClick xmlns:r="http://schemas.openxmlformats.org/officeDocument/2006/relationships" r:id="rId6"/>
          </xdr:cNvPr>
          <xdr:cNvSpPr/>
        </xdr:nvSpPr>
        <xdr:spPr bwMode="auto">
          <a:xfrm>
            <a:off x="11839792" y="3473741"/>
            <a:ext cx="1741151" cy="362440"/>
          </a:xfrm>
          <a:prstGeom prst="rect">
            <a:avLst/>
          </a:prstGeom>
          <a:solidFill>
            <a:srgbClr val="1F497D"/>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a:latin typeface="Arial Narrow" pitchFamily="34" charset="0"/>
              </a:rPr>
              <a:t>Detailed Budget</a:t>
            </a:r>
          </a:p>
        </xdr:txBody>
      </xdr:sp>
      <xdr:sp macro="" textlink="">
        <xdr:nvSpPr>
          <xdr:cNvPr id="50" name="Rectangle 49">
            <a:hlinkClick xmlns:r="http://schemas.openxmlformats.org/officeDocument/2006/relationships" r:id="rId7"/>
          </xdr:cNvPr>
          <xdr:cNvSpPr/>
        </xdr:nvSpPr>
        <xdr:spPr bwMode="auto">
          <a:xfrm>
            <a:off x="11839792" y="3855257"/>
            <a:ext cx="1741151" cy="362440"/>
          </a:xfrm>
          <a:prstGeom prst="rect">
            <a:avLst/>
          </a:prstGeom>
          <a:solidFill>
            <a:srgbClr val="1F497D"/>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a:latin typeface="Arial Narrow" pitchFamily="34" charset="0"/>
              </a:rPr>
              <a:t>Grant Type Selection</a:t>
            </a:r>
          </a:p>
        </xdr:txBody>
      </xdr:sp>
      <xdr:sp macro="" textlink="">
        <xdr:nvSpPr>
          <xdr:cNvPr id="51" name="Rectangle 50">
            <a:hlinkClick xmlns:r="http://schemas.openxmlformats.org/officeDocument/2006/relationships" r:id="rId8"/>
          </xdr:cNvPr>
          <xdr:cNvSpPr/>
        </xdr:nvSpPr>
        <xdr:spPr bwMode="auto">
          <a:xfrm>
            <a:off x="11830277" y="6211119"/>
            <a:ext cx="1741151" cy="362440"/>
          </a:xfrm>
          <a:prstGeom prst="rect">
            <a:avLst/>
          </a:prstGeom>
          <a:solidFill>
            <a:srgbClr val="1F497D"/>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a:latin typeface="Arial Narrow" pitchFamily="34" charset="0"/>
              </a:rPr>
              <a:t>Signature Forms</a:t>
            </a:r>
          </a:p>
        </xdr:txBody>
      </xdr:sp>
      <xdr:sp macro="" textlink="">
        <xdr:nvSpPr>
          <xdr:cNvPr id="52" name="Rectangle 51">
            <a:hlinkClick xmlns:r="http://schemas.openxmlformats.org/officeDocument/2006/relationships" r:id="rId9"/>
          </xdr:cNvPr>
          <xdr:cNvSpPr/>
        </xdr:nvSpPr>
        <xdr:spPr bwMode="auto">
          <a:xfrm>
            <a:off x="12020567" y="4227236"/>
            <a:ext cx="1560375" cy="362440"/>
          </a:xfrm>
          <a:prstGeom prst="rect">
            <a:avLst/>
          </a:prstGeom>
          <a:solidFill>
            <a:schemeClr val="accent4"/>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a:latin typeface="Arial Narrow" pitchFamily="34" charset="0"/>
              </a:rPr>
              <a:t>PCPP</a:t>
            </a:r>
          </a:p>
        </xdr:txBody>
      </xdr:sp>
      <xdr:sp macro="" textlink="">
        <xdr:nvSpPr>
          <xdr:cNvPr id="53" name="Rectangle 52">
            <a:hlinkClick xmlns:r="http://schemas.openxmlformats.org/officeDocument/2006/relationships" r:id="rId10"/>
          </xdr:cNvPr>
          <xdr:cNvSpPr/>
        </xdr:nvSpPr>
        <xdr:spPr bwMode="auto">
          <a:xfrm>
            <a:off x="12020567" y="4637365"/>
            <a:ext cx="1560375" cy="352902"/>
          </a:xfrm>
          <a:prstGeom prst="rect">
            <a:avLst/>
          </a:prstGeom>
          <a:solidFill>
            <a:schemeClr val="accent3"/>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a:latin typeface="Arial Narrow" pitchFamily="34" charset="0"/>
              </a:rPr>
              <a:t>SPA and other USAID</a:t>
            </a:r>
          </a:p>
        </xdr:txBody>
      </xdr:sp>
      <xdr:sp macro="" textlink="">
        <xdr:nvSpPr>
          <xdr:cNvPr id="54" name="Rectangle 53">
            <a:hlinkClick xmlns:r="http://schemas.openxmlformats.org/officeDocument/2006/relationships" r:id="rId11"/>
          </xdr:cNvPr>
          <xdr:cNvSpPr/>
        </xdr:nvSpPr>
        <xdr:spPr bwMode="auto">
          <a:xfrm>
            <a:off x="12020567" y="5037957"/>
            <a:ext cx="1560375" cy="352902"/>
          </a:xfrm>
          <a:prstGeom prst="rect">
            <a:avLst/>
          </a:prstGeom>
          <a:solidFill>
            <a:schemeClr val="accent2"/>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a:latin typeface="Arial Narrow" pitchFamily="34" charset="0"/>
              </a:rPr>
              <a:t>VAST</a:t>
            </a:r>
          </a:p>
        </xdr:txBody>
      </xdr:sp>
      <xdr:sp macro="" textlink="">
        <xdr:nvSpPr>
          <xdr:cNvPr id="55" name="Rectangle 54">
            <a:hlinkClick xmlns:r="http://schemas.openxmlformats.org/officeDocument/2006/relationships" r:id="rId12"/>
          </xdr:cNvPr>
          <xdr:cNvSpPr/>
        </xdr:nvSpPr>
        <xdr:spPr bwMode="auto">
          <a:xfrm>
            <a:off x="12020567" y="5419473"/>
            <a:ext cx="1560375" cy="362440"/>
          </a:xfrm>
          <a:prstGeom prst="rect">
            <a:avLst/>
          </a:prstGeom>
          <a:solidFill>
            <a:schemeClr val="accent6"/>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a:latin typeface="Arial Narrow" pitchFamily="34" charset="0"/>
              </a:rPr>
              <a:t>ECPA</a:t>
            </a:r>
          </a:p>
        </xdr:txBody>
      </xdr:sp>
      <xdr:sp macro="" textlink="">
        <xdr:nvSpPr>
          <xdr:cNvPr id="56" name="Rectangle 55">
            <a:hlinkClick xmlns:r="http://schemas.openxmlformats.org/officeDocument/2006/relationships" r:id="rId13"/>
          </xdr:cNvPr>
          <xdr:cNvSpPr/>
        </xdr:nvSpPr>
        <xdr:spPr bwMode="auto">
          <a:xfrm>
            <a:off x="12001538" y="6611710"/>
            <a:ext cx="1560375" cy="371978"/>
          </a:xfrm>
          <a:prstGeom prst="rect">
            <a:avLst/>
          </a:prstGeom>
          <a:solidFill>
            <a:srgbClr val="1F497D"/>
          </a:solidFill>
          <a:ln>
            <a:solidFill>
              <a:srgbClr val="1F497D"/>
            </a:solid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baseline="0">
                <a:latin typeface="Arial Narrow" pitchFamily="34" charset="0"/>
              </a:rPr>
              <a:t>Liability Form</a:t>
            </a:r>
            <a:endParaRPr lang="en-US" sz="1100" b="1">
              <a:latin typeface="Arial Narrow" pitchFamily="34" charset="0"/>
            </a:endParaRPr>
          </a:p>
        </xdr:txBody>
      </xdr:sp>
      <xdr:sp macro="" textlink="">
        <xdr:nvSpPr>
          <xdr:cNvPr id="57" name="Rectangle 56">
            <a:hlinkClick xmlns:r="http://schemas.openxmlformats.org/officeDocument/2006/relationships" r:id="rId14"/>
          </xdr:cNvPr>
          <xdr:cNvSpPr/>
        </xdr:nvSpPr>
        <xdr:spPr bwMode="auto">
          <a:xfrm>
            <a:off x="12001538" y="7021840"/>
            <a:ext cx="1560375" cy="362440"/>
          </a:xfrm>
          <a:prstGeom prst="rect">
            <a:avLst/>
          </a:prstGeom>
          <a:solidFill>
            <a:srgbClr val="1F497D"/>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a:latin typeface="Arial Narrow" pitchFamily="34" charset="0"/>
              </a:rPr>
              <a:t>Project Agreement</a:t>
            </a:r>
          </a:p>
        </xdr:txBody>
      </xdr:sp>
      <xdr:sp macro="" textlink="">
        <xdr:nvSpPr>
          <xdr:cNvPr id="58" name="Rectangle 57">
            <a:hlinkClick xmlns:r="http://schemas.openxmlformats.org/officeDocument/2006/relationships" r:id="rId15"/>
          </xdr:cNvPr>
          <xdr:cNvSpPr/>
        </xdr:nvSpPr>
        <xdr:spPr bwMode="auto">
          <a:xfrm>
            <a:off x="12001538" y="7412894"/>
            <a:ext cx="1560375" cy="362440"/>
          </a:xfrm>
          <a:prstGeom prst="rect">
            <a:avLst/>
          </a:prstGeom>
          <a:solidFill>
            <a:srgbClr val="1F497D"/>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a:latin typeface="Arial Narrow" pitchFamily="34" charset="0"/>
              </a:rPr>
              <a:t>Press Authorization</a:t>
            </a:r>
          </a:p>
        </xdr:txBody>
      </xdr:sp>
      <xdr:sp macro="" textlink="">
        <xdr:nvSpPr>
          <xdr:cNvPr id="59" name="Rectangle 58">
            <a:hlinkClick xmlns:r="http://schemas.openxmlformats.org/officeDocument/2006/relationships" r:id="rId16"/>
          </xdr:cNvPr>
          <xdr:cNvSpPr/>
        </xdr:nvSpPr>
        <xdr:spPr bwMode="auto">
          <a:xfrm>
            <a:off x="11849306" y="698213"/>
            <a:ext cx="1741151" cy="371978"/>
          </a:xfrm>
          <a:prstGeom prst="rect">
            <a:avLst/>
          </a:prstGeom>
          <a:solidFill>
            <a:srgbClr val="1F497D"/>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a:latin typeface="Arial Narrow" pitchFamily="34" charset="0"/>
              </a:rPr>
              <a:t>Instructions</a:t>
            </a:r>
          </a:p>
        </xdr:txBody>
      </xdr:sp>
      <xdr:sp macro="" textlink="">
        <xdr:nvSpPr>
          <xdr:cNvPr id="60" name="Rectangle 59">
            <a:hlinkClick xmlns:r="http://schemas.openxmlformats.org/officeDocument/2006/relationships" r:id="rId17"/>
          </xdr:cNvPr>
          <xdr:cNvSpPr/>
        </xdr:nvSpPr>
        <xdr:spPr bwMode="auto">
          <a:xfrm>
            <a:off x="11849306" y="1919064"/>
            <a:ext cx="1741151" cy="352902"/>
          </a:xfrm>
          <a:prstGeom prst="rect">
            <a:avLst/>
          </a:prstGeom>
          <a:solidFill>
            <a:srgbClr val="1F497D"/>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a:latin typeface="Arial Narrow" pitchFamily="34" charset="0"/>
              </a:rPr>
              <a:t>Goals &amp; Objectives</a:t>
            </a:r>
          </a:p>
        </xdr:txBody>
      </xdr:sp>
      <xdr:sp macro="" textlink="">
        <xdr:nvSpPr>
          <xdr:cNvPr id="61" name="Rectangle 60">
            <a:hlinkClick xmlns:r="http://schemas.openxmlformats.org/officeDocument/2006/relationships" r:id="rId18"/>
          </xdr:cNvPr>
          <xdr:cNvSpPr/>
        </xdr:nvSpPr>
        <xdr:spPr bwMode="auto">
          <a:xfrm>
            <a:off x="11839792" y="3082688"/>
            <a:ext cx="1741151" cy="362440"/>
          </a:xfrm>
          <a:prstGeom prst="rect">
            <a:avLst/>
          </a:prstGeom>
          <a:solidFill>
            <a:srgbClr val="1F497D"/>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baseline="0">
                <a:latin typeface="Arial Narrow" pitchFamily="34" charset="0"/>
              </a:rPr>
              <a:t>Do No Harm</a:t>
            </a:r>
          </a:p>
        </xdr:txBody>
      </xdr:sp>
      <xdr:sp macro="" textlink="">
        <xdr:nvSpPr>
          <xdr:cNvPr id="62" name="Rectangle 61">
            <a:hlinkClick xmlns:r="http://schemas.openxmlformats.org/officeDocument/2006/relationships" r:id="rId19"/>
          </xdr:cNvPr>
          <xdr:cNvSpPr/>
        </xdr:nvSpPr>
        <xdr:spPr bwMode="auto">
          <a:xfrm>
            <a:off x="11830277" y="7803948"/>
            <a:ext cx="1750665" cy="362440"/>
          </a:xfrm>
          <a:prstGeom prst="rect">
            <a:avLst/>
          </a:prstGeom>
          <a:solidFill>
            <a:srgbClr val="1F497D"/>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a:latin typeface="Arial Narrow" pitchFamily="34" charset="0"/>
              </a:rPr>
              <a:t>End</a:t>
            </a:r>
          </a:p>
        </xdr:txBody>
      </xdr:sp>
      <xdr:sp macro="" textlink="">
        <xdr:nvSpPr>
          <xdr:cNvPr id="63" name="Rectangle 62">
            <a:hlinkClick xmlns:r="http://schemas.openxmlformats.org/officeDocument/2006/relationships" r:id="rId20"/>
          </xdr:cNvPr>
          <xdr:cNvSpPr/>
        </xdr:nvSpPr>
        <xdr:spPr bwMode="auto">
          <a:xfrm>
            <a:off x="12011053" y="5800989"/>
            <a:ext cx="1560375" cy="362440"/>
          </a:xfrm>
          <a:prstGeom prst="rect">
            <a:avLst/>
          </a:prstGeom>
          <a:solidFill>
            <a:srgbClr val="FFC000"/>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a:latin typeface="Arial Narrow" pitchFamily="34" charset="0"/>
              </a:rPr>
              <a:t>FTF</a:t>
            </a:r>
          </a:p>
        </xdr:txBody>
      </xdr:sp>
    </xdr:grp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38100</xdr:colOff>
      <xdr:row>0</xdr:row>
      <xdr:rowOff>152400</xdr:rowOff>
    </xdr:from>
    <xdr:to>
      <xdr:col>1</xdr:col>
      <xdr:colOff>1809750</xdr:colOff>
      <xdr:row>12</xdr:row>
      <xdr:rowOff>133350</xdr:rowOff>
    </xdr:to>
    <xdr:grpSp>
      <xdr:nvGrpSpPr>
        <xdr:cNvPr id="639668" name="Group 22"/>
        <xdr:cNvGrpSpPr>
          <a:grpSpLocks/>
        </xdr:cNvGrpSpPr>
      </xdr:nvGrpSpPr>
      <xdr:grpSpPr bwMode="auto">
        <a:xfrm>
          <a:off x="228600" y="152400"/>
          <a:ext cx="1771650" cy="7877175"/>
          <a:chOff x="11820763" y="288083"/>
          <a:chExt cx="1769694" cy="7878305"/>
        </a:xfrm>
      </xdr:grpSpPr>
      <xdr:sp macro="" textlink="">
        <xdr:nvSpPr>
          <xdr:cNvPr id="24" name="Horizontal Scroll 23">
            <a:hlinkClick xmlns:r="http://schemas.openxmlformats.org/officeDocument/2006/relationships" r:id="rId1"/>
          </xdr:cNvPr>
          <xdr:cNvSpPr/>
        </xdr:nvSpPr>
        <xdr:spPr bwMode="auto">
          <a:xfrm>
            <a:off x="11820763" y="288083"/>
            <a:ext cx="1741151" cy="362002"/>
          </a:xfrm>
          <a:prstGeom prst="horizontalScroll">
            <a:avLst/>
          </a:prstGeom>
          <a:solidFill>
            <a:schemeClr val="bg2">
              <a:lumMod val="50000"/>
            </a:schemeClr>
          </a:solidFill>
          <a:ln>
            <a:solidFill>
              <a:sysClr val="windowText" lastClr="000000"/>
            </a:solidFill>
          </a:ln>
        </xdr:spPr>
        <xdr:style>
          <a:lnRef idx="1">
            <a:schemeClr val="accent1"/>
          </a:lnRef>
          <a:fillRef idx="2">
            <a:schemeClr val="accent1"/>
          </a:fillRef>
          <a:effectRef idx="1">
            <a:schemeClr val="accent1"/>
          </a:effectRef>
          <a:fontRef idx="minor">
            <a:schemeClr val="dk1"/>
          </a:fontRef>
        </xdr:style>
        <xdr:txBody>
          <a:bodyPr vertOverflow="clip" rtlCol="0" anchor="ctr"/>
          <a:lstStyle/>
          <a:p>
            <a:pPr algn="ctr"/>
            <a:r>
              <a:rPr lang="en-US" sz="1400" b="1" baseline="0">
                <a:solidFill>
                  <a:schemeClr val="bg1"/>
                </a:solidFill>
                <a:latin typeface="Arial Narrow" pitchFamily="34" charset="0"/>
              </a:rPr>
              <a:t>Main Menu</a:t>
            </a:r>
          </a:p>
        </xdr:txBody>
      </xdr:sp>
      <xdr:sp macro="" textlink="">
        <xdr:nvSpPr>
          <xdr:cNvPr id="45" name="Rectangle 44">
            <a:hlinkClick xmlns:r="http://schemas.openxmlformats.org/officeDocument/2006/relationships" r:id="rId2"/>
          </xdr:cNvPr>
          <xdr:cNvSpPr/>
        </xdr:nvSpPr>
        <xdr:spPr bwMode="auto">
          <a:xfrm>
            <a:off x="11849306" y="1116877"/>
            <a:ext cx="1741151" cy="362002"/>
          </a:xfrm>
          <a:prstGeom prst="rect">
            <a:avLst/>
          </a:prstGeom>
          <a:solidFill>
            <a:srgbClr val="1F497D"/>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a:latin typeface="Arial Narrow" pitchFamily="34" charset="0"/>
              </a:rPr>
              <a:t>Project Classification</a:t>
            </a:r>
          </a:p>
        </xdr:txBody>
      </xdr:sp>
      <xdr:sp macro="" textlink="">
        <xdr:nvSpPr>
          <xdr:cNvPr id="46" name="Rectangle 45">
            <a:hlinkClick xmlns:r="http://schemas.openxmlformats.org/officeDocument/2006/relationships" r:id="rId3"/>
          </xdr:cNvPr>
          <xdr:cNvSpPr/>
        </xdr:nvSpPr>
        <xdr:spPr bwMode="auto">
          <a:xfrm>
            <a:off x="11849306" y="1516984"/>
            <a:ext cx="1741151" cy="362002"/>
          </a:xfrm>
          <a:prstGeom prst="rect">
            <a:avLst/>
          </a:prstGeom>
          <a:solidFill>
            <a:srgbClr val="1F497D"/>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a:latin typeface="Arial Narrow" pitchFamily="34" charset="0"/>
              </a:rPr>
              <a:t>Project Description</a:t>
            </a:r>
          </a:p>
        </xdr:txBody>
      </xdr:sp>
      <xdr:sp macro="" textlink="">
        <xdr:nvSpPr>
          <xdr:cNvPr id="47" name="Rectangle 46">
            <a:hlinkClick xmlns:r="http://schemas.openxmlformats.org/officeDocument/2006/relationships" r:id="rId4"/>
          </xdr:cNvPr>
          <xdr:cNvSpPr/>
        </xdr:nvSpPr>
        <xdr:spPr bwMode="auto">
          <a:xfrm>
            <a:off x="11839792" y="2307673"/>
            <a:ext cx="1741151" cy="362002"/>
          </a:xfrm>
          <a:prstGeom prst="rect">
            <a:avLst/>
          </a:prstGeom>
          <a:solidFill>
            <a:srgbClr val="1F497D"/>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a:latin typeface="Arial Narrow" pitchFamily="34" charset="0"/>
              </a:rPr>
              <a:t>Timeline</a:t>
            </a:r>
          </a:p>
        </xdr:txBody>
      </xdr:sp>
      <xdr:sp macro="" textlink="">
        <xdr:nvSpPr>
          <xdr:cNvPr id="48" name="Rectangle 47">
            <a:hlinkClick xmlns:r="http://schemas.openxmlformats.org/officeDocument/2006/relationships" r:id="rId5"/>
          </xdr:cNvPr>
          <xdr:cNvSpPr/>
        </xdr:nvSpPr>
        <xdr:spPr bwMode="auto">
          <a:xfrm>
            <a:off x="11839792" y="2698254"/>
            <a:ext cx="1741151" cy="362002"/>
          </a:xfrm>
          <a:prstGeom prst="rect">
            <a:avLst/>
          </a:prstGeom>
          <a:solidFill>
            <a:srgbClr val="1F497D"/>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a:solidFill>
                  <a:schemeClr val="lt1"/>
                </a:solidFill>
                <a:latin typeface="Arial Narrow" pitchFamily="34" charset="0"/>
                <a:ea typeface="+mn-ea"/>
                <a:cs typeface="+mn-cs"/>
              </a:rPr>
              <a:t>Monitoring</a:t>
            </a:r>
            <a:r>
              <a:rPr lang="en-US" sz="1100" b="1" baseline="0">
                <a:solidFill>
                  <a:schemeClr val="lt1"/>
                </a:solidFill>
                <a:latin typeface="Arial Narrow" pitchFamily="34" charset="0"/>
                <a:ea typeface="+mn-ea"/>
                <a:cs typeface="+mn-cs"/>
              </a:rPr>
              <a:t> &amp; Evaluation</a:t>
            </a:r>
            <a:endParaRPr lang="en-US" sz="1100">
              <a:latin typeface="Arial Narrow" pitchFamily="34" charset="0"/>
            </a:endParaRPr>
          </a:p>
        </xdr:txBody>
      </xdr:sp>
      <xdr:sp macro="" textlink="">
        <xdr:nvSpPr>
          <xdr:cNvPr id="49" name="Rectangle 48">
            <a:hlinkClick xmlns:r="http://schemas.openxmlformats.org/officeDocument/2006/relationships" r:id="rId6"/>
          </xdr:cNvPr>
          <xdr:cNvSpPr/>
        </xdr:nvSpPr>
        <xdr:spPr bwMode="auto">
          <a:xfrm>
            <a:off x="11839792" y="3469889"/>
            <a:ext cx="1741151" cy="362002"/>
          </a:xfrm>
          <a:prstGeom prst="rect">
            <a:avLst/>
          </a:prstGeom>
          <a:solidFill>
            <a:srgbClr val="1F497D"/>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a:latin typeface="Arial Narrow" pitchFamily="34" charset="0"/>
              </a:rPr>
              <a:t>Detailed Budget</a:t>
            </a:r>
          </a:p>
        </xdr:txBody>
      </xdr:sp>
      <xdr:sp macro="" textlink="">
        <xdr:nvSpPr>
          <xdr:cNvPr id="50" name="Rectangle 49">
            <a:hlinkClick xmlns:r="http://schemas.openxmlformats.org/officeDocument/2006/relationships" r:id="rId7"/>
          </xdr:cNvPr>
          <xdr:cNvSpPr/>
        </xdr:nvSpPr>
        <xdr:spPr bwMode="auto">
          <a:xfrm>
            <a:off x="11839792" y="3850944"/>
            <a:ext cx="1741151" cy="362002"/>
          </a:xfrm>
          <a:prstGeom prst="rect">
            <a:avLst/>
          </a:prstGeom>
          <a:solidFill>
            <a:srgbClr val="1F497D"/>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a:latin typeface="Arial Narrow" pitchFamily="34" charset="0"/>
              </a:rPr>
              <a:t>Grant Type Selection</a:t>
            </a:r>
          </a:p>
        </xdr:txBody>
      </xdr:sp>
      <xdr:sp macro="" textlink="">
        <xdr:nvSpPr>
          <xdr:cNvPr id="51" name="Rectangle 50">
            <a:hlinkClick xmlns:r="http://schemas.openxmlformats.org/officeDocument/2006/relationships" r:id="rId8"/>
          </xdr:cNvPr>
          <xdr:cNvSpPr/>
        </xdr:nvSpPr>
        <xdr:spPr bwMode="auto">
          <a:xfrm>
            <a:off x="11830277" y="6213483"/>
            <a:ext cx="1741151" cy="362002"/>
          </a:xfrm>
          <a:prstGeom prst="rect">
            <a:avLst/>
          </a:prstGeom>
          <a:solidFill>
            <a:srgbClr val="1F497D"/>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a:latin typeface="Arial Narrow" pitchFamily="34" charset="0"/>
              </a:rPr>
              <a:t>Signature Forms</a:t>
            </a:r>
          </a:p>
        </xdr:txBody>
      </xdr:sp>
      <xdr:sp macro="" textlink="">
        <xdr:nvSpPr>
          <xdr:cNvPr id="52" name="Rectangle 51">
            <a:hlinkClick xmlns:r="http://schemas.openxmlformats.org/officeDocument/2006/relationships" r:id="rId9"/>
          </xdr:cNvPr>
          <xdr:cNvSpPr/>
        </xdr:nvSpPr>
        <xdr:spPr bwMode="auto">
          <a:xfrm>
            <a:off x="12020567" y="4231999"/>
            <a:ext cx="1560375" cy="362002"/>
          </a:xfrm>
          <a:prstGeom prst="rect">
            <a:avLst/>
          </a:prstGeom>
          <a:solidFill>
            <a:schemeClr val="accent4"/>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a:latin typeface="Arial Narrow" pitchFamily="34" charset="0"/>
              </a:rPr>
              <a:t>PCPP</a:t>
            </a:r>
          </a:p>
        </xdr:txBody>
      </xdr:sp>
      <xdr:sp macro="" textlink="">
        <xdr:nvSpPr>
          <xdr:cNvPr id="53" name="Rectangle 52">
            <a:hlinkClick xmlns:r="http://schemas.openxmlformats.org/officeDocument/2006/relationships" r:id="rId10"/>
          </xdr:cNvPr>
          <xdr:cNvSpPr/>
        </xdr:nvSpPr>
        <xdr:spPr bwMode="auto">
          <a:xfrm>
            <a:off x="12020567" y="4641632"/>
            <a:ext cx="1560375" cy="352476"/>
          </a:xfrm>
          <a:prstGeom prst="rect">
            <a:avLst/>
          </a:prstGeom>
          <a:solidFill>
            <a:schemeClr val="accent3"/>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a:latin typeface="Arial Narrow" pitchFamily="34" charset="0"/>
              </a:rPr>
              <a:t>SPA and other USAID</a:t>
            </a:r>
          </a:p>
        </xdr:txBody>
      </xdr:sp>
      <xdr:sp macro="" textlink="">
        <xdr:nvSpPr>
          <xdr:cNvPr id="54" name="Rectangle 53">
            <a:hlinkClick xmlns:r="http://schemas.openxmlformats.org/officeDocument/2006/relationships" r:id="rId11"/>
          </xdr:cNvPr>
          <xdr:cNvSpPr/>
        </xdr:nvSpPr>
        <xdr:spPr bwMode="auto">
          <a:xfrm>
            <a:off x="12020567" y="5041740"/>
            <a:ext cx="1560375" cy="352476"/>
          </a:xfrm>
          <a:prstGeom prst="rect">
            <a:avLst/>
          </a:prstGeom>
          <a:solidFill>
            <a:schemeClr val="accent2"/>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a:latin typeface="Arial Narrow" pitchFamily="34" charset="0"/>
              </a:rPr>
              <a:t>VAST</a:t>
            </a:r>
          </a:p>
        </xdr:txBody>
      </xdr:sp>
      <xdr:sp macro="" textlink="">
        <xdr:nvSpPr>
          <xdr:cNvPr id="55" name="Rectangle 54">
            <a:hlinkClick xmlns:r="http://schemas.openxmlformats.org/officeDocument/2006/relationships" r:id="rId12"/>
          </xdr:cNvPr>
          <xdr:cNvSpPr/>
        </xdr:nvSpPr>
        <xdr:spPr bwMode="auto">
          <a:xfrm>
            <a:off x="12020567" y="5422794"/>
            <a:ext cx="1560375" cy="362002"/>
          </a:xfrm>
          <a:prstGeom prst="rect">
            <a:avLst/>
          </a:prstGeom>
          <a:solidFill>
            <a:schemeClr val="accent6"/>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a:latin typeface="Arial Narrow" pitchFamily="34" charset="0"/>
              </a:rPr>
              <a:t>ECPA</a:t>
            </a:r>
          </a:p>
        </xdr:txBody>
      </xdr:sp>
      <xdr:sp macro="" textlink="">
        <xdr:nvSpPr>
          <xdr:cNvPr id="56" name="Rectangle 55">
            <a:hlinkClick xmlns:r="http://schemas.openxmlformats.org/officeDocument/2006/relationships" r:id="rId13"/>
          </xdr:cNvPr>
          <xdr:cNvSpPr/>
        </xdr:nvSpPr>
        <xdr:spPr bwMode="auto">
          <a:xfrm>
            <a:off x="12001538" y="6613590"/>
            <a:ext cx="1560375" cy="371528"/>
          </a:xfrm>
          <a:prstGeom prst="rect">
            <a:avLst/>
          </a:prstGeom>
          <a:solidFill>
            <a:srgbClr val="1F497D"/>
          </a:solidFill>
          <a:ln>
            <a:solidFill>
              <a:srgbClr val="1F497D"/>
            </a:solid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baseline="0">
                <a:latin typeface="Arial Narrow" pitchFamily="34" charset="0"/>
              </a:rPr>
              <a:t>Liability Form</a:t>
            </a:r>
            <a:endParaRPr lang="en-US" sz="1100" b="1">
              <a:latin typeface="Arial Narrow" pitchFamily="34" charset="0"/>
            </a:endParaRPr>
          </a:p>
        </xdr:txBody>
      </xdr:sp>
      <xdr:sp macro="" textlink="">
        <xdr:nvSpPr>
          <xdr:cNvPr id="57" name="Rectangle 56">
            <a:hlinkClick xmlns:r="http://schemas.openxmlformats.org/officeDocument/2006/relationships" r:id="rId14"/>
          </xdr:cNvPr>
          <xdr:cNvSpPr/>
        </xdr:nvSpPr>
        <xdr:spPr bwMode="auto">
          <a:xfrm>
            <a:off x="12001538" y="7023224"/>
            <a:ext cx="1560375" cy="362002"/>
          </a:xfrm>
          <a:prstGeom prst="rect">
            <a:avLst/>
          </a:prstGeom>
          <a:solidFill>
            <a:srgbClr val="1F497D"/>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a:latin typeface="Arial Narrow" pitchFamily="34" charset="0"/>
              </a:rPr>
              <a:t>Project Agreement</a:t>
            </a:r>
          </a:p>
        </xdr:txBody>
      </xdr:sp>
      <xdr:sp macro="" textlink="">
        <xdr:nvSpPr>
          <xdr:cNvPr id="58" name="Rectangle 57">
            <a:hlinkClick xmlns:r="http://schemas.openxmlformats.org/officeDocument/2006/relationships" r:id="rId15"/>
          </xdr:cNvPr>
          <xdr:cNvSpPr/>
        </xdr:nvSpPr>
        <xdr:spPr bwMode="auto">
          <a:xfrm>
            <a:off x="12001538" y="7413805"/>
            <a:ext cx="1560375" cy="362002"/>
          </a:xfrm>
          <a:prstGeom prst="rect">
            <a:avLst/>
          </a:prstGeom>
          <a:solidFill>
            <a:srgbClr val="1F497D"/>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a:latin typeface="Arial Narrow" pitchFamily="34" charset="0"/>
              </a:rPr>
              <a:t>Press Authorization</a:t>
            </a:r>
          </a:p>
        </xdr:txBody>
      </xdr:sp>
      <xdr:sp macro="" textlink="">
        <xdr:nvSpPr>
          <xdr:cNvPr id="59" name="Rectangle 58">
            <a:hlinkClick xmlns:r="http://schemas.openxmlformats.org/officeDocument/2006/relationships" r:id="rId16"/>
          </xdr:cNvPr>
          <xdr:cNvSpPr/>
        </xdr:nvSpPr>
        <xdr:spPr bwMode="auto">
          <a:xfrm>
            <a:off x="11849306" y="697717"/>
            <a:ext cx="1741151" cy="371528"/>
          </a:xfrm>
          <a:prstGeom prst="rect">
            <a:avLst/>
          </a:prstGeom>
          <a:solidFill>
            <a:srgbClr val="1F497D"/>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a:latin typeface="Arial Narrow" pitchFamily="34" charset="0"/>
              </a:rPr>
              <a:t>Instructions</a:t>
            </a:r>
          </a:p>
        </xdr:txBody>
      </xdr:sp>
      <xdr:sp macro="" textlink="">
        <xdr:nvSpPr>
          <xdr:cNvPr id="60" name="Rectangle 59">
            <a:hlinkClick xmlns:r="http://schemas.openxmlformats.org/officeDocument/2006/relationships" r:id="rId17"/>
          </xdr:cNvPr>
          <xdr:cNvSpPr/>
        </xdr:nvSpPr>
        <xdr:spPr bwMode="auto">
          <a:xfrm>
            <a:off x="11849306" y="1917092"/>
            <a:ext cx="1741151" cy="352476"/>
          </a:xfrm>
          <a:prstGeom prst="rect">
            <a:avLst/>
          </a:prstGeom>
          <a:solidFill>
            <a:srgbClr val="1F497D"/>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a:latin typeface="Arial Narrow" pitchFamily="34" charset="0"/>
              </a:rPr>
              <a:t>Goals &amp; Objectives</a:t>
            </a:r>
          </a:p>
        </xdr:txBody>
      </xdr:sp>
      <xdr:sp macro="" textlink="">
        <xdr:nvSpPr>
          <xdr:cNvPr id="61" name="Rectangle 60">
            <a:hlinkClick xmlns:r="http://schemas.openxmlformats.org/officeDocument/2006/relationships" r:id="rId18"/>
          </xdr:cNvPr>
          <xdr:cNvSpPr/>
        </xdr:nvSpPr>
        <xdr:spPr bwMode="auto">
          <a:xfrm>
            <a:off x="11839792" y="3079308"/>
            <a:ext cx="1741151" cy="362002"/>
          </a:xfrm>
          <a:prstGeom prst="rect">
            <a:avLst/>
          </a:prstGeom>
          <a:solidFill>
            <a:srgbClr val="1F497D"/>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baseline="0">
                <a:latin typeface="Arial Narrow" pitchFamily="34" charset="0"/>
              </a:rPr>
              <a:t>Do No Harm</a:t>
            </a:r>
          </a:p>
        </xdr:txBody>
      </xdr:sp>
      <xdr:sp macro="" textlink="">
        <xdr:nvSpPr>
          <xdr:cNvPr id="62" name="Rectangle 61">
            <a:hlinkClick xmlns:r="http://schemas.openxmlformats.org/officeDocument/2006/relationships" r:id="rId19"/>
          </xdr:cNvPr>
          <xdr:cNvSpPr/>
        </xdr:nvSpPr>
        <xdr:spPr bwMode="auto">
          <a:xfrm>
            <a:off x="11830277" y="7804386"/>
            <a:ext cx="1750665" cy="362002"/>
          </a:xfrm>
          <a:prstGeom prst="rect">
            <a:avLst/>
          </a:prstGeom>
          <a:solidFill>
            <a:srgbClr val="1F497D"/>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a:latin typeface="Arial Narrow" pitchFamily="34" charset="0"/>
              </a:rPr>
              <a:t>End</a:t>
            </a:r>
          </a:p>
        </xdr:txBody>
      </xdr:sp>
      <xdr:sp macro="" textlink="">
        <xdr:nvSpPr>
          <xdr:cNvPr id="63" name="Rectangle 62">
            <a:hlinkClick xmlns:r="http://schemas.openxmlformats.org/officeDocument/2006/relationships" r:id="rId20"/>
          </xdr:cNvPr>
          <xdr:cNvSpPr/>
        </xdr:nvSpPr>
        <xdr:spPr bwMode="auto">
          <a:xfrm>
            <a:off x="12011053" y="5803849"/>
            <a:ext cx="1560375" cy="362002"/>
          </a:xfrm>
          <a:prstGeom prst="rect">
            <a:avLst/>
          </a:prstGeom>
          <a:solidFill>
            <a:srgbClr val="FFC000"/>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a:latin typeface="Arial Narrow" pitchFamily="34" charset="0"/>
              </a:rPr>
              <a:t>FTF</a:t>
            </a:r>
          </a:p>
        </xdr:txBody>
      </xdr:sp>
    </xdr:grp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76200</xdr:colOff>
      <xdr:row>1</xdr:row>
      <xdr:rowOff>0</xdr:rowOff>
    </xdr:from>
    <xdr:to>
      <xdr:col>1</xdr:col>
      <xdr:colOff>1847850</xdr:colOff>
      <xdr:row>21</xdr:row>
      <xdr:rowOff>190500</xdr:rowOff>
    </xdr:to>
    <xdr:grpSp>
      <xdr:nvGrpSpPr>
        <xdr:cNvPr id="633530" name="Group 22"/>
        <xdr:cNvGrpSpPr>
          <a:grpSpLocks/>
        </xdr:cNvGrpSpPr>
      </xdr:nvGrpSpPr>
      <xdr:grpSpPr bwMode="auto">
        <a:xfrm>
          <a:off x="266700" y="108857"/>
          <a:ext cx="1771650" cy="8844643"/>
          <a:chOff x="11820763" y="288083"/>
          <a:chExt cx="1769694" cy="7878305"/>
        </a:xfrm>
      </xdr:grpSpPr>
      <xdr:sp macro="" textlink="">
        <xdr:nvSpPr>
          <xdr:cNvPr id="24" name="Horizontal Scroll 23">
            <a:hlinkClick xmlns:r="http://schemas.openxmlformats.org/officeDocument/2006/relationships" r:id="rId1"/>
          </xdr:cNvPr>
          <xdr:cNvSpPr/>
        </xdr:nvSpPr>
        <xdr:spPr bwMode="auto">
          <a:xfrm>
            <a:off x="11820763" y="288083"/>
            <a:ext cx="1741151" cy="364658"/>
          </a:xfrm>
          <a:prstGeom prst="horizontalScroll">
            <a:avLst/>
          </a:prstGeom>
          <a:solidFill>
            <a:schemeClr val="bg2">
              <a:lumMod val="50000"/>
            </a:schemeClr>
          </a:solidFill>
          <a:ln>
            <a:solidFill>
              <a:sysClr val="windowText" lastClr="000000"/>
            </a:solidFill>
          </a:ln>
        </xdr:spPr>
        <xdr:style>
          <a:lnRef idx="1">
            <a:schemeClr val="accent1"/>
          </a:lnRef>
          <a:fillRef idx="2">
            <a:schemeClr val="accent1"/>
          </a:fillRef>
          <a:effectRef idx="1">
            <a:schemeClr val="accent1"/>
          </a:effectRef>
          <a:fontRef idx="minor">
            <a:schemeClr val="dk1"/>
          </a:fontRef>
        </xdr:style>
        <xdr:txBody>
          <a:bodyPr vertOverflow="clip" rtlCol="0" anchor="ctr"/>
          <a:lstStyle/>
          <a:p>
            <a:pPr algn="ctr"/>
            <a:r>
              <a:rPr lang="en-US" sz="1400" b="1" baseline="0">
                <a:solidFill>
                  <a:schemeClr val="bg1"/>
                </a:solidFill>
                <a:latin typeface="Arial Narrow" pitchFamily="34" charset="0"/>
              </a:rPr>
              <a:t>Main Menu</a:t>
            </a:r>
          </a:p>
        </xdr:txBody>
      </xdr:sp>
      <xdr:sp macro="" textlink="">
        <xdr:nvSpPr>
          <xdr:cNvPr id="25" name="Rectangle 24">
            <a:hlinkClick xmlns:r="http://schemas.openxmlformats.org/officeDocument/2006/relationships" r:id="rId2"/>
          </xdr:cNvPr>
          <xdr:cNvSpPr/>
        </xdr:nvSpPr>
        <xdr:spPr bwMode="auto">
          <a:xfrm>
            <a:off x="11849306" y="1119164"/>
            <a:ext cx="1741151" cy="356177"/>
          </a:xfrm>
          <a:prstGeom prst="rect">
            <a:avLst/>
          </a:prstGeom>
          <a:solidFill>
            <a:srgbClr val="1F497D"/>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a:latin typeface="Arial Narrow" pitchFamily="34" charset="0"/>
              </a:rPr>
              <a:t>Project Classification</a:t>
            </a:r>
          </a:p>
        </xdr:txBody>
      </xdr:sp>
      <xdr:sp macro="" textlink="">
        <xdr:nvSpPr>
          <xdr:cNvPr id="26" name="Rectangle 25">
            <a:hlinkClick xmlns:r="http://schemas.openxmlformats.org/officeDocument/2006/relationships" r:id="rId3"/>
          </xdr:cNvPr>
          <xdr:cNvSpPr/>
        </xdr:nvSpPr>
        <xdr:spPr bwMode="auto">
          <a:xfrm>
            <a:off x="11849306" y="1517743"/>
            <a:ext cx="1741151" cy="364658"/>
          </a:xfrm>
          <a:prstGeom prst="rect">
            <a:avLst/>
          </a:prstGeom>
          <a:solidFill>
            <a:srgbClr val="1F497D"/>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a:latin typeface="Arial Narrow" pitchFamily="34" charset="0"/>
              </a:rPr>
              <a:t>Project Description</a:t>
            </a:r>
          </a:p>
        </xdr:txBody>
      </xdr:sp>
      <xdr:sp macro="" textlink="">
        <xdr:nvSpPr>
          <xdr:cNvPr id="27" name="Rectangle 26">
            <a:hlinkClick xmlns:r="http://schemas.openxmlformats.org/officeDocument/2006/relationships" r:id="rId4"/>
          </xdr:cNvPr>
          <xdr:cNvSpPr/>
        </xdr:nvSpPr>
        <xdr:spPr bwMode="auto">
          <a:xfrm>
            <a:off x="11839792" y="2306422"/>
            <a:ext cx="1741151" cy="364658"/>
          </a:xfrm>
          <a:prstGeom prst="rect">
            <a:avLst/>
          </a:prstGeom>
          <a:solidFill>
            <a:srgbClr val="1F497D"/>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a:latin typeface="Arial Narrow" pitchFamily="34" charset="0"/>
              </a:rPr>
              <a:t>Timeline</a:t>
            </a:r>
          </a:p>
        </xdr:txBody>
      </xdr:sp>
      <xdr:sp macro="" textlink="">
        <xdr:nvSpPr>
          <xdr:cNvPr id="28" name="Rectangle 27">
            <a:hlinkClick xmlns:r="http://schemas.openxmlformats.org/officeDocument/2006/relationships" r:id="rId5"/>
          </xdr:cNvPr>
          <xdr:cNvSpPr/>
        </xdr:nvSpPr>
        <xdr:spPr bwMode="auto">
          <a:xfrm>
            <a:off x="11839792" y="2696521"/>
            <a:ext cx="1741151" cy="364658"/>
          </a:xfrm>
          <a:prstGeom prst="rect">
            <a:avLst/>
          </a:prstGeom>
          <a:solidFill>
            <a:srgbClr val="1F497D"/>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a:solidFill>
                  <a:schemeClr val="lt1"/>
                </a:solidFill>
                <a:latin typeface="Arial Narrow" pitchFamily="34" charset="0"/>
                <a:ea typeface="+mn-ea"/>
                <a:cs typeface="+mn-cs"/>
              </a:rPr>
              <a:t>Monitoring</a:t>
            </a:r>
            <a:r>
              <a:rPr lang="en-US" sz="1100" b="1" baseline="0">
                <a:solidFill>
                  <a:schemeClr val="lt1"/>
                </a:solidFill>
                <a:latin typeface="Arial Narrow" pitchFamily="34" charset="0"/>
                <a:ea typeface="+mn-ea"/>
                <a:cs typeface="+mn-cs"/>
              </a:rPr>
              <a:t> &amp; Evaluation</a:t>
            </a:r>
            <a:endParaRPr lang="en-US" sz="1100">
              <a:latin typeface="Arial Narrow" pitchFamily="34" charset="0"/>
            </a:endParaRPr>
          </a:p>
        </xdr:txBody>
      </xdr:sp>
      <xdr:sp macro="" textlink="">
        <xdr:nvSpPr>
          <xdr:cNvPr id="29" name="Rectangle 28">
            <a:hlinkClick xmlns:r="http://schemas.openxmlformats.org/officeDocument/2006/relationships" r:id="rId6"/>
          </xdr:cNvPr>
          <xdr:cNvSpPr/>
        </xdr:nvSpPr>
        <xdr:spPr bwMode="auto">
          <a:xfrm>
            <a:off x="11839792" y="3468238"/>
            <a:ext cx="1741151" cy="364658"/>
          </a:xfrm>
          <a:prstGeom prst="rect">
            <a:avLst/>
          </a:prstGeom>
          <a:solidFill>
            <a:srgbClr val="1F497D"/>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a:latin typeface="Arial Narrow" pitchFamily="34" charset="0"/>
              </a:rPr>
              <a:t>Detailed Budget</a:t>
            </a:r>
          </a:p>
        </xdr:txBody>
      </xdr:sp>
      <xdr:sp macro="" textlink="">
        <xdr:nvSpPr>
          <xdr:cNvPr id="30" name="Rectangle 29">
            <a:hlinkClick xmlns:r="http://schemas.openxmlformats.org/officeDocument/2006/relationships" r:id="rId7"/>
          </xdr:cNvPr>
          <xdr:cNvSpPr/>
        </xdr:nvSpPr>
        <xdr:spPr bwMode="auto">
          <a:xfrm>
            <a:off x="11839792" y="3849857"/>
            <a:ext cx="1741151" cy="364658"/>
          </a:xfrm>
          <a:prstGeom prst="rect">
            <a:avLst/>
          </a:prstGeom>
          <a:solidFill>
            <a:srgbClr val="1F497D"/>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a:latin typeface="Arial Narrow" pitchFamily="34" charset="0"/>
              </a:rPr>
              <a:t>Grant Type Selection</a:t>
            </a:r>
          </a:p>
        </xdr:txBody>
      </xdr:sp>
      <xdr:sp macro="" textlink="">
        <xdr:nvSpPr>
          <xdr:cNvPr id="31" name="Rectangle 30">
            <a:hlinkClick xmlns:r="http://schemas.openxmlformats.org/officeDocument/2006/relationships" r:id="rId8"/>
          </xdr:cNvPr>
          <xdr:cNvSpPr/>
        </xdr:nvSpPr>
        <xdr:spPr bwMode="auto">
          <a:xfrm>
            <a:off x="11830277" y="6215893"/>
            <a:ext cx="1741151" cy="356177"/>
          </a:xfrm>
          <a:prstGeom prst="rect">
            <a:avLst/>
          </a:prstGeom>
          <a:solidFill>
            <a:srgbClr val="1F497D"/>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a:latin typeface="Arial Narrow" pitchFamily="34" charset="0"/>
              </a:rPr>
              <a:t>Signature Forms</a:t>
            </a:r>
          </a:p>
        </xdr:txBody>
      </xdr:sp>
      <xdr:sp macro="" textlink="">
        <xdr:nvSpPr>
          <xdr:cNvPr id="32" name="Rectangle 31">
            <a:hlinkClick xmlns:r="http://schemas.openxmlformats.org/officeDocument/2006/relationships" r:id="rId9"/>
          </xdr:cNvPr>
          <xdr:cNvSpPr/>
        </xdr:nvSpPr>
        <xdr:spPr bwMode="auto">
          <a:xfrm>
            <a:off x="12020567" y="4231476"/>
            <a:ext cx="1560375" cy="364658"/>
          </a:xfrm>
          <a:prstGeom prst="rect">
            <a:avLst/>
          </a:prstGeom>
          <a:solidFill>
            <a:schemeClr val="accent4"/>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a:latin typeface="Arial Narrow" pitchFamily="34" charset="0"/>
              </a:rPr>
              <a:t>PCPP</a:t>
            </a:r>
          </a:p>
        </xdr:txBody>
      </xdr:sp>
      <xdr:sp macro="" textlink="">
        <xdr:nvSpPr>
          <xdr:cNvPr id="33" name="Rectangle 32">
            <a:hlinkClick xmlns:r="http://schemas.openxmlformats.org/officeDocument/2006/relationships" r:id="rId10"/>
          </xdr:cNvPr>
          <xdr:cNvSpPr/>
        </xdr:nvSpPr>
        <xdr:spPr bwMode="auto">
          <a:xfrm>
            <a:off x="12020567" y="4638536"/>
            <a:ext cx="1560375" cy="356177"/>
          </a:xfrm>
          <a:prstGeom prst="rect">
            <a:avLst/>
          </a:prstGeom>
          <a:solidFill>
            <a:schemeClr val="accent3"/>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a:latin typeface="Arial Narrow" pitchFamily="34" charset="0"/>
              </a:rPr>
              <a:t>SPA and other USAID</a:t>
            </a:r>
          </a:p>
        </xdr:txBody>
      </xdr:sp>
      <xdr:sp macro="" textlink="">
        <xdr:nvSpPr>
          <xdr:cNvPr id="34" name="Rectangle 33">
            <a:hlinkClick xmlns:r="http://schemas.openxmlformats.org/officeDocument/2006/relationships" r:id="rId11"/>
          </xdr:cNvPr>
          <xdr:cNvSpPr/>
        </xdr:nvSpPr>
        <xdr:spPr bwMode="auto">
          <a:xfrm>
            <a:off x="12020567" y="5045595"/>
            <a:ext cx="1560375" cy="347697"/>
          </a:xfrm>
          <a:prstGeom prst="rect">
            <a:avLst/>
          </a:prstGeom>
          <a:solidFill>
            <a:schemeClr val="accent2"/>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a:latin typeface="Arial Narrow" pitchFamily="34" charset="0"/>
              </a:rPr>
              <a:t>VAST</a:t>
            </a:r>
          </a:p>
        </xdr:txBody>
      </xdr:sp>
      <xdr:sp macro="" textlink="">
        <xdr:nvSpPr>
          <xdr:cNvPr id="35" name="Rectangle 34">
            <a:hlinkClick xmlns:r="http://schemas.openxmlformats.org/officeDocument/2006/relationships" r:id="rId12"/>
          </xdr:cNvPr>
          <xdr:cNvSpPr/>
        </xdr:nvSpPr>
        <xdr:spPr bwMode="auto">
          <a:xfrm>
            <a:off x="12020567" y="5418734"/>
            <a:ext cx="1560375" cy="364658"/>
          </a:xfrm>
          <a:prstGeom prst="rect">
            <a:avLst/>
          </a:prstGeom>
          <a:solidFill>
            <a:schemeClr val="accent6"/>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a:latin typeface="Arial Narrow" pitchFamily="34" charset="0"/>
              </a:rPr>
              <a:t>ECPA</a:t>
            </a:r>
          </a:p>
        </xdr:txBody>
      </xdr:sp>
      <xdr:sp macro="" textlink="">
        <xdr:nvSpPr>
          <xdr:cNvPr id="36" name="Rectangle 35">
            <a:hlinkClick xmlns:r="http://schemas.openxmlformats.org/officeDocument/2006/relationships" r:id="rId13"/>
          </xdr:cNvPr>
          <xdr:cNvSpPr/>
        </xdr:nvSpPr>
        <xdr:spPr bwMode="auto">
          <a:xfrm>
            <a:off x="12001538" y="6614472"/>
            <a:ext cx="1560375" cy="373138"/>
          </a:xfrm>
          <a:prstGeom prst="rect">
            <a:avLst/>
          </a:prstGeom>
          <a:solidFill>
            <a:srgbClr val="1F497D"/>
          </a:solidFill>
          <a:ln>
            <a:solidFill>
              <a:srgbClr val="1F497D"/>
            </a:solid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baseline="0">
                <a:latin typeface="Arial Narrow" pitchFamily="34" charset="0"/>
              </a:rPr>
              <a:t>Liability Form</a:t>
            </a:r>
            <a:endParaRPr lang="en-US" sz="1100" b="1">
              <a:latin typeface="Arial Narrow" pitchFamily="34" charset="0"/>
            </a:endParaRPr>
          </a:p>
        </xdr:txBody>
      </xdr:sp>
      <xdr:sp macro="" textlink="">
        <xdr:nvSpPr>
          <xdr:cNvPr id="37" name="Rectangle 36">
            <a:hlinkClick xmlns:r="http://schemas.openxmlformats.org/officeDocument/2006/relationships" r:id="rId14"/>
          </xdr:cNvPr>
          <xdr:cNvSpPr/>
        </xdr:nvSpPr>
        <xdr:spPr bwMode="auto">
          <a:xfrm>
            <a:off x="12001538" y="7021532"/>
            <a:ext cx="1560375" cy="364658"/>
          </a:xfrm>
          <a:prstGeom prst="rect">
            <a:avLst/>
          </a:prstGeom>
          <a:solidFill>
            <a:srgbClr val="1F497D"/>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a:latin typeface="Arial Narrow" pitchFamily="34" charset="0"/>
              </a:rPr>
              <a:t>Project Agreement</a:t>
            </a:r>
          </a:p>
        </xdr:txBody>
      </xdr:sp>
      <xdr:sp macro="" textlink="">
        <xdr:nvSpPr>
          <xdr:cNvPr id="38" name="Rectangle 37">
            <a:hlinkClick xmlns:r="http://schemas.openxmlformats.org/officeDocument/2006/relationships" r:id="rId15"/>
          </xdr:cNvPr>
          <xdr:cNvSpPr/>
        </xdr:nvSpPr>
        <xdr:spPr bwMode="auto">
          <a:xfrm>
            <a:off x="12001538" y="7411631"/>
            <a:ext cx="1560375" cy="364658"/>
          </a:xfrm>
          <a:prstGeom prst="rect">
            <a:avLst/>
          </a:prstGeom>
          <a:solidFill>
            <a:srgbClr val="1F497D"/>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a:latin typeface="Arial Narrow" pitchFamily="34" charset="0"/>
              </a:rPr>
              <a:t>Press Authorization</a:t>
            </a:r>
          </a:p>
        </xdr:txBody>
      </xdr:sp>
      <xdr:sp macro="" textlink="">
        <xdr:nvSpPr>
          <xdr:cNvPr id="39" name="Rectangle 38">
            <a:hlinkClick xmlns:r="http://schemas.openxmlformats.org/officeDocument/2006/relationships" r:id="rId16"/>
          </xdr:cNvPr>
          <xdr:cNvSpPr/>
        </xdr:nvSpPr>
        <xdr:spPr bwMode="auto">
          <a:xfrm>
            <a:off x="11849306" y="695143"/>
            <a:ext cx="1741151" cy="373138"/>
          </a:xfrm>
          <a:prstGeom prst="rect">
            <a:avLst/>
          </a:prstGeom>
          <a:solidFill>
            <a:srgbClr val="1F497D"/>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a:latin typeface="Arial Narrow" pitchFamily="34" charset="0"/>
              </a:rPr>
              <a:t>Instructions</a:t>
            </a:r>
          </a:p>
        </xdr:txBody>
      </xdr:sp>
      <xdr:sp macro="" textlink="">
        <xdr:nvSpPr>
          <xdr:cNvPr id="40" name="Rectangle 39">
            <a:hlinkClick xmlns:r="http://schemas.openxmlformats.org/officeDocument/2006/relationships" r:id="rId17"/>
          </xdr:cNvPr>
          <xdr:cNvSpPr/>
        </xdr:nvSpPr>
        <xdr:spPr bwMode="auto">
          <a:xfrm>
            <a:off x="11849306" y="1916323"/>
            <a:ext cx="1741151" cy="356177"/>
          </a:xfrm>
          <a:prstGeom prst="rect">
            <a:avLst/>
          </a:prstGeom>
          <a:solidFill>
            <a:srgbClr val="1F497D"/>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a:latin typeface="Arial Narrow" pitchFamily="34" charset="0"/>
              </a:rPr>
              <a:t>Goals &amp; Objectives</a:t>
            </a:r>
          </a:p>
        </xdr:txBody>
      </xdr:sp>
      <xdr:sp macro="" textlink="">
        <xdr:nvSpPr>
          <xdr:cNvPr id="41" name="Rectangle 40">
            <a:hlinkClick xmlns:r="http://schemas.openxmlformats.org/officeDocument/2006/relationships" r:id="rId18"/>
          </xdr:cNvPr>
          <xdr:cNvSpPr/>
        </xdr:nvSpPr>
        <xdr:spPr bwMode="auto">
          <a:xfrm>
            <a:off x="11839792" y="3078139"/>
            <a:ext cx="1741151" cy="364658"/>
          </a:xfrm>
          <a:prstGeom prst="rect">
            <a:avLst/>
          </a:prstGeom>
          <a:solidFill>
            <a:srgbClr val="1F497D"/>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baseline="0">
                <a:latin typeface="Arial Narrow" pitchFamily="34" charset="0"/>
              </a:rPr>
              <a:t>Do No Harm</a:t>
            </a:r>
          </a:p>
        </xdr:txBody>
      </xdr:sp>
      <xdr:sp macro="" textlink="">
        <xdr:nvSpPr>
          <xdr:cNvPr id="42" name="Rectangle 41">
            <a:hlinkClick xmlns:r="http://schemas.openxmlformats.org/officeDocument/2006/relationships" r:id="rId19"/>
          </xdr:cNvPr>
          <xdr:cNvSpPr/>
        </xdr:nvSpPr>
        <xdr:spPr bwMode="auto">
          <a:xfrm>
            <a:off x="11830277" y="7801730"/>
            <a:ext cx="1750665" cy="364658"/>
          </a:xfrm>
          <a:prstGeom prst="rect">
            <a:avLst/>
          </a:prstGeom>
          <a:solidFill>
            <a:srgbClr val="1F497D"/>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a:latin typeface="Arial Narrow" pitchFamily="34" charset="0"/>
              </a:rPr>
              <a:t>End</a:t>
            </a:r>
          </a:p>
        </xdr:txBody>
      </xdr:sp>
      <xdr:sp macro="" textlink="">
        <xdr:nvSpPr>
          <xdr:cNvPr id="63" name="Rectangle 62">
            <a:hlinkClick xmlns:r="http://schemas.openxmlformats.org/officeDocument/2006/relationships" r:id="rId20"/>
          </xdr:cNvPr>
          <xdr:cNvSpPr/>
        </xdr:nvSpPr>
        <xdr:spPr bwMode="auto">
          <a:xfrm>
            <a:off x="12011053" y="5800352"/>
            <a:ext cx="1560375" cy="364658"/>
          </a:xfrm>
          <a:prstGeom prst="rect">
            <a:avLst/>
          </a:prstGeom>
          <a:solidFill>
            <a:srgbClr val="FFC000"/>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a:latin typeface="Arial Narrow" pitchFamily="34" charset="0"/>
              </a:rPr>
              <a:t>FTF</a:t>
            </a:r>
          </a:p>
        </xdr:txBody>
      </xdr: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chemeClr val="accent6"/>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a:spPr>
      <a:bodyPr vertOverflow="clip" rtlCol="0" anchor="ctr"/>
      <a:lstStyle>
        <a:defPPr algn="ctr">
          <a:defRPr sz="1200" b="1">
            <a:latin typeface="Arial Narrow" pitchFamily="34" charset="0"/>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13.xml"/><Relationship Id="rId1" Type="http://schemas.openxmlformats.org/officeDocument/2006/relationships/printerSettings" Target="../printerSettings/printerSettings13.bin"/><Relationship Id="rId4" Type="http://schemas.openxmlformats.org/officeDocument/2006/relationships/comments" Target="../comments6.xm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8.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9.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20.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1.bin"/></Relationships>
</file>

<file path=xl/worksheets/_rels/sheet24.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9.xml"/><Relationship Id="rId1" Type="http://schemas.openxmlformats.org/officeDocument/2006/relationships/printerSettings" Target="../printerSettings/printerSettings22.bin"/><Relationship Id="rId4" Type="http://schemas.openxmlformats.org/officeDocument/2006/relationships/comments" Target="../comments7.xml"/></Relationships>
</file>

<file path=xl/worksheets/_rels/sheet25.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20.xml"/><Relationship Id="rId1" Type="http://schemas.openxmlformats.org/officeDocument/2006/relationships/printerSettings" Target="../printerSettings/printerSettings23.bin"/><Relationship Id="rId4" Type="http://schemas.openxmlformats.org/officeDocument/2006/relationships/comments" Target="../comments8.xml"/></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4.bin"/></Relationships>
</file>

<file path=xl/worksheets/_rels/sheet27.xml.rels><?xml version="1.0" encoding="UTF-8" standalone="yes"?>
<Relationships xmlns="http://schemas.openxmlformats.org/package/2006/relationships"><Relationship Id="rId3" Type="http://schemas.openxmlformats.org/officeDocument/2006/relationships/hyperlink" Target="http://www.encapafrica.org/meoEntry.htm" TargetMode="External"/><Relationship Id="rId2" Type="http://schemas.openxmlformats.org/officeDocument/2006/relationships/hyperlink" Target="http://www.encapafrica.org/egssaa.htm" TargetMode="External"/><Relationship Id="rId1" Type="http://schemas.openxmlformats.org/officeDocument/2006/relationships/hyperlink" Target="http://www.encapafrica.org/egssaa.htm" TargetMode="External"/><Relationship Id="rId5" Type="http://schemas.openxmlformats.org/officeDocument/2006/relationships/drawing" Target="../drawings/drawing22.xml"/><Relationship Id="rId4" Type="http://schemas.openxmlformats.org/officeDocument/2006/relationships/printerSettings" Target="../printerSettings/printerSettings25.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6.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8.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9.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30.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9.xml"/><Relationship Id="rId1" Type="http://schemas.openxmlformats.org/officeDocument/2006/relationships/printerSettings" Target="../printerSettings/printerSettings9.bin"/><Relationship Id="rId4"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enableFormatConditionsCalculation="0">
    <tabColor indexed="45"/>
    <pageSetUpPr fitToPage="1"/>
  </sheetPr>
  <dimension ref="B1:R71"/>
  <sheetViews>
    <sheetView showGridLines="0" workbookViewId="0"/>
  </sheetViews>
  <sheetFormatPr defaultColWidth="9.140625" defaultRowHeight="14.25"/>
  <cols>
    <col min="1" max="1" width="2.85546875" style="560" customWidth="1"/>
    <col min="2" max="2" width="29.28515625" style="66" customWidth="1"/>
    <col min="3" max="3" width="3" style="560" customWidth="1"/>
    <col min="4" max="6" width="9.140625" style="560" customWidth="1"/>
    <col min="7" max="13" width="9.140625" style="560"/>
    <col min="14" max="14" width="3" style="560" customWidth="1"/>
    <col min="15" max="16384" width="9.140625" style="560"/>
  </cols>
  <sheetData>
    <row r="1" spans="2:18" ht="12.75" customHeight="1" thickBot="1">
      <c r="C1" s="558"/>
      <c r="D1" s="558"/>
      <c r="E1" s="559"/>
      <c r="F1" s="558"/>
      <c r="G1" s="558"/>
    </row>
    <row r="2" spans="2:18" s="565" customFormat="1" ht="56.25" customHeight="1">
      <c r="B2" s="187"/>
      <c r="C2" s="561"/>
      <c r="D2" s="562"/>
      <c r="E2" s="563"/>
      <c r="F2" s="562"/>
      <c r="G2" s="562"/>
      <c r="H2" s="562"/>
      <c r="I2" s="562"/>
      <c r="J2" s="562"/>
      <c r="K2" s="562"/>
      <c r="L2" s="562"/>
      <c r="M2" s="562"/>
      <c r="N2" s="564"/>
    </row>
    <row r="3" spans="2:18" s="565" customFormat="1" ht="8.25" customHeight="1">
      <c r="B3" s="62"/>
      <c r="C3" s="566"/>
      <c r="D3" s="105"/>
      <c r="E3" s="559"/>
      <c r="F3" s="105"/>
      <c r="G3" s="105"/>
      <c r="H3" s="105"/>
      <c r="I3" s="105"/>
      <c r="J3" s="105"/>
      <c r="K3" s="105"/>
      <c r="L3" s="105"/>
      <c r="M3" s="105"/>
      <c r="N3" s="567"/>
    </row>
    <row r="4" spans="2:18" s="565" customFormat="1" ht="49.5" customHeight="1">
      <c r="B4" s="105"/>
      <c r="C4" s="566"/>
      <c r="D4" s="105"/>
      <c r="E4" s="559"/>
      <c r="F4" s="105"/>
      <c r="G4" s="105"/>
      <c r="H4" s="105"/>
      <c r="I4" s="105"/>
      <c r="J4" s="105"/>
      <c r="K4" s="105"/>
      <c r="L4" s="105"/>
      <c r="M4" s="105"/>
      <c r="N4" s="567"/>
    </row>
    <row r="5" spans="2:18" s="565" customFormat="1" ht="27.75" customHeight="1">
      <c r="B5" s="62"/>
      <c r="C5" s="566"/>
      <c r="D5" s="105"/>
      <c r="E5" s="559"/>
      <c r="F5" s="105"/>
      <c r="G5" s="105"/>
      <c r="H5" s="105"/>
      <c r="I5" s="105"/>
      <c r="J5" s="105"/>
      <c r="K5" s="105"/>
      <c r="L5" s="105"/>
      <c r="M5" s="105"/>
      <c r="N5" s="567"/>
    </row>
    <row r="6" spans="2:18" ht="34.5" customHeight="1">
      <c r="B6" s="62"/>
      <c r="C6" s="568"/>
      <c r="D6" s="1200" t="s">
        <v>1408</v>
      </c>
      <c r="E6" s="1200"/>
      <c r="F6" s="1200"/>
      <c r="G6" s="1200"/>
      <c r="H6" s="1200"/>
      <c r="I6" s="1200"/>
      <c r="J6" s="1200"/>
      <c r="K6" s="1200"/>
      <c r="L6" s="1200"/>
      <c r="M6" s="1200"/>
      <c r="N6" s="569"/>
    </row>
    <row r="7" spans="2:18" ht="167.25" customHeight="1">
      <c r="B7" s="129"/>
      <c r="C7" s="1210"/>
      <c r="D7" s="1201" t="s">
        <v>594</v>
      </c>
      <c r="E7" s="1201"/>
      <c r="F7" s="1201"/>
      <c r="G7" s="1201"/>
      <c r="H7" s="1201"/>
      <c r="I7" s="1201"/>
      <c r="J7" s="1201"/>
      <c r="K7" s="1201"/>
      <c r="L7" s="1201"/>
      <c r="M7" s="1201"/>
      <c r="N7" s="569"/>
      <c r="R7" s="56"/>
    </row>
    <row r="8" spans="2:18" ht="14.25" customHeight="1" thickBot="1">
      <c r="B8" s="62"/>
      <c r="C8" s="1210"/>
      <c r="D8" s="570"/>
      <c r="E8" s="571"/>
      <c r="F8" s="558"/>
      <c r="G8" s="558"/>
      <c r="H8" s="558"/>
      <c r="I8" s="558"/>
      <c r="J8" s="558"/>
      <c r="K8" s="558"/>
      <c r="L8" s="558"/>
      <c r="M8" s="558"/>
      <c r="N8" s="569"/>
    </row>
    <row r="9" spans="2:18" ht="26.25" customHeight="1" thickBot="1">
      <c r="B9" s="62"/>
      <c r="C9" s="1210"/>
      <c r="D9" s="1202" t="s">
        <v>0</v>
      </c>
      <c r="E9" s="1203"/>
      <c r="F9" s="1203"/>
      <c r="G9" s="1203"/>
      <c r="H9" s="1203"/>
      <c r="I9" s="1203"/>
      <c r="J9" s="1203"/>
      <c r="K9" s="1203"/>
      <c r="L9" s="1203"/>
      <c r="M9" s="1204"/>
      <c r="N9" s="569"/>
    </row>
    <row r="10" spans="2:18" ht="26.25" customHeight="1">
      <c r="B10" s="62"/>
      <c r="C10" s="1210"/>
      <c r="D10" s="1205" t="s">
        <v>1437</v>
      </c>
      <c r="E10" s="1206"/>
      <c r="F10" s="1206"/>
      <c r="G10" s="1206"/>
      <c r="H10" s="1206"/>
      <c r="I10" s="1206"/>
      <c r="J10" s="1206"/>
      <c r="K10" s="1206"/>
      <c r="L10" s="1206"/>
      <c r="M10" s="1207"/>
      <c r="N10" s="569"/>
    </row>
    <row r="11" spans="2:18" ht="26.25" customHeight="1">
      <c r="B11" s="129"/>
      <c r="C11" s="1210"/>
      <c r="D11" s="1198" t="s">
        <v>486</v>
      </c>
      <c r="E11" s="1199"/>
      <c r="F11" s="1199"/>
      <c r="G11" s="1199"/>
      <c r="H11" s="1199"/>
      <c r="I11" s="1199"/>
      <c r="J11" s="572"/>
      <c r="K11" s="572"/>
      <c r="L11" s="572"/>
      <c r="M11" s="573"/>
      <c r="N11" s="569"/>
    </row>
    <row r="12" spans="2:18" ht="26.25" customHeight="1">
      <c r="B12" s="129"/>
      <c r="C12" s="1210"/>
      <c r="D12" s="1198" t="s">
        <v>604</v>
      </c>
      <c r="E12" s="1199"/>
      <c r="F12" s="1199"/>
      <c r="G12" s="1199"/>
      <c r="H12" s="1199"/>
      <c r="I12" s="1199"/>
      <c r="J12" s="572"/>
      <c r="K12" s="572"/>
      <c r="L12" s="572"/>
      <c r="M12" s="573"/>
      <c r="N12" s="569"/>
    </row>
    <row r="13" spans="2:18" ht="26.25" customHeight="1">
      <c r="B13" s="62"/>
      <c r="C13" s="1210"/>
      <c r="D13" s="1198" t="s">
        <v>1438</v>
      </c>
      <c r="E13" s="1199"/>
      <c r="F13" s="1199"/>
      <c r="G13" s="1199"/>
      <c r="H13" s="1199"/>
      <c r="I13" s="1199"/>
      <c r="J13" s="572"/>
      <c r="K13" s="572"/>
      <c r="L13" s="572"/>
      <c r="M13" s="573"/>
      <c r="N13" s="569"/>
    </row>
    <row r="14" spans="2:18" ht="26.25" customHeight="1">
      <c r="B14" s="129"/>
      <c r="C14" s="1210"/>
      <c r="D14" s="1198" t="s">
        <v>592</v>
      </c>
      <c r="E14" s="1199"/>
      <c r="F14" s="1199"/>
      <c r="G14" s="1199"/>
      <c r="H14" s="1199"/>
      <c r="I14" s="1199"/>
      <c r="J14" s="572"/>
      <c r="K14" s="572"/>
      <c r="L14" s="572"/>
      <c r="M14" s="573"/>
      <c r="N14" s="569"/>
    </row>
    <row r="15" spans="2:18" ht="26.25" customHeight="1">
      <c r="B15" s="129"/>
      <c r="C15" s="1210"/>
      <c r="D15" s="1198" t="s">
        <v>1439</v>
      </c>
      <c r="E15" s="1199"/>
      <c r="F15" s="1199"/>
      <c r="G15" s="1199"/>
      <c r="H15" s="1199"/>
      <c r="I15" s="1199"/>
      <c r="J15" s="572"/>
      <c r="K15" s="572"/>
      <c r="L15" s="572"/>
      <c r="M15" s="573"/>
      <c r="N15" s="569"/>
    </row>
    <row r="16" spans="2:18" ht="26.25" customHeight="1">
      <c r="B16" s="129"/>
      <c r="C16" s="1210"/>
      <c r="D16" s="960" t="s">
        <v>645</v>
      </c>
      <c r="E16" s="961"/>
      <c r="F16" s="961"/>
      <c r="G16" s="961"/>
      <c r="H16" s="961"/>
      <c r="I16" s="961"/>
      <c r="J16" s="572"/>
      <c r="K16" s="572"/>
      <c r="L16" s="572"/>
      <c r="M16" s="573"/>
      <c r="N16" s="569"/>
    </row>
    <row r="17" spans="2:14" ht="26.25" customHeight="1">
      <c r="B17" s="62"/>
      <c r="C17" s="1210"/>
      <c r="D17" s="1198" t="s">
        <v>650</v>
      </c>
      <c r="E17" s="1199"/>
      <c r="F17" s="1199"/>
      <c r="G17" s="1199"/>
      <c r="H17" s="1199"/>
      <c r="I17" s="1199"/>
      <c r="J17" s="572"/>
      <c r="K17" s="572"/>
      <c r="L17" s="572"/>
      <c r="M17" s="573"/>
      <c r="N17" s="569"/>
    </row>
    <row r="18" spans="2:14" ht="26.25" customHeight="1">
      <c r="B18" s="62"/>
      <c r="C18" s="1210"/>
      <c r="D18" s="1198" t="s">
        <v>652</v>
      </c>
      <c r="E18" s="1199"/>
      <c r="F18" s="1199"/>
      <c r="G18" s="1199"/>
      <c r="H18" s="1199"/>
      <c r="I18" s="1199"/>
      <c r="J18" s="572"/>
      <c r="K18" s="572"/>
      <c r="L18" s="572"/>
      <c r="M18" s="573"/>
      <c r="N18" s="569"/>
    </row>
    <row r="19" spans="2:14" ht="26.25" customHeight="1" thickBot="1">
      <c r="B19" s="62"/>
      <c r="C19" s="1210"/>
      <c r="D19" s="1208" t="s">
        <v>653</v>
      </c>
      <c r="E19" s="1209"/>
      <c r="F19" s="1209"/>
      <c r="G19" s="1209"/>
      <c r="H19" s="1209"/>
      <c r="I19" s="1209"/>
      <c r="J19" s="574"/>
      <c r="K19" s="574"/>
      <c r="L19" s="574"/>
      <c r="M19" s="575"/>
      <c r="N19" s="569"/>
    </row>
    <row r="20" spans="2:14" ht="14.25" customHeight="1">
      <c r="B20" s="62"/>
      <c r="C20" s="1210"/>
      <c r="D20" s="570"/>
      <c r="E20" s="571"/>
      <c r="F20" s="558"/>
      <c r="G20" s="558"/>
      <c r="H20" s="558"/>
      <c r="I20" s="558"/>
      <c r="J20" s="558"/>
      <c r="K20" s="558"/>
      <c r="L20" s="558"/>
      <c r="M20" s="558"/>
      <c r="N20" s="569"/>
    </row>
    <row r="21" spans="2:14" ht="49.5" customHeight="1">
      <c r="B21" s="62"/>
      <c r="C21" s="1210"/>
      <c r="D21" s="558"/>
      <c r="E21" s="558"/>
      <c r="F21" s="558"/>
      <c r="G21" s="558"/>
      <c r="H21" s="558"/>
      <c r="I21" s="558"/>
      <c r="J21" s="558"/>
      <c r="K21" s="558"/>
      <c r="L21" s="558"/>
      <c r="M21" s="558"/>
      <c r="N21" s="569"/>
    </row>
    <row r="22" spans="2:14" ht="18">
      <c r="B22" s="62"/>
      <c r="C22" s="1210"/>
      <c r="D22" s="570"/>
      <c r="E22" s="576"/>
      <c r="F22" s="558"/>
      <c r="G22" s="558"/>
      <c r="H22" s="558"/>
      <c r="I22" s="558"/>
      <c r="J22" s="558"/>
      <c r="K22" s="558"/>
      <c r="L22" s="558"/>
      <c r="M22" s="558"/>
      <c r="N22" s="569"/>
    </row>
    <row r="23" spans="2:14" ht="21.75" customHeight="1" thickBot="1">
      <c r="B23" s="62"/>
      <c r="C23" s="1211"/>
      <c r="D23" s="577"/>
      <c r="E23" s="578"/>
      <c r="F23" s="579"/>
      <c r="G23" s="579"/>
      <c r="H23" s="579"/>
      <c r="I23" s="579"/>
      <c r="J23" s="579"/>
      <c r="K23" s="579"/>
      <c r="L23" s="579"/>
      <c r="M23" s="579"/>
      <c r="N23" s="580"/>
    </row>
    <row r="24" spans="2:14" ht="14.25" customHeight="1">
      <c r="B24" s="129"/>
      <c r="C24" s="558"/>
      <c r="D24" s="558"/>
      <c r="E24" s="558"/>
      <c r="F24" s="558"/>
    </row>
    <row r="25" spans="2:14" ht="14.25" customHeight="1">
      <c r="B25" s="62"/>
      <c r="C25" s="558"/>
      <c r="D25" s="558"/>
      <c r="E25" s="558"/>
      <c r="F25" s="558"/>
    </row>
    <row r="26" spans="2:14" ht="14.25" customHeight="1">
      <c r="B26" s="62"/>
      <c r="C26" s="558"/>
      <c r="D26" s="558"/>
      <c r="E26" s="558"/>
      <c r="F26" s="558"/>
    </row>
    <row r="27" spans="2:14" ht="14.25" customHeight="1">
      <c r="B27" s="62"/>
      <c r="C27" s="558"/>
      <c r="D27" s="558"/>
      <c r="E27" s="558"/>
      <c r="F27" s="558"/>
    </row>
    <row r="28" spans="2:14" ht="14.25" customHeight="1">
      <c r="B28" s="62"/>
      <c r="C28" s="558"/>
      <c r="D28" s="558"/>
      <c r="E28" s="558"/>
      <c r="F28" s="558"/>
    </row>
    <row r="29" spans="2:14" ht="14.25" customHeight="1">
      <c r="B29" s="105"/>
      <c r="C29" s="558"/>
      <c r="D29" s="558"/>
      <c r="E29" s="558"/>
      <c r="F29" s="558"/>
    </row>
    <row r="30" spans="2:14" ht="14.25" customHeight="1">
      <c r="B30" s="62"/>
      <c r="C30" s="558"/>
      <c r="D30" s="558"/>
      <c r="E30" s="558"/>
      <c r="F30" s="558"/>
    </row>
    <row r="31" spans="2:14" ht="14.25" customHeight="1">
      <c r="B31" s="62"/>
      <c r="C31" s="558"/>
      <c r="D31" s="558"/>
      <c r="E31" s="558"/>
      <c r="F31" s="558"/>
    </row>
    <row r="32" spans="2:14" ht="14.25" customHeight="1">
      <c r="B32" s="62"/>
      <c r="C32" s="558"/>
      <c r="D32" s="558"/>
      <c r="E32" s="558"/>
      <c r="F32" s="558"/>
    </row>
    <row r="33" spans="2:6" ht="14.25" customHeight="1">
      <c r="B33" s="62"/>
      <c r="C33" s="558"/>
      <c r="D33" s="558"/>
      <c r="E33" s="558"/>
      <c r="F33" s="558"/>
    </row>
    <row r="34" spans="2:6" ht="14.25" customHeight="1">
      <c r="B34" s="62"/>
      <c r="C34" s="558"/>
      <c r="D34" s="558"/>
      <c r="E34" s="558"/>
      <c r="F34" s="558"/>
    </row>
    <row r="35" spans="2:6" ht="14.25" customHeight="1">
      <c r="B35" s="62"/>
      <c r="C35" s="1197"/>
      <c r="D35" s="581"/>
      <c r="E35" s="105"/>
      <c r="F35" s="558"/>
    </row>
    <row r="36" spans="2:6" ht="19.5" customHeight="1">
      <c r="B36" s="62"/>
      <c r="C36" s="1197"/>
      <c r="D36" s="581"/>
      <c r="E36" s="582"/>
      <c r="F36" s="558"/>
    </row>
    <row r="37" spans="2:6" ht="14.25" customHeight="1">
      <c r="B37" s="62"/>
      <c r="C37" s="1197"/>
      <c r="D37" s="581"/>
      <c r="E37" s="582"/>
      <c r="F37" s="558"/>
    </row>
    <row r="38" spans="2:6" ht="12" customHeight="1">
      <c r="B38" s="62"/>
      <c r="C38" s="1197"/>
      <c r="D38" s="581"/>
      <c r="E38" s="583"/>
      <c r="F38" s="558"/>
    </row>
    <row r="39" spans="2:6" ht="0.75" hidden="1" customHeight="1">
      <c r="B39" s="62"/>
      <c r="C39" s="1197"/>
      <c r="D39" s="581"/>
      <c r="E39" s="583"/>
      <c r="F39" s="558"/>
    </row>
    <row r="40" spans="2:6" ht="14.25" hidden="1" customHeight="1">
      <c r="B40" s="62"/>
      <c r="C40" s="1197"/>
      <c r="D40" s="581"/>
      <c r="E40" s="583"/>
      <c r="F40" s="558"/>
    </row>
    <row r="41" spans="2:6" ht="14.25" customHeight="1">
      <c r="B41" s="62"/>
      <c r="C41" s="1197"/>
      <c r="D41" s="581"/>
      <c r="E41" s="583"/>
      <c r="F41" s="558"/>
    </row>
    <row r="42" spans="2:6">
      <c r="B42" s="62"/>
      <c r="E42" s="558"/>
    </row>
    <row r="43" spans="2:6">
      <c r="B43" s="62"/>
      <c r="E43" s="558"/>
    </row>
    <row r="44" spans="2:6">
      <c r="B44" s="62"/>
    </row>
    <row r="45" spans="2:6">
      <c r="B45" s="62"/>
    </row>
    <row r="46" spans="2:6">
      <c r="B46" s="62"/>
    </row>
    <row r="47" spans="2:6">
      <c r="B47" s="62"/>
    </row>
    <row r="48" spans="2:6">
      <c r="B48" s="62"/>
    </row>
    <row r="49" spans="2:2">
      <c r="B49" s="62"/>
    </row>
    <row r="50" spans="2:2">
      <c r="B50" s="62"/>
    </row>
    <row r="51" spans="2:2">
      <c r="B51" s="62"/>
    </row>
    <row r="52" spans="2:2">
      <c r="B52" s="62"/>
    </row>
    <row r="53" spans="2:2">
      <c r="B53" s="62"/>
    </row>
    <row r="54" spans="2:2">
      <c r="B54" s="62"/>
    </row>
    <row r="55" spans="2:2">
      <c r="B55" s="62"/>
    </row>
    <row r="56" spans="2:2">
      <c r="B56" s="62"/>
    </row>
    <row r="57" spans="2:2">
      <c r="B57" s="62"/>
    </row>
    <row r="58" spans="2:2">
      <c r="B58" s="62"/>
    </row>
    <row r="59" spans="2:2">
      <c r="B59" s="62"/>
    </row>
    <row r="60" spans="2:2">
      <c r="B60" s="62"/>
    </row>
    <row r="61" spans="2:2">
      <c r="B61" s="62"/>
    </row>
    <row r="62" spans="2:2">
      <c r="B62" s="62"/>
    </row>
    <row r="63" spans="2:2">
      <c r="B63" s="62"/>
    </row>
    <row r="64" spans="2:2">
      <c r="B64" s="62"/>
    </row>
    <row r="65" spans="2:2">
      <c r="B65" s="62"/>
    </row>
    <row r="66" spans="2:2">
      <c r="B66" s="62"/>
    </row>
    <row r="67" spans="2:2">
      <c r="B67" s="62"/>
    </row>
    <row r="68" spans="2:2">
      <c r="B68" s="62"/>
    </row>
    <row r="69" spans="2:2">
      <c r="B69" s="62"/>
    </row>
    <row r="70" spans="2:2">
      <c r="B70" s="62"/>
    </row>
    <row r="71" spans="2:2">
      <c r="B71" s="63"/>
    </row>
  </sheetData>
  <sheetProtection password="D69D" sheet="1" formatCells="0" formatColumns="0" formatRows="0" insertRows="0"/>
  <mergeCells count="14">
    <mergeCell ref="C35:C41"/>
    <mergeCell ref="D14:I14"/>
    <mergeCell ref="D15:I15"/>
    <mergeCell ref="D6:M6"/>
    <mergeCell ref="D7:M7"/>
    <mergeCell ref="D9:M9"/>
    <mergeCell ref="D10:M10"/>
    <mergeCell ref="D11:I11"/>
    <mergeCell ref="D12:I12"/>
    <mergeCell ref="D17:I17"/>
    <mergeCell ref="D18:I18"/>
    <mergeCell ref="D19:I19"/>
    <mergeCell ref="D13:I13"/>
    <mergeCell ref="C7:C23"/>
  </mergeCells>
  <phoneticPr fontId="3" type="noConversion"/>
  <hyperlinks>
    <hyperlink ref="D11" location="'1. Classification &amp; Budget'!A1" display="1. Project Classification"/>
    <hyperlink ref="D12" location="'2. Questionnaire'!A1" display="2. Questionnaire"/>
    <hyperlink ref="D14" location="'3. Timeline'!A1" display="3. Timeline"/>
    <hyperlink ref="D15" location="'4. Monitoring &amp; Evaluation'!A1" display="4. Monitoring and Evaluation"/>
    <hyperlink ref="D17" location="'5. Detailed Budget'!A1" display="5. Detailed Budget"/>
    <hyperlink ref="D18" location="'Grant Selection Menu'!A1" display="6. Grant Type Selection Menu"/>
    <hyperlink ref="D10" location="Instructions!A1" display="Notes on This Application"/>
    <hyperlink ref="D19" location="Print!A1" display="7. Signature Forms"/>
    <hyperlink ref="D11:I11" location="'1. Classification &amp; Budget'!A1" display="1. Project Classification"/>
    <hyperlink ref="D12:I12" location="'2. Questionnaire'!A1" display="2. Questionnaire"/>
    <hyperlink ref="D13:I13" location="'3. Goals &amp; Objectives'!A1" display="3. Goals &amp; Objectives"/>
    <hyperlink ref="D14:I14" location="'4. Timeline'!A1" display="3. Timeline"/>
    <hyperlink ref="D15:I15" location="'5. Evaluation Planning'!A1" display="4. Evaluation Planning"/>
    <hyperlink ref="D17:I17" location="'6. Detailed Budget'!A1" display="5. Detailed Budget"/>
    <hyperlink ref="D18:I18" location="'Grant Selection Menu'!A1" display="6. Grant Type Selection Menu"/>
    <hyperlink ref="D19:I19" location="Print!A1" display="7. Signature Forms"/>
    <hyperlink ref="D16:F16" location="'DO NO HARM'!A1" display="6. Do No Harm"/>
  </hyperlinks>
  <printOptions horizontalCentered="1" verticalCentered="1"/>
  <pageMargins left="0.75" right="0.75" top="0.73" bottom="0.79" header="0.5" footer="0.5"/>
  <pageSetup scale="93" orientation="portrait" r:id="rId1"/>
  <headerFooter alignWithMargins="0">
    <oddFooter>&amp;CForm PC-2105</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63491" r:id="rId4" name="Check Box 3">
              <controlPr defaultSize="0" autoFill="0" autoLine="0" autoPict="0">
                <anchor moveWithCells="1">
                  <from>
                    <xdr:col>12</xdr:col>
                    <xdr:colOff>209550</xdr:colOff>
                    <xdr:row>10</xdr:row>
                    <xdr:rowOff>47625</xdr:rowOff>
                  </from>
                  <to>
                    <xdr:col>12</xdr:col>
                    <xdr:colOff>514350</xdr:colOff>
                    <xdr:row>10</xdr:row>
                    <xdr:rowOff>304800</xdr:rowOff>
                  </to>
                </anchor>
              </controlPr>
            </control>
          </mc:Choice>
        </mc:AlternateContent>
        <mc:AlternateContent xmlns:mc="http://schemas.openxmlformats.org/markup-compatibility/2006">
          <mc:Choice Requires="x14">
            <control shapeId="63492" r:id="rId5" name="Check Box 4">
              <controlPr defaultSize="0" autoFill="0" autoLine="0" autoPict="0">
                <anchor moveWithCells="1">
                  <from>
                    <xdr:col>12</xdr:col>
                    <xdr:colOff>209550</xdr:colOff>
                    <xdr:row>11</xdr:row>
                    <xdr:rowOff>38100</xdr:rowOff>
                  </from>
                  <to>
                    <xdr:col>12</xdr:col>
                    <xdr:colOff>514350</xdr:colOff>
                    <xdr:row>11</xdr:row>
                    <xdr:rowOff>295275</xdr:rowOff>
                  </to>
                </anchor>
              </controlPr>
            </control>
          </mc:Choice>
        </mc:AlternateContent>
        <mc:AlternateContent xmlns:mc="http://schemas.openxmlformats.org/markup-compatibility/2006">
          <mc:Choice Requires="x14">
            <control shapeId="63493" r:id="rId6" name="Check Box 5">
              <controlPr defaultSize="0" autoFill="0" autoLine="0" autoPict="0">
                <anchor moveWithCells="1">
                  <from>
                    <xdr:col>12</xdr:col>
                    <xdr:colOff>209550</xdr:colOff>
                    <xdr:row>13</xdr:row>
                    <xdr:rowOff>38100</xdr:rowOff>
                  </from>
                  <to>
                    <xdr:col>12</xdr:col>
                    <xdr:colOff>514350</xdr:colOff>
                    <xdr:row>13</xdr:row>
                    <xdr:rowOff>295275</xdr:rowOff>
                  </to>
                </anchor>
              </controlPr>
            </control>
          </mc:Choice>
        </mc:AlternateContent>
        <mc:AlternateContent xmlns:mc="http://schemas.openxmlformats.org/markup-compatibility/2006">
          <mc:Choice Requires="x14">
            <control shapeId="63494" r:id="rId7" name="Check Box 6">
              <controlPr defaultSize="0" autoFill="0" autoLine="0" autoPict="0">
                <anchor moveWithCells="1">
                  <from>
                    <xdr:col>12</xdr:col>
                    <xdr:colOff>209550</xdr:colOff>
                    <xdr:row>14</xdr:row>
                    <xdr:rowOff>28575</xdr:rowOff>
                  </from>
                  <to>
                    <xdr:col>12</xdr:col>
                    <xdr:colOff>514350</xdr:colOff>
                    <xdr:row>14</xdr:row>
                    <xdr:rowOff>285750</xdr:rowOff>
                  </to>
                </anchor>
              </controlPr>
            </control>
          </mc:Choice>
        </mc:AlternateContent>
        <mc:AlternateContent xmlns:mc="http://schemas.openxmlformats.org/markup-compatibility/2006">
          <mc:Choice Requires="x14">
            <control shapeId="63495" r:id="rId8" name="Check Box 7">
              <controlPr defaultSize="0" autoFill="0" autoLine="0" autoPict="0">
                <anchor moveWithCells="1">
                  <from>
                    <xdr:col>12</xdr:col>
                    <xdr:colOff>209550</xdr:colOff>
                    <xdr:row>16</xdr:row>
                    <xdr:rowOff>38100</xdr:rowOff>
                  </from>
                  <to>
                    <xdr:col>12</xdr:col>
                    <xdr:colOff>514350</xdr:colOff>
                    <xdr:row>16</xdr:row>
                    <xdr:rowOff>295275</xdr:rowOff>
                  </to>
                </anchor>
              </controlPr>
            </control>
          </mc:Choice>
        </mc:AlternateContent>
        <mc:AlternateContent xmlns:mc="http://schemas.openxmlformats.org/markup-compatibility/2006">
          <mc:Choice Requires="x14">
            <control shapeId="63496" r:id="rId9" name="Check Box 8">
              <controlPr defaultSize="0" autoFill="0" autoLine="0" autoPict="0">
                <anchor moveWithCells="1">
                  <from>
                    <xdr:col>12</xdr:col>
                    <xdr:colOff>209550</xdr:colOff>
                    <xdr:row>17</xdr:row>
                    <xdr:rowOff>47625</xdr:rowOff>
                  </from>
                  <to>
                    <xdr:col>12</xdr:col>
                    <xdr:colOff>514350</xdr:colOff>
                    <xdr:row>17</xdr:row>
                    <xdr:rowOff>304800</xdr:rowOff>
                  </to>
                </anchor>
              </controlPr>
            </control>
          </mc:Choice>
        </mc:AlternateContent>
        <mc:AlternateContent xmlns:mc="http://schemas.openxmlformats.org/markup-compatibility/2006">
          <mc:Choice Requires="x14">
            <control shapeId="63497" r:id="rId10" name="Check Box 9">
              <controlPr defaultSize="0" autoFill="0" autoLine="0" autoPict="0">
                <anchor moveWithCells="1">
                  <from>
                    <xdr:col>12</xdr:col>
                    <xdr:colOff>209550</xdr:colOff>
                    <xdr:row>18</xdr:row>
                    <xdr:rowOff>28575</xdr:rowOff>
                  </from>
                  <to>
                    <xdr:col>12</xdr:col>
                    <xdr:colOff>514350</xdr:colOff>
                    <xdr:row>18</xdr:row>
                    <xdr:rowOff>285750</xdr:rowOff>
                  </to>
                </anchor>
              </controlPr>
            </control>
          </mc:Choice>
        </mc:AlternateContent>
        <mc:AlternateContent xmlns:mc="http://schemas.openxmlformats.org/markup-compatibility/2006">
          <mc:Choice Requires="x14">
            <control shapeId="63498" r:id="rId11" name="Check Box 10">
              <controlPr defaultSize="0" autoFill="0" autoLine="0" autoPict="0">
                <anchor moveWithCells="1">
                  <from>
                    <xdr:col>12</xdr:col>
                    <xdr:colOff>209550</xdr:colOff>
                    <xdr:row>12</xdr:row>
                    <xdr:rowOff>66675</xdr:rowOff>
                  </from>
                  <to>
                    <xdr:col>12</xdr:col>
                    <xdr:colOff>514350</xdr:colOff>
                    <xdr:row>12</xdr:row>
                    <xdr:rowOff>323850</xdr:rowOff>
                  </to>
                </anchor>
              </controlPr>
            </control>
          </mc:Choice>
        </mc:AlternateContent>
        <mc:AlternateContent xmlns:mc="http://schemas.openxmlformats.org/markup-compatibility/2006">
          <mc:Choice Requires="x14">
            <control shapeId="63499" r:id="rId12" name="Check Box 11">
              <controlPr defaultSize="0" autoFill="0" autoLine="0" autoPict="0">
                <anchor moveWithCells="1">
                  <from>
                    <xdr:col>12</xdr:col>
                    <xdr:colOff>209550</xdr:colOff>
                    <xdr:row>15</xdr:row>
                    <xdr:rowOff>28575</xdr:rowOff>
                  </from>
                  <to>
                    <xdr:col>12</xdr:col>
                    <xdr:colOff>514350</xdr:colOff>
                    <xdr:row>15</xdr:row>
                    <xdr:rowOff>285750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1" tint="4.9989318521683403E-2"/>
  </sheetPr>
  <dimension ref="D1:S45"/>
  <sheetViews>
    <sheetView showGridLines="0" workbookViewId="0"/>
  </sheetViews>
  <sheetFormatPr defaultColWidth="9.140625" defaultRowHeight="12.75"/>
  <cols>
    <col min="1" max="1" width="2.85546875" customWidth="1"/>
    <col min="2" max="2" width="24" customWidth="1"/>
    <col min="3" max="3" width="1.28515625" customWidth="1"/>
    <col min="4" max="4" width="2.5703125" customWidth="1"/>
    <col min="5" max="5" width="11.7109375" customWidth="1"/>
    <col min="13" max="13" width="9.140625" customWidth="1"/>
    <col min="14" max="14" width="8.140625" customWidth="1"/>
    <col min="16" max="16" width="5.140625" customWidth="1"/>
    <col min="17" max="17" width="4.42578125" customWidth="1"/>
    <col min="18" max="18" width="2.28515625" customWidth="1"/>
  </cols>
  <sheetData>
    <row r="1" spans="4:19" ht="13.5" thickBot="1"/>
    <row r="2" spans="4:19" ht="21" thickBot="1">
      <c r="D2" s="1734" t="s">
        <v>1408</v>
      </c>
      <c r="E2" s="1735"/>
      <c r="F2" s="1735"/>
      <c r="G2" s="1735"/>
      <c r="H2" s="1735"/>
      <c r="I2" s="1735"/>
      <c r="J2" s="1735"/>
      <c r="K2" s="1735"/>
      <c r="L2" s="1735"/>
      <c r="M2" s="1735"/>
      <c r="N2" s="1735"/>
      <c r="O2" s="1735"/>
      <c r="P2" s="1735"/>
      <c r="Q2" s="1735"/>
      <c r="R2" s="1736"/>
    </row>
    <row r="3" spans="4:19" ht="20.25" customHeight="1">
      <c r="D3" s="1737" t="s">
        <v>559</v>
      </c>
      <c r="E3" s="1738"/>
      <c r="F3" s="1738"/>
      <c r="G3" s="1738"/>
      <c r="H3" s="1738"/>
      <c r="I3" s="1738"/>
      <c r="J3" s="1738"/>
      <c r="K3" s="1738"/>
      <c r="L3" s="1738"/>
      <c r="M3" s="1738"/>
      <c r="N3" s="1738"/>
      <c r="O3" s="1738"/>
      <c r="P3" s="1738"/>
      <c r="Q3" s="1738"/>
      <c r="R3" s="1739"/>
    </row>
    <row r="4" spans="4:19">
      <c r="D4" s="263"/>
      <c r="E4" s="213"/>
      <c r="F4" s="213"/>
      <c r="G4" s="213"/>
      <c r="H4" s="213"/>
      <c r="I4" s="213"/>
      <c r="J4" s="213"/>
      <c r="K4" s="213"/>
      <c r="L4" s="213"/>
      <c r="M4" s="213"/>
      <c r="N4" s="213"/>
      <c r="O4" s="213"/>
      <c r="P4" s="213"/>
      <c r="Q4" s="213"/>
      <c r="R4" s="264"/>
    </row>
    <row r="5" spans="4:19" ht="92.25" customHeight="1">
      <c r="D5" s="263"/>
      <c r="E5" s="661" t="s">
        <v>367</v>
      </c>
      <c r="F5" s="1740" t="s">
        <v>1467</v>
      </c>
      <c r="G5" s="1740"/>
      <c r="H5" s="1740"/>
      <c r="I5" s="1740"/>
      <c r="J5" s="1740"/>
      <c r="K5" s="1740"/>
      <c r="L5" s="1740"/>
      <c r="M5" s="1740"/>
      <c r="N5" s="1740"/>
      <c r="O5" s="1740"/>
      <c r="P5" s="1740"/>
      <c r="Q5" s="1740"/>
      <c r="R5" s="264"/>
    </row>
    <row r="6" spans="4:19" ht="20.25" customHeight="1">
      <c r="D6" s="309"/>
      <c r="E6" s="214"/>
      <c r="F6" s="214"/>
      <c r="G6" s="214"/>
      <c r="H6" s="214"/>
      <c r="I6" s="214"/>
      <c r="J6" s="214"/>
      <c r="K6" s="214"/>
      <c r="L6" s="214"/>
      <c r="M6" s="214"/>
      <c r="N6" s="214"/>
      <c r="O6" s="214"/>
      <c r="P6" s="214"/>
      <c r="Q6" s="311"/>
      <c r="R6" s="308"/>
      <c r="S6" s="35"/>
    </row>
    <row r="7" spans="4:19" ht="13.5" customHeight="1">
      <c r="D7" s="309"/>
      <c r="E7" s="212"/>
      <c r="F7" s="214"/>
      <c r="G7" s="214"/>
      <c r="H7" s="214"/>
      <c r="I7" s="214"/>
      <c r="J7" s="214"/>
      <c r="K7" s="214"/>
      <c r="L7" s="214"/>
      <c r="M7" s="214"/>
      <c r="N7" s="214"/>
      <c r="O7" s="214"/>
      <c r="P7" s="214"/>
      <c r="Q7" s="214"/>
      <c r="R7" s="308"/>
      <c r="S7" s="35"/>
    </row>
    <row r="8" spans="4:19" ht="13.5" customHeight="1">
      <c r="D8" s="309"/>
      <c r="E8" s="212"/>
      <c r="F8" s="214"/>
      <c r="G8" s="214"/>
      <c r="H8" s="214"/>
      <c r="I8" s="214"/>
      <c r="J8" s="214"/>
      <c r="K8" s="214"/>
      <c r="L8" s="214"/>
      <c r="M8" s="214"/>
      <c r="N8" s="214"/>
      <c r="O8" s="214"/>
      <c r="P8" s="214"/>
      <c r="Q8" s="214"/>
      <c r="R8" s="308"/>
      <c r="S8" s="35"/>
    </row>
    <row r="9" spans="4:19" ht="13.5" customHeight="1">
      <c r="D9" s="309"/>
      <c r="E9" s="212"/>
      <c r="F9" s="214"/>
      <c r="G9" s="214"/>
      <c r="H9" s="214"/>
      <c r="I9" s="214"/>
      <c r="J9" s="214"/>
      <c r="K9" s="214"/>
      <c r="L9" s="214"/>
      <c r="M9" s="214"/>
      <c r="N9" s="214"/>
      <c r="O9" s="214"/>
      <c r="P9" s="214"/>
      <c r="Q9" s="214"/>
      <c r="R9" s="308"/>
      <c r="S9" s="35"/>
    </row>
    <row r="10" spans="4:19" ht="13.5" customHeight="1">
      <c r="D10" s="309"/>
      <c r="E10" s="212"/>
      <c r="F10" s="214"/>
      <c r="G10" s="214"/>
      <c r="H10" s="214"/>
      <c r="I10" s="214"/>
      <c r="J10" s="214"/>
      <c r="K10" s="214"/>
      <c r="L10" s="214"/>
      <c r="M10" s="214"/>
      <c r="N10" s="214"/>
      <c r="O10" s="214"/>
      <c r="P10" s="214"/>
      <c r="Q10" s="214"/>
      <c r="R10" s="308"/>
      <c r="S10" s="35"/>
    </row>
    <row r="11" spans="4:19" ht="13.5" customHeight="1">
      <c r="D11" s="309"/>
      <c r="E11" s="214"/>
      <c r="F11" s="214"/>
      <c r="G11" s="214"/>
      <c r="H11" s="214"/>
      <c r="I11" s="214"/>
      <c r="J11" s="214"/>
      <c r="K11" s="214"/>
      <c r="L11" s="214"/>
      <c r="M11" s="214"/>
      <c r="N11" s="214"/>
      <c r="O11" s="214"/>
      <c r="P11" s="214"/>
      <c r="Q11" s="214"/>
      <c r="R11" s="308"/>
      <c r="S11" s="35"/>
    </row>
    <row r="12" spans="4:19" ht="15.75" customHeight="1">
      <c r="D12" s="309"/>
      <c r="E12" s="214"/>
      <c r="F12" s="214"/>
      <c r="G12" s="214"/>
      <c r="H12" s="214"/>
      <c r="I12" s="214"/>
      <c r="J12" s="214"/>
      <c r="K12" s="214"/>
      <c r="L12" s="214"/>
      <c r="M12" s="214"/>
      <c r="N12" s="214"/>
      <c r="O12" s="214"/>
      <c r="P12" s="214"/>
      <c r="Q12" s="214"/>
      <c r="R12" s="310"/>
      <c r="S12" s="35"/>
    </row>
    <row r="13" spans="4:19">
      <c r="D13" s="309"/>
      <c r="E13" s="214"/>
      <c r="F13" s="214"/>
      <c r="G13" s="214"/>
      <c r="H13" s="214"/>
      <c r="I13" s="214"/>
      <c r="J13" s="214"/>
      <c r="K13" s="214"/>
      <c r="L13" s="214"/>
      <c r="M13" s="214"/>
      <c r="N13" s="214"/>
      <c r="O13" s="214"/>
      <c r="P13" s="214"/>
      <c r="Q13" s="214"/>
      <c r="R13" s="308"/>
      <c r="S13" s="35"/>
    </row>
    <row r="14" spans="4:19" ht="15">
      <c r="D14" s="309"/>
      <c r="E14" s="214"/>
      <c r="F14" s="214"/>
      <c r="G14" s="214"/>
      <c r="H14" s="214"/>
      <c r="I14" s="214"/>
      <c r="J14" s="214"/>
      <c r="K14" s="214"/>
      <c r="L14" s="214"/>
      <c r="M14" s="214"/>
      <c r="N14" s="214"/>
      <c r="O14" s="214"/>
      <c r="P14" s="311"/>
      <c r="Q14" s="214"/>
      <c r="R14" s="308"/>
      <c r="S14" s="35"/>
    </row>
    <row r="15" spans="4:19" ht="12.75" customHeight="1">
      <c r="D15" s="309"/>
      <c r="E15" s="214"/>
      <c r="F15" s="214"/>
      <c r="G15" s="214"/>
      <c r="H15" s="214"/>
      <c r="I15" s="214"/>
      <c r="J15" s="214"/>
      <c r="K15" s="214"/>
      <c r="L15" s="214"/>
      <c r="M15" s="214"/>
      <c r="N15" s="214"/>
      <c r="O15" s="214"/>
      <c r="P15" s="214"/>
      <c r="Q15" s="214"/>
      <c r="R15" s="308"/>
      <c r="S15" s="35"/>
    </row>
    <row r="16" spans="4:19" ht="12.75" customHeight="1">
      <c r="D16" s="309"/>
      <c r="E16" s="214"/>
      <c r="F16" s="214"/>
      <c r="G16" s="214"/>
      <c r="H16" s="214"/>
      <c r="I16" s="214"/>
      <c r="J16" s="214"/>
      <c r="K16" s="214"/>
      <c r="L16" s="214"/>
      <c r="M16" s="214"/>
      <c r="N16" s="214"/>
      <c r="O16" s="214"/>
      <c r="P16" s="214"/>
      <c r="Q16" s="214"/>
      <c r="R16" s="308"/>
      <c r="S16" s="35"/>
    </row>
    <row r="17" spans="4:19" ht="12.75" customHeight="1">
      <c r="D17" s="309"/>
      <c r="E17" s="214"/>
      <c r="F17" s="214"/>
      <c r="G17" s="214"/>
      <c r="H17" s="214"/>
      <c r="I17" s="214"/>
      <c r="J17" s="214"/>
      <c r="K17" s="214"/>
      <c r="L17" s="214"/>
      <c r="M17" s="214"/>
      <c r="N17" s="214"/>
      <c r="O17" s="214"/>
      <c r="P17" s="214"/>
      <c r="Q17" s="214"/>
      <c r="R17" s="308"/>
      <c r="S17" s="35"/>
    </row>
    <row r="18" spans="4:19" ht="12.75" customHeight="1">
      <c r="D18" s="309"/>
      <c r="E18" s="214"/>
      <c r="F18" s="214"/>
      <c r="G18" s="214"/>
      <c r="H18" s="214"/>
      <c r="I18" s="214"/>
      <c r="J18" s="214"/>
      <c r="K18" s="214"/>
      <c r="L18" s="214"/>
      <c r="M18" s="214"/>
      <c r="N18" s="214"/>
      <c r="O18" s="214"/>
      <c r="P18" s="214"/>
      <c r="Q18" s="214"/>
      <c r="R18" s="308"/>
      <c r="S18" s="35"/>
    </row>
    <row r="19" spans="4:19" ht="12.75" customHeight="1">
      <c r="D19" s="309"/>
      <c r="E19" s="214"/>
      <c r="F19" s="214"/>
      <c r="G19" s="214"/>
      <c r="H19" s="214"/>
      <c r="I19" s="214"/>
      <c r="J19" s="214"/>
      <c r="K19" s="214"/>
      <c r="L19" s="214"/>
      <c r="M19" s="214"/>
      <c r="N19" s="214"/>
      <c r="O19" s="214"/>
      <c r="P19" s="214"/>
      <c r="Q19" s="214"/>
      <c r="R19" s="308"/>
      <c r="S19" s="35"/>
    </row>
    <row r="20" spans="4:19" ht="12.75" customHeight="1">
      <c r="D20" s="309"/>
      <c r="E20" s="214"/>
      <c r="F20" s="214"/>
      <c r="G20" s="214"/>
      <c r="H20" s="214"/>
      <c r="I20" s="214"/>
      <c r="J20" s="214"/>
      <c r="K20" s="214"/>
      <c r="L20" s="214"/>
      <c r="M20" s="214"/>
      <c r="N20" s="214"/>
      <c r="O20" s="214"/>
      <c r="P20" s="214"/>
      <c r="Q20" s="214"/>
      <c r="R20" s="308"/>
      <c r="S20" s="35"/>
    </row>
    <row r="21" spans="4:19" ht="12.75" customHeight="1">
      <c r="D21" s="309"/>
      <c r="E21" s="214"/>
      <c r="F21" s="214"/>
      <c r="G21" s="214"/>
      <c r="H21" s="214"/>
      <c r="I21" s="214"/>
      <c r="J21" s="214"/>
      <c r="K21" s="214"/>
      <c r="L21" s="214"/>
      <c r="M21" s="214"/>
      <c r="N21" s="214"/>
      <c r="O21" s="214"/>
      <c r="P21" s="214"/>
      <c r="Q21" s="214"/>
      <c r="R21" s="308"/>
      <c r="S21" s="35"/>
    </row>
    <row r="22" spans="4:19" ht="12.75" customHeight="1">
      <c r="D22" s="309"/>
      <c r="E22" s="214"/>
      <c r="F22" s="214"/>
      <c r="G22" s="214"/>
      <c r="H22" s="214"/>
      <c r="I22" s="214"/>
      <c r="J22" s="214"/>
      <c r="K22" s="214"/>
      <c r="L22" s="214"/>
      <c r="M22" s="214"/>
      <c r="N22" s="214"/>
      <c r="O22" s="214"/>
      <c r="P22" s="214"/>
      <c r="Q22" s="214"/>
      <c r="R22" s="308"/>
      <c r="S22" s="35"/>
    </row>
    <row r="23" spans="4:19" ht="12.75" customHeight="1">
      <c r="D23" s="309"/>
      <c r="E23" s="214"/>
      <c r="F23" s="214"/>
      <c r="G23" s="214"/>
      <c r="H23" s="214"/>
      <c r="I23" s="214"/>
      <c r="J23" s="214"/>
      <c r="K23" s="214"/>
      <c r="L23" s="214"/>
      <c r="M23" s="214"/>
      <c r="N23" s="214"/>
      <c r="O23" s="214"/>
      <c r="P23" s="214"/>
      <c r="Q23" s="214"/>
      <c r="R23" s="308"/>
      <c r="S23" s="35"/>
    </row>
    <row r="24" spans="4:19" ht="30" customHeight="1">
      <c r="D24" s="309"/>
      <c r="E24" s="214"/>
      <c r="F24" s="214"/>
      <c r="G24" s="214"/>
      <c r="H24" s="214"/>
      <c r="I24" s="214"/>
      <c r="J24" s="214"/>
      <c r="K24" s="214"/>
      <c r="L24" s="214"/>
      <c r="M24" s="214"/>
      <c r="N24" s="214"/>
      <c r="O24" s="214"/>
      <c r="P24" s="214"/>
      <c r="Q24" s="214"/>
      <c r="R24" s="308"/>
      <c r="S24" s="35"/>
    </row>
    <row r="25" spans="4:19" ht="14.25" customHeight="1">
      <c r="D25" s="263"/>
      <c r="E25" s="213"/>
      <c r="F25" s="213"/>
      <c r="G25" s="213"/>
      <c r="H25" s="213"/>
      <c r="I25" s="213"/>
      <c r="J25" s="213"/>
      <c r="K25" s="213"/>
      <c r="L25" s="213"/>
      <c r="M25" s="213"/>
      <c r="N25" s="214"/>
      <c r="O25" s="214"/>
      <c r="P25" s="214"/>
      <c r="Q25" s="213"/>
      <c r="R25" s="264"/>
    </row>
    <row r="26" spans="4:19" ht="34.5" customHeight="1">
      <c r="D26" s="263"/>
      <c r="E26" s="213"/>
      <c r="F26" s="213"/>
      <c r="G26" s="213"/>
      <c r="H26" s="213"/>
      <c r="I26" s="213"/>
      <c r="J26" s="213"/>
      <c r="K26" s="213"/>
      <c r="L26" s="213"/>
      <c r="M26" s="213"/>
      <c r="N26" s="214"/>
      <c r="O26" s="214"/>
      <c r="P26" s="214"/>
      <c r="Q26" s="213"/>
      <c r="R26" s="264"/>
    </row>
    <row r="27" spans="4:19">
      <c r="D27" s="263"/>
      <c r="E27" s="213"/>
      <c r="F27" s="213"/>
      <c r="G27" s="213"/>
      <c r="H27" s="213"/>
      <c r="I27" s="213"/>
      <c r="J27" s="213"/>
      <c r="K27" s="213"/>
      <c r="L27" s="213"/>
      <c r="M27" s="213"/>
      <c r="N27" s="213"/>
      <c r="O27" s="213"/>
      <c r="P27" s="213"/>
      <c r="Q27" s="213"/>
      <c r="R27" s="264"/>
    </row>
    <row r="28" spans="4:19" ht="13.5" customHeight="1">
      <c r="D28" s="309"/>
      <c r="E28" s="213"/>
      <c r="F28" s="213"/>
      <c r="G28" s="213"/>
      <c r="H28" s="213"/>
      <c r="I28" s="213"/>
      <c r="J28" s="213"/>
      <c r="K28" s="213"/>
      <c r="L28" s="213"/>
      <c r="M28" s="213"/>
      <c r="N28" s="213"/>
      <c r="O28" s="213"/>
      <c r="P28" s="213"/>
      <c r="Q28" s="213"/>
      <c r="R28" s="308"/>
    </row>
    <row r="29" spans="4:19">
      <c r="D29" s="309"/>
      <c r="E29" s="213"/>
      <c r="F29" s="213"/>
      <c r="G29" s="213"/>
      <c r="H29" s="213"/>
      <c r="I29" s="213"/>
      <c r="J29" s="213"/>
      <c r="K29" s="213"/>
      <c r="L29" s="213"/>
      <c r="M29" s="213"/>
      <c r="N29" s="213"/>
      <c r="O29" s="213"/>
      <c r="P29" s="213"/>
      <c r="Q29" s="213"/>
      <c r="R29" s="264"/>
    </row>
    <row r="30" spans="4:19" ht="24.75" customHeight="1">
      <c r="D30" s="309"/>
      <c r="E30" s="213"/>
      <c r="F30" s="213"/>
      <c r="G30" s="213"/>
      <c r="H30" s="213"/>
      <c r="I30" s="213"/>
      <c r="J30" s="213"/>
      <c r="K30" s="213"/>
      <c r="L30" s="213"/>
      <c r="M30" s="213"/>
      <c r="N30" s="213"/>
      <c r="O30" s="213"/>
      <c r="P30" s="213"/>
      <c r="Q30" s="213"/>
      <c r="R30" s="264"/>
    </row>
    <row r="31" spans="4:19" ht="20.25" customHeight="1">
      <c r="D31" s="263"/>
      <c r="E31" s="213"/>
      <c r="F31" s="213"/>
      <c r="G31" s="213"/>
      <c r="H31" s="213"/>
      <c r="I31" s="213"/>
      <c r="J31" s="213"/>
      <c r="K31" s="213"/>
      <c r="L31" s="213"/>
      <c r="M31" s="213"/>
      <c r="N31" s="213"/>
      <c r="O31" s="213"/>
      <c r="P31" s="213"/>
      <c r="Q31" s="213"/>
      <c r="R31" s="264"/>
    </row>
    <row r="32" spans="4:19" ht="27" customHeight="1">
      <c r="D32" s="263"/>
      <c r="E32" s="213"/>
      <c r="F32" s="213"/>
      <c r="G32" s="213"/>
      <c r="H32" s="213"/>
      <c r="I32" s="213"/>
      <c r="J32" s="213"/>
      <c r="K32" s="213"/>
      <c r="L32" s="213"/>
      <c r="M32" s="213"/>
      <c r="N32" s="213"/>
      <c r="O32" s="213"/>
      <c r="P32" s="213"/>
      <c r="Q32" s="213"/>
      <c r="R32" s="264"/>
    </row>
    <row r="33" spans="4:18">
      <c r="D33" s="263"/>
      <c r="E33" s="213"/>
      <c r="F33" s="213"/>
      <c r="G33" s="213"/>
      <c r="H33" s="213"/>
      <c r="I33" s="213"/>
      <c r="J33" s="213"/>
      <c r="K33" s="213"/>
      <c r="L33" s="213"/>
      <c r="M33" s="213"/>
      <c r="N33" s="213"/>
      <c r="O33" s="213"/>
      <c r="P33" s="213"/>
      <c r="Q33" s="213"/>
      <c r="R33" s="264"/>
    </row>
    <row r="34" spans="4:18">
      <c r="D34" s="263"/>
      <c r="E34" s="213"/>
      <c r="F34" s="213"/>
      <c r="G34" s="213"/>
      <c r="H34" s="213"/>
      <c r="I34" s="213"/>
      <c r="J34" s="213"/>
      <c r="K34" s="213"/>
      <c r="L34" s="213"/>
      <c r="M34" s="213"/>
      <c r="N34" s="213"/>
      <c r="O34" s="213"/>
      <c r="P34" s="213"/>
      <c r="Q34" s="213"/>
      <c r="R34" s="264"/>
    </row>
    <row r="35" spans="4:18">
      <c r="D35" s="263"/>
      <c r="E35" s="213"/>
      <c r="F35" s="213"/>
      <c r="G35" s="213"/>
      <c r="H35" s="213"/>
      <c r="I35" s="213"/>
      <c r="J35" s="213"/>
      <c r="K35" s="213"/>
      <c r="L35" s="213"/>
      <c r="M35" s="213"/>
      <c r="N35" s="213"/>
      <c r="O35" s="213"/>
      <c r="P35" s="213"/>
      <c r="Q35" s="213"/>
      <c r="R35" s="264"/>
    </row>
    <row r="36" spans="4:18">
      <c r="D36" s="263"/>
      <c r="E36" s="213"/>
      <c r="F36" s="213"/>
      <c r="G36" s="213"/>
      <c r="H36" s="213"/>
      <c r="I36" s="213"/>
      <c r="J36" s="213"/>
      <c r="K36" s="213"/>
      <c r="L36" s="213"/>
      <c r="M36" s="213"/>
      <c r="N36" s="213"/>
      <c r="O36" s="213"/>
      <c r="P36" s="213"/>
      <c r="Q36" s="213"/>
      <c r="R36" s="264"/>
    </row>
    <row r="37" spans="4:18">
      <c r="D37" s="263"/>
      <c r="E37" s="213"/>
      <c r="F37" s="213"/>
      <c r="G37" s="213"/>
      <c r="H37" s="213"/>
      <c r="I37" s="213"/>
      <c r="J37" s="213"/>
      <c r="K37" s="213"/>
      <c r="L37" s="213"/>
      <c r="M37" s="213"/>
      <c r="N37" s="213"/>
      <c r="O37" s="213"/>
      <c r="P37" s="213"/>
      <c r="Q37" s="213"/>
      <c r="R37" s="264"/>
    </row>
    <row r="38" spans="4:18">
      <c r="D38" s="263"/>
      <c r="E38" s="213"/>
      <c r="F38" s="213"/>
      <c r="G38" s="213"/>
      <c r="H38" s="213"/>
      <c r="I38" s="213"/>
      <c r="J38" s="213"/>
      <c r="K38" s="213"/>
      <c r="L38" s="213"/>
      <c r="M38" s="213"/>
      <c r="N38" s="213"/>
      <c r="O38" s="213"/>
      <c r="P38" s="213"/>
      <c r="Q38" s="213"/>
      <c r="R38" s="264"/>
    </row>
    <row r="39" spans="4:18">
      <c r="D39" s="263"/>
      <c r="E39" s="213"/>
      <c r="F39" s="213"/>
      <c r="G39" s="213"/>
      <c r="H39" s="213"/>
      <c r="I39" s="213"/>
      <c r="J39" s="213"/>
      <c r="K39" s="213"/>
      <c r="L39" s="213"/>
      <c r="M39" s="213"/>
      <c r="N39" s="213"/>
      <c r="O39" s="213"/>
      <c r="P39" s="213"/>
      <c r="Q39" s="213"/>
      <c r="R39" s="264"/>
    </row>
    <row r="40" spans="4:18">
      <c r="D40" s="263"/>
      <c r="E40" s="213"/>
      <c r="F40" s="213"/>
      <c r="G40" s="213"/>
      <c r="H40" s="213"/>
      <c r="I40" s="213"/>
      <c r="J40" s="213"/>
      <c r="K40" s="213"/>
      <c r="L40" s="213"/>
      <c r="M40" s="213"/>
      <c r="N40" s="213"/>
      <c r="O40" s="213"/>
      <c r="P40" s="213"/>
      <c r="Q40" s="213"/>
      <c r="R40" s="264"/>
    </row>
    <row r="41" spans="4:18">
      <c r="D41" s="263"/>
      <c r="E41" s="213"/>
      <c r="F41" s="213"/>
      <c r="G41" s="213"/>
      <c r="H41" s="213"/>
      <c r="I41" s="213"/>
      <c r="J41" s="213"/>
      <c r="K41" s="213"/>
      <c r="L41" s="213"/>
      <c r="M41" s="213"/>
      <c r="N41" s="213"/>
      <c r="O41" s="213"/>
      <c r="P41" s="213"/>
      <c r="Q41" s="213"/>
      <c r="R41" s="264"/>
    </row>
    <row r="42" spans="4:18">
      <c r="D42" s="263"/>
      <c r="E42" s="213"/>
      <c r="F42" s="213"/>
      <c r="G42" s="213"/>
      <c r="H42" s="213"/>
      <c r="I42" s="213"/>
      <c r="J42" s="213"/>
      <c r="K42" s="213"/>
      <c r="L42" s="213"/>
      <c r="M42" s="213"/>
      <c r="N42" s="213"/>
      <c r="O42" s="213"/>
      <c r="P42" s="213"/>
      <c r="Q42" s="213"/>
      <c r="R42" s="264"/>
    </row>
    <row r="43" spans="4:18">
      <c r="D43" s="263"/>
      <c r="E43" s="213"/>
      <c r="F43" s="213"/>
      <c r="G43" s="213"/>
      <c r="H43" s="213"/>
      <c r="I43" s="213"/>
      <c r="J43" s="213"/>
      <c r="K43" s="213"/>
      <c r="L43" s="213"/>
      <c r="M43" s="213"/>
      <c r="N43" s="213"/>
      <c r="O43" s="213"/>
      <c r="P43" s="213"/>
      <c r="Q43" s="213"/>
      <c r="R43" s="264"/>
    </row>
    <row r="44" spans="4:18" ht="13.5" thickBot="1">
      <c r="D44" s="265"/>
      <c r="E44" s="266"/>
      <c r="F44" s="266"/>
      <c r="G44" s="266"/>
      <c r="H44" s="266"/>
      <c r="I44" s="266"/>
      <c r="J44" s="266"/>
      <c r="K44" s="266"/>
      <c r="L44" s="266"/>
      <c r="M44" s="266"/>
      <c r="N44" s="266"/>
      <c r="O44" s="266"/>
      <c r="P44" s="266"/>
      <c r="Q44" s="266"/>
      <c r="R44" s="267"/>
    </row>
    <row r="45" spans="4:18">
      <c r="D45" s="213"/>
      <c r="E45" s="213"/>
      <c r="F45" s="213"/>
      <c r="G45" s="213"/>
      <c r="H45" s="213"/>
      <c r="I45" s="213"/>
      <c r="J45" s="213"/>
      <c r="K45" s="213"/>
      <c r="L45" s="213"/>
      <c r="M45" s="213"/>
      <c r="N45" s="213"/>
      <c r="O45" s="213"/>
      <c r="P45" s="213"/>
      <c r="Q45" s="213"/>
      <c r="R45" s="213"/>
    </row>
  </sheetData>
  <sheetProtection password="D69D" sheet="1" selectLockedCells="1"/>
  <mergeCells count="3">
    <mergeCell ref="D2:R2"/>
    <mergeCell ref="D3:R3"/>
    <mergeCell ref="F5:Q5"/>
  </mergeCells>
  <pageMargins left="0.7" right="0.7" top="0.75" bottom="0" header="0.3" footer="0.3"/>
  <pageSetup paperSize="256" scale="75" orientation="portrait" r:id="rId1"/>
  <headerFooter>
    <oddFooter>&amp;CForm PC-2105</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rgb="FF0000FF"/>
    <pageSetUpPr fitToPage="1"/>
  </sheetPr>
  <dimension ref="B1:N82"/>
  <sheetViews>
    <sheetView zoomScaleSheetLayoutView="80" workbookViewId="0">
      <selection activeCell="F8" sqref="F8"/>
    </sheetView>
  </sheetViews>
  <sheetFormatPr defaultColWidth="9.140625" defaultRowHeight="12.75"/>
  <cols>
    <col min="1" max="1" width="2.85546875" style="28" customWidth="1"/>
    <col min="2" max="2" width="33.85546875" style="28" customWidth="1"/>
    <col min="3" max="3" width="6.28515625" style="28" customWidth="1"/>
    <col min="4" max="4" width="15.5703125" style="28" customWidth="1"/>
    <col min="5" max="5" width="5.5703125" style="28" customWidth="1"/>
    <col min="6" max="6" width="16.42578125" style="28" customWidth="1"/>
    <col min="7" max="7" width="16.5703125" style="28" customWidth="1"/>
    <col min="8" max="8" width="13.5703125" style="28" customWidth="1"/>
    <col min="9" max="9" width="29" style="28" customWidth="1"/>
    <col min="10" max="10" width="17.28515625" style="28" customWidth="1"/>
    <col min="11" max="11" width="8.140625" style="28" customWidth="1"/>
    <col min="12" max="12" width="13.7109375" style="28" customWidth="1"/>
    <col min="13" max="13" width="7" style="28" customWidth="1"/>
    <col min="14" max="16384" width="9.140625" style="28"/>
  </cols>
  <sheetData>
    <row r="1" spans="2:13" ht="11.25" customHeight="1" thickBot="1"/>
    <row r="2" spans="2:13" ht="21" thickBot="1">
      <c r="C2" s="1741" t="s">
        <v>1408</v>
      </c>
      <c r="D2" s="1742"/>
      <c r="E2" s="1742"/>
      <c r="F2" s="1742"/>
      <c r="G2" s="1742"/>
      <c r="H2" s="1742"/>
      <c r="I2" s="1742"/>
      <c r="J2" s="1742"/>
      <c r="K2" s="1742"/>
      <c r="L2" s="1742"/>
      <c r="M2" s="1743"/>
    </row>
    <row r="3" spans="2:13" ht="20.25" customHeight="1" thickBot="1">
      <c r="C3" s="1744" t="s">
        <v>369</v>
      </c>
      <c r="D3" s="1745"/>
      <c r="E3" s="1745"/>
      <c r="F3" s="1746"/>
      <c r="G3" s="1746"/>
      <c r="H3" s="1746"/>
      <c r="I3" s="1746"/>
      <c r="J3" s="1746"/>
      <c r="K3" s="1745"/>
      <c r="L3" s="1745"/>
      <c r="M3" s="1747"/>
    </row>
    <row r="4" spans="2:13" ht="39.75" customHeight="1" thickBot="1">
      <c r="B4" s="29"/>
      <c r="C4" s="384"/>
      <c r="D4" s="1752" t="s">
        <v>367</v>
      </c>
      <c r="E4" s="1753"/>
      <c r="F4" s="1749" t="s">
        <v>642</v>
      </c>
      <c r="G4" s="1750"/>
      <c r="H4" s="1750"/>
      <c r="I4" s="1750"/>
      <c r="J4" s="1751"/>
      <c r="K4" s="389"/>
      <c r="L4" s="389"/>
      <c r="M4" s="383"/>
    </row>
    <row r="5" spans="2:13" ht="13.5" thickBot="1">
      <c r="C5" s="27"/>
      <c r="M5" s="29"/>
    </row>
    <row r="6" spans="2:13" ht="15.75" customHeight="1" thickBot="1">
      <c r="C6" s="27"/>
      <c r="D6" s="600"/>
      <c r="E6" s="601"/>
      <c r="F6" s="601"/>
      <c r="G6" s="601"/>
      <c r="H6" s="601"/>
      <c r="I6" s="1748" t="s">
        <v>262</v>
      </c>
      <c r="J6" s="1748"/>
      <c r="K6" s="1748"/>
      <c r="L6" s="1748"/>
      <c r="M6" s="29"/>
    </row>
    <row r="7" spans="2:13" ht="31.5" customHeight="1" thickBot="1">
      <c r="C7" s="27"/>
      <c r="D7" s="602" t="s">
        <v>258</v>
      </c>
      <c r="E7" s="603" t="s">
        <v>91</v>
      </c>
      <c r="F7" s="603" t="s">
        <v>259</v>
      </c>
      <c r="G7" s="603" t="s">
        <v>260</v>
      </c>
      <c r="H7" s="603" t="s">
        <v>261</v>
      </c>
      <c r="I7" s="604" t="s">
        <v>263</v>
      </c>
      <c r="J7" s="604" t="s">
        <v>264</v>
      </c>
      <c r="K7" s="604" t="s">
        <v>265</v>
      </c>
      <c r="L7" s="604" t="s">
        <v>266</v>
      </c>
      <c r="M7" s="29"/>
    </row>
    <row r="8" spans="2:13" ht="16.5">
      <c r="C8" s="27"/>
      <c r="D8" s="534"/>
      <c r="E8" s="535"/>
      <c r="F8" s="535" t="s">
        <v>1921</v>
      </c>
      <c r="G8" s="535"/>
      <c r="H8" s="824"/>
      <c r="I8" s="536"/>
      <c r="J8" s="536"/>
      <c r="K8" s="536"/>
      <c r="L8" s="537"/>
      <c r="M8" s="29"/>
    </row>
    <row r="9" spans="2:13" ht="16.5">
      <c r="C9" s="27"/>
      <c r="D9" s="538"/>
      <c r="E9" s="539"/>
      <c r="F9" s="539"/>
      <c r="G9" s="539"/>
      <c r="H9" s="825"/>
      <c r="I9" s="540"/>
      <c r="J9" s="540"/>
      <c r="K9" s="540"/>
      <c r="L9" s="541"/>
      <c r="M9" s="29"/>
    </row>
    <row r="10" spans="2:13" ht="16.5">
      <c r="C10" s="27"/>
      <c r="D10" s="538"/>
      <c r="E10" s="539"/>
      <c r="F10" s="539"/>
      <c r="G10" s="539"/>
      <c r="H10" s="539"/>
      <c r="I10" s="540"/>
      <c r="J10" s="540"/>
      <c r="K10" s="540"/>
      <c r="L10" s="541"/>
      <c r="M10" s="29"/>
    </row>
    <row r="11" spans="2:13" ht="16.5">
      <c r="C11" s="27"/>
      <c r="D11" s="538"/>
      <c r="E11" s="539"/>
      <c r="F11" s="539"/>
      <c r="G11" s="539"/>
      <c r="H11" s="539"/>
      <c r="I11" s="540"/>
      <c r="J11" s="540"/>
      <c r="K11" s="540"/>
      <c r="L11" s="541"/>
      <c r="M11" s="29"/>
    </row>
    <row r="12" spans="2:13" ht="16.5">
      <c r="C12" s="27"/>
      <c r="D12" s="538"/>
      <c r="E12" s="539"/>
      <c r="F12" s="539"/>
      <c r="G12" s="539"/>
      <c r="H12" s="539"/>
      <c r="I12" s="540"/>
      <c r="J12" s="540"/>
      <c r="K12" s="540"/>
      <c r="L12" s="541"/>
      <c r="M12" s="29"/>
    </row>
    <row r="13" spans="2:13" ht="16.5">
      <c r="C13" s="27"/>
      <c r="D13" s="538"/>
      <c r="E13" s="539"/>
      <c r="F13" s="539"/>
      <c r="G13" s="539"/>
      <c r="H13" s="539"/>
      <c r="I13" s="540"/>
      <c r="J13" s="540"/>
      <c r="K13" s="540"/>
      <c r="L13" s="541"/>
      <c r="M13" s="29"/>
    </row>
    <row r="14" spans="2:13" ht="15.75" customHeight="1">
      <c r="C14" s="27"/>
      <c r="D14" s="538"/>
      <c r="E14" s="539"/>
      <c r="F14" s="539"/>
      <c r="G14" s="539"/>
      <c r="H14" s="539"/>
      <c r="I14" s="540"/>
      <c r="J14" s="540"/>
      <c r="K14" s="540"/>
      <c r="L14" s="541"/>
      <c r="M14" s="29"/>
    </row>
    <row r="15" spans="2:13" ht="16.5">
      <c r="C15" s="27"/>
      <c r="D15" s="538"/>
      <c r="E15" s="539"/>
      <c r="F15" s="539"/>
      <c r="G15" s="539"/>
      <c r="H15" s="539"/>
      <c r="I15" s="540"/>
      <c r="J15" s="540"/>
      <c r="K15" s="540"/>
      <c r="L15" s="541"/>
      <c r="M15" s="29"/>
    </row>
    <row r="16" spans="2:13" ht="16.5">
      <c r="C16" s="27"/>
      <c r="D16" s="538"/>
      <c r="E16" s="539"/>
      <c r="F16" s="539"/>
      <c r="G16" s="539"/>
      <c r="H16" s="539"/>
      <c r="I16" s="540"/>
      <c r="J16" s="540"/>
      <c r="K16" s="540"/>
      <c r="L16" s="541"/>
      <c r="M16" s="29"/>
    </row>
    <row r="17" spans="3:13" ht="16.5">
      <c r="C17" s="27"/>
      <c r="D17" s="538"/>
      <c r="E17" s="539"/>
      <c r="F17" s="539"/>
      <c r="G17" s="539"/>
      <c r="H17" s="539"/>
      <c r="I17" s="540"/>
      <c r="J17" s="540"/>
      <c r="K17" s="540"/>
      <c r="L17" s="541"/>
      <c r="M17" s="29"/>
    </row>
    <row r="18" spans="3:13" ht="16.5">
      <c r="C18" s="27"/>
      <c r="D18" s="538"/>
      <c r="E18" s="539"/>
      <c r="F18" s="539"/>
      <c r="G18" s="539"/>
      <c r="H18" s="539"/>
      <c r="I18" s="540"/>
      <c r="J18" s="540"/>
      <c r="K18" s="540"/>
      <c r="L18" s="541"/>
      <c r="M18" s="29"/>
    </row>
    <row r="19" spans="3:13" ht="16.5">
      <c r="C19" s="27"/>
      <c r="D19" s="538"/>
      <c r="E19" s="539"/>
      <c r="F19" s="539"/>
      <c r="G19" s="539"/>
      <c r="H19" s="539"/>
      <c r="I19" s="540"/>
      <c r="J19" s="540"/>
      <c r="K19" s="540"/>
      <c r="L19" s="541"/>
      <c r="M19" s="29"/>
    </row>
    <row r="20" spans="3:13" ht="16.5">
      <c r="C20" s="27"/>
      <c r="D20" s="538"/>
      <c r="E20" s="539"/>
      <c r="F20" s="539"/>
      <c r="G20" s="539"/>
      <c r="H20" s="539"/>
      <c r="I20" s="540"/>
      <c r="J20" s="540"/>
      <c r="K20" s="540"/>
      <c r="L20" s="541"/>
      <c r="M20" s="29"/>
    </row>
    <row r="21" spans="3:13" ht="16.5">
      <c r="C21" s="27"/>
      <c r="D21" s="538"/>
      <c r="E21" s="539"/>
      <c r="F21" s="539"/>
      <c r="G21" s="539"/>
      <c r="H21" s="539"/>
      <c r="I21" s="540"/>
      <c r="J21" s="540"/>
      <c r="K21" s="540"/>
      <c r="L21" s="541"/>
      <c r="M21" s="29"/>
    </row>
    <row r="22" spans="3:13" ht="16.5">
      <c r="C22" s="27"/>
      <c r="D22" s="538"/>
      <c r="E22" s="539"/>
      <c r="F22" s="539"/>
      <c r="G22" s="539"/>
      <c r="H22" s="539"/>
      <c r="I22" s="540"/>
      <c r="J22" s="540"/>
      <c r="K22" s="540"/>
      <c r="L22" s="541"/>
      <c r="M22" s="29"/>
    </row>
    <row r="23" spans="3:13" ht="16.5">
      <c r="C23" s="27"/>
      <c r="D23" s="538"/>
      <c r="E23" s="539"/>
      <c r="F23" s="539"/>
      <c r="G23" s="539"/>
      <c r="H23" s="539"/>
      <c r="I23" s="540"/>
      <c r="J23" s="540"/>
      <c r="K23" s="540"/>
      <c r="L23" s="541"/>
      <c r="M23" s="29"/>
    </row>
    <row r="24" spans="3:13" ht="16.5">
      <c r="C24" s="27"/>
      <c r="D24" s="538"/>
      <c r="E24" s="539"/>
      <c r="F24" s="539"/>
      <c r="G24" s="539"/>
      <c r="H24" s="539"/>
      <c r="I24" s="540"/>
      <c r="J24" s="540"/>
      <c r="K24" s="540"/>
      <c r="L24" s="541"/>
      <c r="M24" s="29"/>
    </row>
    <row r="25" spans="3:13" ht="16.5">
      <c r="C25" s="27"/>
      <c r="D25" s="538"/>
      <c r="E25" s="539"/>
      <c r="F25" s="539"/>
      <c r="G25" s="539"/>
      <c r="H25" s="539"/>
      <c r="I25" s="540"/>
      <c r="J25" s="540"/>
      <c r="K25" s="540"/>
      <c r="L25" s="541"/>
      <c r="M25" s="29"/>
    </row>
    <row r="26" spans="3:13" ht="16.5">
      <c r="C26" s="27"/>
      <c r="D26" s="538"/>
      <c r="E26" s="539"/>
      <c r="F26" s="539"/>
      <c r="G26" s="539"/>
      <c r="H26" s="539"/>
      <c r="I26" s="540"/>
      <c r="J26" s="540"/>
      <c r="K26" s="540"/>
      <c r="L26" s="541"/>
      <c r="M26" s="29"/>
    </row>
    <row r="27" spans="3:13" ht="16.5">
      <c r="C27" s="27"/>
      <c r="D27" s="538"/>
      <c r="E27" s="539"/>
      <c r="F27" s="539"/>
      <c r="G27" s="539"/>
      <c r="H27" s="539"/>
      <c r="I27" s="540"/>
      <c r="J27" s="540"/>
      <c r="K27" s="540"/>
      <c r="L27" s="541"/>
      <c r="M27" s="29"/>
    </row>
    <row r="28" spans="3:13" ht="16.5">
      <c r="C28" s="27"/>
      <c r="D28" s="538"/>
      <c r="E28" s="539"/>
      <c r="F28" s="539"/>
      <c r="G28" s="539"/>
      <c r="H28" s="539"/>
      <c r="I28" s="540"/>
      <c r="J28" s="540"/>
      <c r="K28" s="540"/>
      <c r="L28" s="541"/>
      <c r="M28" s="29"/>
    </row>
    <row r="29" spans="3:13" ht="16.5">
      <c r="C29" s="27"/>
      <c r="D29" s="538"/>
      <c r="E29" s="539"/>
      <c r="F29" s="539"/>
      <c r="G29" s="539"/>
      <c r="H29" s="539"/>
      <c r="I29" s="540"/>
      <c r="J29" s="540"/>
      <c r="K29" s="540"/>
      <c r="L29" s="541"/>
      <c r="M29" s="29"/>
    </row>
    <row r="30" spans="3:13" ht="16.5">
      <c r="C30" s="27"/>
      <c r="D30" s="538"/>
      <c r="E30" s="539"/>
      <c r="F30" s="539"/>
      <c r="G30" s="539"/>
      <c r="H30" s="539"/>
      <c r="I30" s="540"/>
      <c r="J30" s="540"/>
      <c r="K30" s="540"/>
      <c r="L30" s="541"/>
      <c r="M30" s="29"/>
    </row>
    <row r="31" spans="3:13" ht="16.5">
      <c r="C31" s="27"/>
      <c r="D31" s="538"/>
      <c r="E31" s="539"/>
      <c r="F31" s="539"/>
      <c r="G31" s="539"/>
      <c r="H31" s="539"/>
      <c r="I31" s="540"/>
      <c r="J31" s="540"/>
      <c r="K31" s="540"/>
      <c r="L31" s="541"/>
      <c r="M31" s="29"/>
    </row>
    <row r="32" spans="3:13" ht="16.5">
      <c r="C32" s="27"/>
      <c r="D32" s="538"/>
      <c r="E32" s="539"/>
      <c r="F32" s="539"/>
      <c r="G32" s="539"/>
      <c r="H32" s="539"/>
      <c r="I32" s="540"/>
      <c r="J32" s="540"/>
      <c r="K32" s="540"/>
      <c r="L32" s="541"/>
      <c r="M32" s="29"/>
    </row>
    <row r="33" spans="3:14" ht="16.5">
      <c r="C33" s="27"/>
      <c r="D33" s="538"/>
      <c r="E33" s="539"/>
      <c r="F33" s="539"/>
      <c r="G33" s="539"/>
      <c r="H33" s="539"/>
      <c r="I33" s="540"/>
      <c r="J33" s="540"/>
      <c r="K33" s="540"/>
      <c r="L33" s="541"/>
      <c r="M33" s="29"/>
    </row>
    <row r="34" spans="3:14" ht="16.5">
      <c r="C34" s="324"/>
      <c r="D34" s="538"/>
      <c r="E34" s="539"/>
      <c r="F34" s="539"/>
      <c r="G34" s="539"/>
      <c r="H34" s="539"/>
      <c r="I34" s="540"/>
      <c r="J34" s="540"/>
      <c r="K34" s="540"/>
      <c r="L34" s="541"/>
      <c r="M34" s="29"/>
    </row>
    <row r="35" spans="3:14" ht="16.5">
      <c r="C35" s="324"/>
      <c r="D35" s="538"/>
      <c r="E35" s="539"/>
      <c r="F35" s="539"/>
      <c r="G35" s="539"/>
      <c r="H35" s="539"/>
      <c r="I35" s="540"/>
      <c r="J35" s="540"/>
      <c r="K35" s="540"/>
      <c r="L35" s="541"/>
      <c r="M35" s="29"/>
    </row>
    <row r="36" spans="3:14" ht="17.25" thickBot="1">
      <c r="C36" s="324"/>
      <c r="D36" s="542"/>
      <c r="E36" s="543"/>
      <c r="F36" s="543"/>
      <c r="G36" s="543"/>
      <c r="H36" s="543"/>
      <c r="I36" s="544"/>
      <c r="J36" s="544"/>
      <c r="K36" s="544"/>
      <c r="L36" s="545"/>
      <c r="M36" s="29"/>
      <c r="N36" s="532" t="s">
        <v>641</v>
      </c>
    </row>
    <row r="37" spans="3:14" ht="16.5">
      <c r="C37" s="324"/>
      <c r="D37" s="531"/>
      <c r="E37" s="531"/>
      <c r="F37" s="531"/>
      <c r="G37" s="531"/>
      <c r="H37" s="531"/>
      <c r="I37" s="533"/>
      <c r="J37" s="533"/>
      <c r="K37" s="533"/>
      <c r="L37" s="533"/>
      <c r="M37" s="29"/>
    </row>
    <row r="38" spans="3:14" ht="16.5">
      <c r="C38" s="324"/>
      <c r="D38" s="529"/>
      <c r="E38" s="529"/>
      <c r="F38" s="529"/>
      <c r="G38" s="529"/>
      <c r="H38" s="529"/>
      <c r="I38" s="530"/>
      <c r="J38" s="530"/>
      <c r="K38" s="530"/>
      <c r="L38" s="530"/>
      <c r="M38" s="29"/>
    </row>
    <row r="39" spans="3:14" ht="16.5">
      <c r="C39" s="324"/>
      <c r="D39" s="529"/>
      <c r="E39" s="529"/>
      <c r="F39" s="529"/>
      <c r="G39" s="529"/>
      <c r="H39" s="529"/>
      <c r="I39" s="530"/>
      <c r="J39" s="530"/>
      <c r="K39" s="530"/>
      <c r="L39" s="530"/>
      <c r="M39" s="29"/>
    </row>
    <row r="40" spans="3:14" ht="16.5">
      <c r="C40" s="324"/>
      <c r="D40" s="529"/>
      <c r="E40" s="529"/>
      <c r="F40" s="529"/>
      <c r="G40" s="529"/>
      <c r="H40" s="529"/>
      <c r="I40" s="530"/>
      <c r="J40" s="530"/>
      <c r="K40" s="530"/>
      <c r="L40" s="530"/>
      <c r="M40" s="29"/>
    </row>
    <row r="41" spans="3:14" ht="16.5">
      <c r="C41" s="324"/>
      <c r="D41" s="529"/>
      <c r="E41" s="529"/>
      <c r="F41" s="529"/>
      <c r="G41" s="529"/>
      <c r="H41" s="529"/>
      <c r="I41" s="530"/>
      <c r="J41" s="530"/>
      <c r="K41" s="530"/>
      <c r="L41" s="530"/>
      <c r="M41" s="29"/>
    </row>
    <row r="42" spans="3:14" ht="16.5">
      <c r="C42" s="324"/>
      <c r="D42" s="529"/>
      <c r="E42" s="529"/>
      <c r="F42" s="529"/>
      <c r="G42" s="529"/>
      <c r="H42" s="529"/>
      <c r="I42" s="530"/>
      <c r="J42" s="530"/>
      <c r="K42" s="530"/>
      <c r="L42" s="530"/>
      <c r="M42" s="29"/>
    </row>
    <row r="43" spans="3:14" ht="16.5">
      <c r="C43" s="324"/>
      <c r="D43" s="529"/>
      <c r="E43" s="529"/>
      <c r="F43" s="529"/>
      <c r="G43" s="529"/>
      <c r="H43" s="529"/>
      <c r="I43" s="530"/>
      <c r="J43" s="530"/>
      <c r="K43" s="530"/>
      <c r="L43" s="530"/>
      <c r="M43" s="29"/>
    </row>
    <row r="44" spans="3:14" ht="16.5">
      <c r="C44" s="324"/>
      <c r="D44" s="529"/>
      <c r="E44" s="529"/>
      <c r="F44" s="529"/>
      <c r="G44" s="529"/>
      <c r="H44" s="529"/>
      <c r="I44" s="530"/>
      <c r="J44" s="530"/>
      <c r="K44" s="530"/>
      <c r="L44" s="530"/>
      <c r="M44" s="29"/>
    </row>
    <row r="45" spans="3:14" ht="16.5">
      <c r="C45" s="324"/>
      <c r="D45" s="529"/>
      <c r="E45" s="529"/>
      <c r="F45" s="529"/>
      <c r="G45" s="529"/>
      <c r="H45" s="529"/>
      <c r="I45" s="530"/>
      <c r="J45" s="530"/>
      <c r="K45" s="530"/>
      <c r="L45" s="530"/>
      <c r="M45" s="29"/>
    </row>
    <row r="46" spans="3:14" ht="16.5">
      <c r="C46" s="324"/>
      <c r="D46" s="529"/>
      <c r="E46" s="529"/>
      <c r="F46" s="529"/>
      <c r="G46" s="529"/>
      <c r="H46" s="529"/>
      <c r="I46" s="530"/>
      <c r="J46" s="530"/>
      <c r="K46" s="530"/>
      <c r="L46" s="530"/>
      <c r="M46" s="29"/>
    </row>
    <row r="47" spans="3:14" ht="16.5">
      <c r="C47" s="324"/>
      <c r="D47" s="529"/>
      <c r="E47" s="529"/>
      <c r="F47" s="529"/>
      <c r="G47" s="529"/>
      <c r="H47" s="529"/>
      <c r="I47" s="530"/>
      <c r="J47" s="530"/>
      <c r="K47" s="530"/>
      <c r="L47" s="530"/>
      <c r="M47" s="29"/>
    </row>
    <row r="48" spans="3:14" ht="16.5">
      <c r="C48" s="324"/>
      <c r="D48" s="529"/>
      <c r="E48" s="529"/>
      <c r="F48" s="529"/>
      <c r="G48" s="529"/>
      <c r="H48" s="529"/>
      <c r="I48" s="530"/>
      <c r="J48" s="530"/>
      <c r="K48" s="530"/>
      <c r="L48" s="530"/>
      <c r="M48" s="29"/>
    </row>
    <row r="49" spans="3:13" ht="16.5">
      <c r="C49" s="324"/>
      <c r="D49" s="529"/>
      <c r="E49" s="529"/>
      <c r="F49" s="529"/>
      <c r="G49" s="529"/>
      <c r="H49" s="529"/>
      <c r="I49" s="530"/>
      <c r="J49" s="530"/>
      <c r="K49" s="530"/>
      <c r="L49" s="530"/>
      <c r="M49" s="29"/>
    </row>
    <row r="50" spans="3:13" ht="16.5">
      <c r="C50" s="324"/>
      <c r="D50" s="529"/>
      <c r="E50" s="529"/>
      <c r="F50" s="529"/>
      <c r="G50" s="529"/>
      <c r="H50" s="529"/>
      <c r="I50" s="530"/>
      <c r="J50" s="530"/>
      <c r="K50" s="530"/>
      <c r="L50" s="530"/>
      <c r="M50" s="29"/>
    </row>
    <row r="51" spans="3:13" ht="16.5">
      <c r="C51" s="324"/>
      <c r="D51" s="529"/>
      <c r="E51" s="529"/>
      <c r="F51" s="529"/>
      <c r="G51" s="529"/>
      <c r="H51" s="529"/>
      <c r="I51" s="530"/>
      <c r="J51" s="530"/>
      <c r="K51" s="530"/>
      <c r="L51" s="530"/>
      <c r="M51" s="29"/>
    </row>
    <row r="52" spans="3:13" ht="16.5">
      <c r="C52" s="324"/>
      <c r="D52" s="529"/>
      <c r="E52" s="529"/>
      <c r="F52" s="529"/>
      <c r="G52" s="529"/>
      <c r="H52" s="529"/>
      <c r="I52" s="530"/>
      <c r="J52" s="530"/>
      <c r="K52" s="530"/>
      <c r="L52" s="530"/>
      <c r="M52" s="29"/>
    </row>
    <row r="53" spans="3:13" ht="16.5">
      <c r="C53" s="324"/>
      <c r="D53" s="529"/>
      <c r="E53" s="529"/>
      <c r="F53" s="529"/>
      <c r="G53" s="529"/>
      <c r="H53" s="529"/>
      <c r="I53" s="530"/>
      <c r="J53" s="530"/>
      <c r="K53" s="530"/>
      <c r="L53" s="530"/>
      <c r="M53" s="29"/>
    </row>
    <row r="54" spans="3:13" ht="16.5">
      <c r="C54" s="324"/>
      <c r="D54" s="529"/>
      <c r="E54" s="529"/>
      <c r="F54" s="529"/>
      <c r="G54" s="529"/>
      <c r="H54" s="529"/>
      <c r="I54" s="530"/>
      <c r="J54" s="530"/>
      <c r="K54" s="530"/>
      <c r="L54" s="530"/>
      <c r="M54" s="29"/>
    </row>
    <row r="55" spans="3:13" ht="16.5">
      <c r="C55" s="324"/>
      <c r="D55" s="529"/>
      <c r="E55" s="529"/>
      <c r="F55" s="529"/>
      <c r="G55" s="529"/>
      <c r="H55" s="529"/>
      <c r="I55" s="530"/>
      <c r="J55" s="530"/>
      <c r="K55" s="530"/>
      <c r="L55" s="530"/>
      <c r="M55" s="29"/>
    </row>
    <row r="56" spans="3:13" ht="16.5">
      <c r="C56" s="324"/>
      <c r="D56" s="529"/>
      <c r="E56" s="529"/>
      <c r="F56" s="529"/>
      <c r="G56" s="529"/>
      <c r="H56" s="529"/>
      <c r="I56" s="530"/>
      <c r="J56" s="530"/>
      <c r="K56" s="530"/>
      <c r="L56" s="530"/>
      <c r="M56" s="29"/>
    </row>
    <row r="57" spans="3:13" ht="16.5">
      <c r="C57" s="324"/>
      <c r="D57" s="529"/>
      <c r="E57" s="529"/>
      <c r="F57" s="529"/>
      <c r="G57" s="529"/>
      <c r="H57" s="529"/>
      <c r="I57" s="530"/>
      <c r="J57" s="530"/>
      <c r="K57" s="530"/>
      <c r="L57" s="530"/>
      <c r="M57" s="29"/>
    </row>
    <row r="58" spans="3:13" ht="16.5">
      <c r="C58" s="324"/>
      <c r="D58" s="529"/>
      <c r="E58" s="529"/>
      <c r="F58" s="529"/>
      <c r="G58" s="529"/>
      <c r="H58" s="529"/>
      <c r="I58" s="530"/>
      <c r="J58" s="530"/>
      <c r="K58" s="530"/>
      <c r="L58" s="530"/>
      <c r="M58" s="29"/>
    </row>
    <row r="59" spans="3:13" ht="16.5">
      <c r="C59" s="324"/>
      <c r="D59" s="529"/>
      <c r="E59" s="529"/>
      <c r="F59" s="529"/>
      <c r="G59" s="529"/>
      <c r="H59" s="529"/>
      <c r="I59" s="530"/>
      <c r="J59" s="530"/>
      <c r="K59" s="530"/>
      <c r="L59" s="530"/>
      <c r="M59" s="29"/>
    </row>
    <row r="60" spans="3:13" ht="16.5">
      <c r="C60" s="324"/>
      <c r="D60" s="529"/>
      <c r="E60" s="529"/>
      <c r="F60" s="529"/>
      <c r="G60" s="529"/>
      <c r="H60" s="529"/>
      <c r="I60" s="530"/>
      <c r="J60" s="530"/>
      <c r="K60" s="530"/>
      <c r="L60" s="530"/>
      <c r="M60" s="29"/>
    </row>
    <row r="61" spans="3:13" ht="16.5">
      <c r="C61" s="324"/>
      <c r="D61" s="529"/>
      <c r="E61" s="529"/>
      <c r="F61" s="529"/>
      <c r="G61" s="529"/>
      <c r="H61" s="529"/>
      <c r="I61" s="530"/>
      <c r="J61" s="530"/>
      <c r="K61" s="530"/>
      <c r="L61" s="530"/>
      <c r="M61" s="29"/>
    </row>
    <row r="62" spans="3:13" ht="16.5">
      <c r="C62" s="324"/>
      <c r="D62" s="529"/>
      <c r="E62" s="529"/>
      <c r="F62" s="529"/>
      <c r="G62" s="529"/>
      <c r="H62" s="529"/>
      <c r="I62" s="530"/>
      <c r="J62" s="530"/>
      <c r="K62" s="530"/>
      <c r="L62" s="530"/>
      <c r="M62" s="29"/>
    </row>
    <row r="63" spans="3:13" ht="16.5">
      <c r="C63" s="324"/>
      <c r="D63" s="529"/>
      <c r="E63" s="529"/>
      <c r="F63" s="529"/>
      <c r="G63" s="529"/>
      <c r="H63" s="529"/>
      <c r="I63" s="530"/>
      <c r="J63" s="530"/>
      <c r="K63" s="530"/>
      <c r="L63" s="530"/>
      <c r="M63" s="29"/>
    </row>
    <row r="64" spans="3:13" ht="16.5">
      <c r="C64" s="324"/>
      <c r="D64" s="529"/>
      <c r="E64" s="529"/>
      <c r="F64" s="529"/>
      <c r="G64" s="529"/>
      <c r="H64" s="529"/>
      <c r="I64" s="530"/>
      <c r="J64" s="530"/>
      <c r="K64" s="530"/>
      <c r="L64" s="530"/>
      <c r="M64" s="29"/>
    </row>
    <row r="65" spans="3:13" ht="16.5">
      <c r="C65" s="324"/>
      <c r="D65" s="529"/>
      <c r="E65" s="529"/>
      <c r="F65" s="529"/>
      <c r="G65" s="529"/>
      <c r="H65" s="529"/>
      <c r="I65" s="530"/>
      <c r="J65" s="530"/>
      <c r="K65" s="530"/>
      <c r="L65" s="530"/>
      <c r="M65" s="29"/>
    </row>
    <row r="66" spans="3:13" ht="16.5">
      <c r="C66" s="324"/>
      <c r="D66" s="529"/>
      <c r="E66" s="529"/>
      <c r="F66" s="529"/>
      <c r="G66" s="529"/>
      <c r="H66" s="529"/>
      <c r="I66" s="530"/>
      <c r="J66" s="530"/>
      <c r="K66" s="530"/>
      <c r="L66" s="530"/>
      <c r="M66" s="29"/>
    </row>
    <row r="67" spans="3:13" ht="16.5">
      <c r="C67" s="324"/>
      <c r="D67" s="529"/>
      <c r="E67" s="529"/>
      <c r="F67" s="529"/>
      <c r="G67" s="529"/>
      <c r="H67" s="529"/>
      <c r="I67" s="530"/>
      <c r="J67" s="530"/>
      <c r="K67" s="530"/>
      <c r="L67" s="530"/>
      <c r="M67" s="29"/>
    </row>
    <row r="68" spans="3:13" ht="16.5">
      <c r="C68" s="324"/>
      <c r="D68" s="529"/>
      <c r="E68" s="529"/>
      <c r="F68" s="529"/>
      <c r="G68" s="529"/>
      <c r="H68" s="529"/>
      <c r="I68" s="530"/>
      <c r="J68" s="530"/>
      <c r="K68" s="530"/>
      <c r="L68" s="530"/>
      <c r="M68" s="29"/>
    </row>
    <row r="69" spans="3:13" ht="16.5">
      <c r="C69" s="324"/>
      <c r="D69" s="529"/>
      <c r="E69" s="529"/>
      <c r="F69" s="529"/>
      <c r="G69" s="529"/>
      <c r="H69" s="529"/>
      <c r="I69" s="530"/>
      <c r="J69" s="530"/>
      <c r="K69" s="530"/>
      <c r="L69" s="530"/>
      <c r="M69" s="29"/>
    </row>
    <row r="70" spans="3:13" ht="16.5">
      <c r="C70" s="27"/>
      <c r="D70" s="529"/>
      <c r="E70" s="529"/>
      <c r="F70" s="529"/>
      <c r="G70" s="529"/>
      <c r="H70" s="529"/>
      <c r="I70" s="530"/>
      <c r="J70" s="530"/>
      <c r="K70" s="530"/>
      <c r="L70" s="530"/>
      <c r="M70" s="29"/>
    </row>
    <row r="71" spans="3:13" ht="16.5">
      <c r="C71" s="27"/>
      <c r="D71" s="529"/>
      <c r="E71" s="529"/>
      <c r="F71" s="529"/>
      <c r="G71" s="529"/>
      <c r="H71" s="529"/>
      <c r="I71" s="530"/>
      <c r="J71" s="530"/>
      <c r="K71" s="530"/>
      <c r="L71" s="530"/>
      <c r="M71" s="29"/>
    </row>
    <row r="72" spans="3:13" ht="16.5">
      <c r="C72" s="27"/>
      <c r="D72" s="529"/>
      <c r="E72" s="529"/>
      <c r="F72" s="529"/>
      <c r="G72" s="529"/>
      <c r="H72" s="529"/>
      <c r="I72" s="530"/>
      <c r="J72" s="530"/>
      <c r="K72" s="530"/>
      <c r="L72" s="530"/>
      <c r="M72" s="29"/>
    </row>
    <row r="73" spans="3:13" ht="16.5">
      <c r="C73" s="27"/>
      <c r="D73" s="529"/>
      <c r="E73" s="529"/>
      <c r="F73" s="529"/>
      <c r="G73" s="529"/>
      <c r="H73" s="529"/>
      <c r="I73" s="530"/>
      <c r="J73" s="530"/>
      <c r="K73" s="530"/>
      <c r="L73" s="530"/>
      <c r="M73" s="29"/>
    </row>
    <row r="74" spans="3:13" ht="16.5">
      <c r="C74" s="27"/>
      <c r="D74" s="529"/>
      <c r="E74" s="529"/>
      <c r="F74" s="529"/>
      <c r="G74" s="529"/>
      <c r="H74" s="529"/>
      <c r="I74" s="530"/>
      <c r="J74" s="530"/>
      <c r="K74" s="530"/>
      <c r="L74" s="530"/>
      <c r="M74" s="29"/>
    </row>
    <row r="75" spans="3:13" ht="16.5">
      <c r="C75" s="27"/>
      <c r="D75" s="529"/>
      <c r="E75" s="529"/>
      <c r="F75" s="529"/>
      <c r="G75" s="529"/>
      <c r="H75" s="529"/>
      <c r="I75" s="530"/>
      <c r="J75" s="530"/>
      <c r="K75" s="530"/>
      <c r="L75" s="530"/>
      <c r="M75" s="29"/>
    </row>
    <row r="76" spans="3:13" ht="16.5">
      <c r="C76" s="27"/>
      <c r="D76" s="529"/>
      <c r="E76" s="529"/>
      <c r="F76" s="529"/>
      <c r="G76" s="529"/>
      <c r="H76" s="529"/>
      <c r="I76" s="530"/>
      <c r="J76" s="530"/>
      <c r="K76" s="530"/>
      <c r="L76" s="530"/>
      <c r="M76" s="29"/>
    </row>
    <row r="77" spans="3:13" ht="16.5">
      <c r="C77" s="27"/>
      <c r="D77" s="529"/>
      <c r="E77" s="529"/>
      <c r="F77" s="529"/>
      <c r="G77" s="529"/>
      <c r="H77" s="529"/>
      <c r="I77" s="530"/>
      <c r="J77" s="530"/>
      <c r="K77" s="530"/>
      <c r="L77" s="530"/>
      <c r="M77" s="29"/>
    </row>
    <row r="78" spans="3:13" ht="16.5">
      <c r="C78" s="27"/>
      <c r="D78" s="529"/>
      <c r="E78" s="529"/>
      <c r="F78" s="529"/>
      <c r="G78" s="529"/>
      <c r="H78" s="529"/>
      <c r="I78" s="530"/>
      <c r="J78" s="530"/>
      <c r="K78" s="530"/>
      <c r="L78" s="530"/>
      <c r="M78" s="29"/>
    </row>
    <row r="79" spans="3:13" ht="16.5">
      <c r="C79" s="27"/>
      <c r="D79" s="529"/>
      <c r="E79" s="529"/>
      <c r="F79" s="529"/>
      <c r="G79" s="529"/>
      <c r="H79" s="529"/>
      <c r="I79" s="530"/>
      <c r="J79" s="530"/>
      <c r="K79" s="530"/>
      <c r="L79" s="530"/>
      <c r="M79" s="29"/>
    </row>
    <row r="80" spans="3:13" ht="16.5">
      <c r="C80" s="27"/>
      <c r="D80" s="529"/>
      <c r="E80" s="529"/>
      <c r="F80" s="529"/>
      <c r="G80" s="529"/>
      <c r="H80" s="529"/>
      <c r="I80" s="530"/>
      <c r="J80" s="530"/>
      <c r="K80" s="530"/>
      <c r="L80" s="530"/>
      <c r="M80" s="29"/>
    </row>
    <row r="81" spans="3:13" ht="16.5">
      <c r="C81" s="27"/>
      <c r="D81" s="529"/>
      <c r="E81" s="529"/>
      <c r="F81" s="529"/>
      <c r="G81" s="529"/>
      <c r="H81" s="529"/>
      <c r="I81" s="530"/>
      <c r="J81" s="530"/>
      <c r="K81" s="530"/>
      <c r="L81" s="530"/>
      <c r="M81" s="29"/>
    </row>
    <row r="82" spans="3:13" ht="13.5" thickBot="1">
      <c r="C82" s="30"/>
      <c r="D82" s="32"/>
      <c r="E82" s="32"/>
      <c r="F82" s="32"/>
      <c r="G82" s="32"/>
      <c r="H82" s="32"/>
      <c r="I82" s="32"/>
      <c r="J82" s="32"/>
      <c r="K82" s="32"/>
      <c r="L82" s="32"/>
      <c r="M82" s="31"/>
    </row>
  </sheetData>
  <sheetProtection password="D69D" sheet="1" selectLockedCells="1"/>
  <mergeCells count="5">
    <mergeCell ref="C2:M2"/>
    <mergeCell ref="C3:M3"/>
    <mergeCell ref="I6:L6"/>
    <mergeCell ref="F4:J4"/>
    <mergeCell ref="D4:E4"/>
  </mergeCells>
  <pageMargins left="0.7" right="0.7" top="0.75" bottom="0.75" header="0.3" footer="0.3"/>
  <pageSetup paperSize="256" scale="65" fitToHeight="0" orientation="portrait" r:id="rId1"/>
  <headerFooter>
    <oddFooter>&amp;CForm PC-2105</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P47"/>
  <sheetViews>
    <sheetView workbookViewId="0"/>
  </sheetViews>
  <sheetFormatPr defaultColWidth="9.140625" defaultRowHeight="12.75"/>
  <cols>
    <col min="1" max="1" width="2.85546875" style="93" customWidth="1"/>
    <col min="2" max="2" width="26" style="93" customWidth="1"/>
    <col min="3" max="3" width="8.140625" style="93" customWidth="1"/>
    <col min="4" max="4" width="21.42578125" style="93" customWidth="1"/>
    <col min="5" max="5" width="21.140625" style="93" customWidth="1"/>
    <col min="6" max="6" width="21.28515625" style="93" customWidth="1"/>
    <col min="7" max="7" width="21" style="93" customWidth="1"/>
    <col min="8" max="8" width="23.5703125" style="93" customWidth="1"/>
    <col min="9" max="9" width="7.42578125" style="93" customWidth="1"/>
    <col min="10" max="10" width="8.140625" style="93" customWidth="1"/>
    <col min="11" max="16384" width="9.140625" style="93"/>
  </cols>
  <sheetData>
    <row r="1" spans="1:16" ht="57.75" customHeight="1" thickBot="1">
      <c r="A1" s="560"/>
      <c r="J1" s="104"/>
      <c r="K1" s="104"/>
    </row>
    <row r="2" spans="1:16" ht="18.75" customHeight="1" thickBot="1">
      <c r="C2" s="1756" t="s">
        <v>1408</v>
      </c>
      <c r="D2" s="1757"/>
      <c r="E2" s="1757"/>
      <c r="F2" s="1757"/>
      <c r="G2" s="1757"/>
      <c r="H2" s="1757"/>
      <c r="I2" s="1757"/>
      <c r="J2" s="1758"/>
    </row>
    <row r="3" spans="1:16" ht="18" customHeight="1" thickBot="1">
      <c r="C3" s="1759" t="s">
        <v>1434</v>
      </c>
      <c r="D3" s="1760"/>
      <c r="E3" s="1760"/>
      <c r="F3" s="1760"/>
      <c r="G3" s="1760"/>
      <c r="H3" s="1760"/>
      <c r="I3" s="1760"/>
      <c r="J3" s="1761"/>
    </row>
    <row r="4" spans="1:16" ht="12" customHeight="1" thickBot="1">
      <c r="C4" s="346"/>
      <c r="D4" s="58"/>
      <c r="E4" s="90"/>
      <c r="F4" s="90"/>
      <c r="G4" s="90"/>
      <c r="H4" s="90"/>
      <c r="I4" s="90"/>
      <c r="J4" s="96"/>
    </row>
    <row r="5" spans="1:16" ht="48.75" customHeight="1" thickBot="1">
      <c r="C5" s="346"/>
      <c r="D5" s="681" t="s">
        <v>367</v>
      </c>
      <c r="E5" s="1762" t="s">
        <v>1435</v>
      </c>
      <c r="F5" s="1763"/>
      <c r="G5" s="1763"/>
      <c r="H5" s="1763"/>
      <c r="I5" s="1764"/>
      <c r="J5" s="96"/>
    </row>
    <row r="6" spans="1:16" ht="6" customHeight="1">
      <c r="C6" s="346"/>
      <c r="D6" s="1754"/>
      <c r="E6" s="1754"/>
      <c r="F6" s="349"/>
      <c r="G6" s="349"/>
      <c r="H6" s="349"/>
      <c r="I6" s="349"/>
      <c r="J6" s="556"/>
      <c r="K6" s="106"/>
    </row>
    <row r="7" spans="1:16" ht="3.75" customHeight="1">
      <c r="C7" s="346"/>
      <c r="D7" s="662"/>
      <c r="E7" s="593"/>
      <c r="F7" s="593"/>
      <c r="G7" s="593"/>
      <c r="H7" s="593"/>
      <c r="I7" s="593"/>
      <c r="J7" s="556"/>
      <c r="K7" s="106"/>
    </row>
    <row r="8" spans="1:16" ht="75.75" customHeight="1">
      <c r="C8" s="346"/>
      <c r="D8" s="663"/>
      <c r="E8" s="590"/>
      <c r="F8" s="590"/>
      <c r="G8" s="590"/>
      <c r="H8" s="590"/>
      <c r="I8" s="590"/>
      <c r="J8" s="556"/>
      <c r="K8" s="106"/>
      <c r="P8" s="664"/>
    </row>
    <row r="9" spans="1:16" ht="77.25" customHeight="1">
      <c r="C9" s="346"/>
      <c r="D9" s="663"/>
      <c r="E9" s="671"/>
      <c r="F9" s="671"/>
      <c r="G9" s="590"/>
      <c r="H9" s="590"/>
      <c r="I9" s="590"/>
      <c r="J9" s="556"/>
      <c r="K9" s="106"/>
      <c r="P9" s="664"/>
    </row>
    <row r="10" spans="1:16" ht="13.5" thickBot="1">
      <c r="C10" s="345"/>
      <c r="D10" s="344"/>
      <c r="E10" s="344"/>
      <c r="F10" s="344"/>
      <c r="G10" s="344"/>
      <c r="H10" s="344"/>
      <c r="I10" s="344"/>
      <c r="J10" s="343"/>
    </row>
    <row r="11" spans="1:16" ht="24.75" customHeight="1"/>
    <row r="13" spans="1:16" ht="96" customHeight="1"/>
    <row r="14" spans="1:16" ht="17.25" customHeight="1"/>
    <row r="15" spans="1:16" ht="51" customHeight="1"/>
    <row r="17" spans="3:11" ht="78.75" customHeight="1">
      <c r="C17" s="90"/>
      <c r="D17" s="663"/>
      <c r="E17" s="591"/>
      <c r="F17" s="591"/>
      <c r="G17" s="591"/>
      <c r="H17" s="591"/>
      <c r="I17" s="591"/>
      <c r="J17" s="676"/>
      <c r="K17" s="677"/>
    </row>
    <row r="18" spans="3:11" ht="16.5">
      <c r="C18" s="90"/>
      <c r="D18" s="355"/>
      <c r="E18" s="355"/>
      <c r="F18" s="355"/>
      <c r="G18" s="355"/>
      <c r="H18" s="355"/>
      <c r="I18" s="355"/>
      <c r="J18" s="677"/>
      <c r="K18" s="677"/>
    </row>
    <row r="19" spans="3:11" ht="39.75" customHeight="1">
      <c r="C19" s="90"/>
      <c r="D19" s="1754"/>
      <c r="E19" s="1754"/>
      <c r="F19" s="1754"/>
      <c r="G19" s="349"/>
      <c r="H19" s="349"/>
      <c r="I19" s="349"/>
      <c r="J19" s="676"/>
      <c r="K19" s="677"/>
    </row>
    <row r="20" spans="3:11" ht="15">
      <c r="C20" s="90"/>
      <c r="D20" s="662"/>
      <c r="E20" s="593"/>
      <c r="F20" s="593"/>
      <c r="G20" s="593"/>
      <c r="H20" s="593"/>
      <c r="I20" s="593"/>
      <c r="J20" s="676"/>
      <c r="K20" s="677"/>
    </row>
    <row r="21" spans="3:11" ht="73.5" customHeight="1">
      <c r="C21" s="90"/>
      <c r="D21" s="663"/>
      <c r="E21" s="590"/>
      <c r="F21" s="590"/>
      <c r="G21" s="590"/>
      <c r="H21" s="590"/>
      <c r="I21" s="590"/>
      <c r="J21" s="676"/>
      <c r="K21" s="677"/>
    </row>
    <row r="22" spans="3:11" ht="16.5">
      <c r="C22" s="90"/>
      <c r="D22" s="350"/>
      <c r="E22" s="351"/>
      <c r="F22" s="351"/>
      <c r="G22" s="351"/>
      <c r="H22" s="351"/>
      <c r="I22" s="351"/>
      <c r="J22" s="676"/>
      <c r="K22" s="677"/>
    </row>
    <row r="23" spans="3:11" ht="28.5" customHeight="1">
      <c r="C23" s="90"/>
      <c r="D23" s="1754"/>
      <c r="E23" s="1754"/>
      <c r="F23" s="349"/>
      <c r="G23" s="349"/>
      <c r="H23" s="349"/>
      <c r="I23" s="349"/>
      <c r="J23" s="676"/>
      <c r="K23" s="677"/>
    </row>
    <row r="24" spans="3:11" ht="15">
      <c r="C24" s="90"/>
      <c r="D24" s="662"/>
      <c r="E24" s="593"/>
      <c r="F24" s="593"/>
      <c r="G24" s="593"/>
      <c r="H24" s="593"/>
      <c r="I24" s="593"/>
      <c r="J24" s="676"/>
      <c r="K24" s="677"/>
    </row>
    <row r="25" spans="3:11" ht="74.25" customHeight="1">
      <c r="C25" s="90"/>
      <c r="D25" s="663"/>
      <c r="E25" s="590"/>
      <c r="F25" s="590"/>
      <c r="G25" s="590"/>
      <c r="H25" s="590"/>
      <c r="I25" s="590"/>
      <c r="J25" s="676"/>
      <c r="K25" s="677"/>
    </row>
    <row r="26" spans="3:11" ht="16.5">
      <c r="C26" s="90"/>
      <c r="D26" s="355"/>
      <c r="E26" s="355"/>
      <c r="F26" s="355"/>
      <c r="G26" s="355"/>
      <c r="H26" s="355"/>
      <c r="I26" s="355"/>
      <c r="J26" s="677"/>
      <c r="K26" s="677"/>
    </row>
    <row r="27" spans="3:11" ht="33" customHeight="1">
      <c r="C27" s="90"/>
      <c r="D27" s="1754"/>
      <c r="E27" s="1754"/>
      <c r="F27" s="349"/>
      <c r="G27" s="349"/>
      <c r="H27" s="349"/>
      <c r="I27" s="349"/>
      <c r="J27" s="676"/>
      <c r="K27" s="677"/>
    </row>
    <row r="28" spans="3:11" ht="15">
      <c r="C28" s="90"/>
      <c r="D28" s="662"/>
      <c r="E28" s="593"/>
      <c r="F28" s="593"/>
      <c r="G28" s="593"/>
      <c r="H28" s="593"/>
      <c r="I28" s="593"/>
      <c r="J28" s="676"/>
      <c r="K28" s="677"/>
    </row>
    <row r="29" spans="3:11" ht="96" customHeight="1">
      <c r="C29" s="90"/>
      <c r="D29" s="663"/>
      <c r="E29" s="590"/>
      <c r="F29" s="590"/>
      <c r="G29" s="590"/>
      <c r="H29" s="590"/>
      <c r="I29" s="590"/>
      <c r="J29" s="676"/>
      <c r="K29" s="677"/>
    </row>
    <row r="30" spans="3:11" ht="16.5">
      <c r="C30" s="90"/>
      <c r="D30" s="350"/>
      <c r="E30" s="351"/>
      <c r="F30" s="351"/>
      <c r="G30" s="351"/>
      <c r="H30" s="351"/>
      <c r="I30" s="351"/>
      <c r="J30" s="676"/>
      <c r="K30" s="677"/>
    </row>
    <row r="31" spans="3:11" ht="18.75">
      <c r="C31" s="90"/>
      <c r="D31" s="665"/>
      <c r="E31" s="665"/>
      <c r="F31" s="665"/>
      <c r="G31" s="665"/>
      <c r="H31" s="665"/>
      <c r="I31" s="665"/>
      <c r="J31" s="678"/>
      <c r="K31" s="678"/>
    </row>
    <row r="32" spans="3:11" ht="15">
      <c r="C32" s="90"/>
      <c r="D32" s="662"/>
      <c r="E32" s="593"/>
      <c r="F32" s="593"/>
      <c r="G32" s="593"/>
      <c r="H32" s="593"/>
      <c r="I32" s="593"/>
      <c r="J32" s="676"/>
      <c r="K32" s="677"/>
    </row>
    <row r="33" spans="3:15" ht="88.5" customHeight="1">
      <c r="C33" s="90"/>
      <c r="D33" s="666"/>
      <c r="E33" s="667"/>
      <c r="F33" s="667"/>
      <c r="G33" s="667"/>
      <c r="H33" s="667"/>
      <c r="I33" s="667"/>
      <c r="J33" s="676"/>
      <c r="K33" s="677"/>
    </row>
    <row r="34" spans="3:15">
      <c r="C34" s="90"/>
      <c r="D34" s="223"/>
      <c r="E34" s="223"/>
      <c r="F34" s="223"/>
      <c r="G34" s="223"/>
      <c r="H34" s="223"/>
      <c r="I34" s="223"/>
      <c r="J34" s="90"/>
      <c r="K34" s="90"/>
    </row>
    <row r="35" spans="3:15">
      <c r="C35" s="90"/>
      <c r="D35" s="223"/>
      <c r="E35" s="223"/>
      <c r="F35" s="223"/>
      <c r="G35" s="223"/>
      <c r="H35" s="223"/>
      <c r="I35" s="223"/>
      <c r="J35" s="90"/>
      <c r="K35" s="90"/>
    </row>
    <row r="36" spans="3:15">
      <c r="C36" s="90"/>
      <c r="D36" s="223"/>
      <c r="E36" s="223"/>
      <c r="F36" s="223"/>
      <c r="G36" s="223"/>
      <c r="H36" s="223"/>
      <c r="I36" s="223"/>
      <c r="J36" s="90"/>
      <c r="K36" s="90"/>
    </row>
    <row r="37" spans="3:15">
      <c r="C37" s="90"/>
      <c r="D37" s="223"/>
      <c r="E37" s="223"/>
      <c r="F37" s="223"/>
      <c r="G37" s="223"/>
      <c r="H37" s="223"/>
      <c r="I37" s="223"/>
      <c r="J37" s="90"/>
      <c r="K37" s="90"/>
    </row>
    <row r="38" spans="3:15">
      <c r="C38" s="90"/>
      <c r="D38" s="223"/>
      <c r="E38" s="223"/>
      <c r="F38" s="223"/>
      <c r="G38" s="223"/>
      <c r="H38" s="223"/>
      <c r="I38" s="223"/>
      <c r="J38" s="90"/>
      <c r="K38" s="90"/>
    </row>
    <row r="39" spans="3:15" ht="16.5">
      <c r="C39" s="90"/>
      <c r="D39" s="1755"/>
      <c r="E39" s="1755"/>
      <c r="F39" s="1755"/>
      <c r="G39" s="1755"/>
      <c r="H39" s="1755"/>
      <c r="I39" s="912"/>
      <c r="J39" s="679"/>
      <c r="K39" s="90"/>
      <c r="L39" s="90"/>
      <c r="M39" s="90"/>
      <c r="N39" s="90"/>
      <c r="O39" s="90"/>
    </row>
    <row r="40" spans="3:15" ht="16.5">
      <c r="C40" s="90"/>
      <c r="D40" s="912"/>
      <c r="E40" s="912"/>
      <c r="F40" s="912"/>
      <c r="G40" s="912"/>
      <c r="H40" s="912"/>
      <c r="I40" s="912"/>
      <c r="J40" s="679"/>
      <c r="K40" s="90"/>
      <c r="L40" s="90"/>
      <c r="M40" s="90"/>
      <c r="N40" s="90"/>
      <c r="O40" s="90"/>
    </row>
    <row r="41" spans="3:15" ht="16.5" customHeight="1">
      <c r="C41" s="90"/>
      <c r="D41" s="668"/>
      <c r="E41" s="668"/>
      <c r="F41" s="668"/>
      <c r="G41" s="668"/>
      <c r="H41" s="668"/>
      <c r="I41" s="911"/>
      <c r="J41" s="668"/>
      <c r="K41" s="668"/>
      <c r="L41" s="668"/>
      <c r="M41" s="668"/>
      <c r="N41" s="668"/>
      <c r="O41" s="668"/>
    </row>
    <row r="42" spans="3:15" ht="64.5" customHeight="1">
      <c r="C42" s="668"/>
      <c r="D42" s="668"/>
      <c r="E42" s="668"/>
      <c r="F42" s="668"/>
      <c r="G42" s="668"/>
      <c r="H42" s="668"/>
      <c r="I42" s="911"/>
      <c r="J42" s="668"/>
      <c r="K42" s="668"/>
      <c r="L42" s="668"/>
      <c r="M42" s="668"/>
      <c r="N42" s="668"/>
      <c r="O42" s="668"/>
    </row>
    <row r="43" spans="3:15" ht="15.75">
      <c r="C43" s="669"/>
      <c r="D43" s="669"/>
      <c r="E43" s="669"/>
      <c r="F43" s="669"/>
      <c r="G43" s="669"/>
      <c r="H43" s="669"/>
      <c r="I43" s="669"/>
      <c r="J43" s="669"/>
      <c r="K43" s="669"/>
      <c r="L43" s="669"/>
      <c r="M43" s="669"/>
      <c r="N43" s="669"/>
      <c r="O43" s="669"/>
    </row>
    <row r="44" spans="3:15" ht="243" customHeight="1">
      <c r="C44" s="90"/>
      <c r="D44" s="670"/>
      <c r="E44" s="674"/>
      <c r="F44" s="675"/>
      <c r="G44" s="675"/>
      <c r="H44" s="675"/>
      <c r="I44" s="673"/>
      <c r="J44" s="680"/>
      <c r="K44" s="90"/>
      <c r="L44" s="90"/>
      <c r="M44" s="90"/>
      <c r="N44" s="90"/>
    </row>
    <row r="45" spans="3:15">
      <c r="C45" s="90"/>
      <c r="D45" s="90"/>
      <c r="E45" s="90"/>
      <c r="F45" s="90"/>
      <c r="G45" s="90"/>
      <c r="H45" s="90"/>
      <c r="I45" s="90"/>
      <c r="J45" s="90"/>
      <c r="K45" s="90"/>
    </row>
    <row r="46" spans="3:15">
      <c r="C46" s="90"/>
      <c r="D46" s="90"/>
      <c r="E46" s="90"/>
      <c r="F46" s="90"/>
      <c r="G46" s="90"/>
      <c r="H46" s="90"/>
      <c r="I46" s="90"/>
      <c r="J46" s="90"/>
      <c r="K46" s="90"/>
    </row>
    <row r="47" spans="3:15">
      <c r="C47" s="90"/>
      <c r="D47" s="90"/>
      <c r="E47" s="90"/>
      <c r="F47" s="90"/>
      <c r="G47" s="90"/>
      <c r="H47" s="90"/>
      <c r="I47" s="90"/>
      <c r="J47" s="90"/>
      <c r="K47" s="90"/>
    </row>
  </sheetData>
  <sheetProtection password="D69D" sheet="1" selectLockedCells="1"/>
  <protectedRanges>
    <protectedRange sqref="E44:J44" name="Range2_1"/>
  </protectedRanges>
  <mergeCells count="8">
    <mergeCell ref="D19:F19"/>
    <mergeCell ref="D23:E23"/>
    <mergeCell ref="D27:E27"/>
    <mergeCell ref="D39:H39"/>
    <mergeCell ref="C2:J2"/>
    <mergeCell ref="C3:J3"/>
    <mergeCell ref="E5:I5"/>
    <mergeCell ref="D6:E6"/>
  </mergeCells>
  <conditionalFormatting sqref="E8:I9 E44:I44 E21:I21 E17:I17 E25:I25 E29:I29 E33:I33">
    <cfRule type="notContainsBlanks" dxfId="7" priority="1">
      <formula>LEN(TRIM(E8))&gt;0</formula>
    </cfRule>
  </conditionalFormatting>
  <dataValidations count="1">
    <dataValidation type="textLength" operator="lessThanOrEqual" allowBlank="1" showInputMessage="1" showErrorMessage="1" errorTitle="text length" error="Please limit your response to 4,000 characters or fewer." sqref="E44">
      <formula1>4000</formula1>
    </dataValidation>
  </dataValidations>
  <pageMargins left="0.7" right="0.7" top="0.75" bottom="0.75" header="0.3" footer="0.3"/>
  <pageSetup scale="69" orientation="portrait" r:id="rId1"/>
  <headerFooter>
    <oddFooter>&amp;CForm PC-2105</oddFooter>
  </headerFooter>
  <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sheetPr>
  <dimension ref="B1:AB43"/>
  <sheetViews>
    <sheetView zoomScale="90" zoomScaleNormal="90" zoomScaleSheetLayoutView="70" workbookViewId="0"/>
  </sheetViews>
  <sheetFormatPr defaultColWidth="9.140625" defaultRowHeight="16.5"/>
  <cols>
    <col min="1" max="1" width="2.85546875" style="56" customWidth="1"/>
    <col min="2" max="2" width="38.5703125" style="56" customWidth="1"/>
    <col min="3" max="3" width="8.140625" style="837" customWidth="1"/>
    <col min="4" max="4" width="21" style="56" bestFit="1" customWidth="1"/>
    <col min="5" max="5" width="8" style="56" customWidth="1"/>
    <col min="6" max="6" width="9" style="56" customWidth="1"/>
    <col min="7" max="9" width="9.140625" style="56" customWidth="1"/>
    <col min="10" max="10" width="6.28515625" style="56" customWidth="1"/>
    <col min="11" max="11" width="9.140625" style="56"/>
    <col min="12" max="12" width="12.5703125" style="56" customWidth="1"/>
    <col min="13" max="13" width="6.5703125" style="800" customWidth="1"/>
    <col min="14" max="14" width="12" style="56" customWidth="1"/>
    <col min="15" max="15" width="6.28515625" style="800" customWidth="1"/>
    <col min="16" max="16" width="10.7109375" style="56" customWidth="1"/>
    <col min="17" max="17" width="6.28515625" style="800" customWidth="1"/>
    <col min="18" max="18" width="12.140625" style="56" customWidth="1"/>
    <col min="19" max="19" width="6.7109375" style="56" customWidth="1"/>
    <col min="20" max="20" width="13" style="56" customWidth="1"/>
    <col min="21" max="21" width="6.7109375" style="56" customWidth="1"/>
    <col min="22" max="22" width="11.140625" style="800" customWidth="1"/>
    <col min="23" max="23" width="6.85546875" style="56" customWidth="1"/>
    <col min="24" max="24" width="9.5703125" style="56" customWidth="1"/>
    <col min="25" max="25" width="12.42578125" style="93" customWidth="1"/>
    <col min="26" max="16384" width="9.140625" style="56"/>
  </cols>
  <sheetData>
    <row r="1" spans="2:28" ht="57.75" customHeight="1" thickBot="1">
      <c r="N1" s="57" t="s">
        <v>323</v>
      </c>
      <c r="Y1" s="664" t="s">
        <v>323</v>
      </c>
      <c r="Z1" s="57" t="s">
        <v>81</v>
      </c>
    </row>
    <row r="2" spans="2:28" ht="19.5" customHeight="1" thickBot="1">
      <c r="C2" s="1771" t="s">
        <v>1220</v>
      </c>
      <c r="D2" s="1772"/>
      <c r="E2" s="1772"/>
      <c r="F2" s="1772"/>
      <c r="G2" s="1772"/>
      <c r="H2" s="1772"/>
      <c r="I2" s="1772"/>
      <c r="J2" s="1772"/>
      <c r="K2" s="1772"/>
      <c r="L2" s="1772"/>
      <c r="M2" s="1772"/>
      <c r="N2" s="1772"/>
      <c r="O2" s="1772"/>
      <c r="P2" s="1772"/>
      <c r="Q2" s="1772"/>
      <c r="R2" s="1772"/>
      <c r="S2" s="1772"/>
      <c r="T2" s="1772"/>
      <c r="U2" s="1772"/>
      <c r="V2" s="1772"/>
      <c r="W2" s="1772"/>
      <c r="X2" s="1772"/>
      <c r="Y2" s="1773"/>
      <c r="Z2" s="57" t="s">
        <v>82</v>
      </c>
    </row>
    <row r="3" spans="2:28" ht="19.5" customHeight="1" thickBot="1">
      <c r="C3" s="1774" t="s">
        <v>1436</v>
      </c>
      <c r="D3" s="1775"/>
      <c r="E3" s="1775"/>
      <c r="F3" s="1775"/>
      <c r="G3" s="1775"/>
      <c r="H3" s="1775"/>
      <c r="I3" s="1775"/>
      <c r="J3" s="1775"/>
      <c r="K3" s="1775"/>
      <c r="L3" s="1775"/>
      <c r="M3" s="1775"/>
      <c r="N3" s="1775"/>
      <c r="O3" s="1775"/>
      <c r="P3" s="1775"/>
      <c r="Q3" s="1775"/>
      <c r="R3" s="1775"/>
      <c r="S3" s="1775"/>
      <c r="T3" s="1775"/>
      <c r="U3" s="1775"/>
      <c r="V3" s="1775"/>
      <c r="W3" s="1775"/>
      <c r="X3" s="1775"/>
      <c r="Y3" s="1776"/>
    </row>
    <row r="4" spans="2:28" ht="19.5" customHeight="1" thickBot="1">
      <c r="B4" s="837"/>
      <c r="C4" s="838"/>
      <c r="D4" s="839"/>
      <c r="E4" s="839"/>
      <c r="F4" s="58"/>
      <c r="G4" s="59"/>
      <c r="H4" s="59"/>
      <c r="I4" s="59"/>
      <c r="J4" s="59"/>
      <c r="K4" s="59"/>
      <c r="L4" s="59"/>
      <c r="M4" s="801"/>
      <c r="N4" s="59"/>
      <c r="O4" s="801"/>
      <c r="P4" s="59"/>
      <c r="Q4" s="801"/>
      <c r="R4" s="59"/>
      <c r="S4" s="59"/>
      <c r="T4" s="59"/>
      <c r="U4" s="59"/>
      <c r="V4" s="801"/>
      <c r="W4" s="59"/>
      <c r="X4" s="59"/>
      <c r="Y4" s="96"/>
    </row>
    <row r="5" spans="2:28" ht="18.75" thickBot="1">
      <c r="B5" s="837"/>
      <c r="C5" s="838"/>
      <c r="D5" s="1777" t="s">
        <v>273</v>
      </c>
      <c r="E5" s="1778"/>
      <c r="F5" s="1778"/>
      <c r="G5" s="1778"/>
      <c r="H5" s="1778"/>
      <c r="I5" s="1778"/>
      <c r="J5" s="1778"/>
      <c r="K5" s="1778"/>
      <c r="L5" s="1778"/>
      <c r="M5" s="1778"/>
      <c r="N5" s="1778"/>
      <c r="O5" s="1778"/>
      <c r="P5" s="1778"/>
      <c r="Q5" s="1778"/>
      <c r="R5" s="1778"/>
      <c r="S5" s="1778"/>
      <c r="T5" s="1778"/>
      <c r="U5" s="1778"/>
      <c r="V5" s="1778"/>
      <c r="W5" s="1778"/>
      <c r="X5" s="1779"/>
      <c r="Y5" s="96"/>
    </row>
    <row r="6" spans="2:28" ht="17.25" thickBot="1">
      <c r="B6" s="837"/>
      <c r="C6" s="838"/>
      <c r="D6" s="839"/>
      <c r="E6" s="839"/>
      <c r="F6" s="839"/>
      <c r="G6" s="839"/>
      <c r="H6" s="839"/>
      <c r="I6" s="839"/>
      <c r="J6" s="839"/>
      <c r="K6" s="839"/>
      <c r="L6" s="839"/>
      <c r="M6" s="839"/>
      <c r="N6" s="839"/>
      <c r="O6" s="839"/>
      <c r="P6" s="839"/>
      <c r="Q6" s="839"/>
      <c r="R6" s="839"/>
      <c r="S6" s="839"/>
      <c r="T6" s="839"/>
      <c r="U6" s="839"/>
      <c r="V6" s="839"/>
      <c r="W6" s="839"/>
      <c r="X6" s="839"/>
      <c r="Y6" s="840"/>
    </row>
    <row r="7" spans="2:28" ht="82.5" customHeight="1" thickBot="1">
      <c r="B7" s="837"/>
      <c r="C7" s="838"/>
      <c r="D7" s="841" t="s">
        <v>541</v>
      </c>
      <c r="E7" s="1780" t="s">
        <v>1221</v>
      </c>
      <c r="F7" s="1781"/>
      <c r="G7" s="1781"/>
      <c r="H7" s="1781"/>
      <c r="I7" s="1781"/>
      <c r="J7" s="1781"/>
      <c r="K7" s="1781"/>
      <c r="L7" s="1781"/>
      <c r="M7" s="1781"/>
      <c r="N7" s="1781"/>
      <c r="O7" s="1781"/>
      <c r="P7" s="1781"/>
      <c r="Q7" s="1781"/>
      <c r="R7" s="1781"/>
      <c r="S7" s="1781"/>
      <c r="T7" s="1781"/>
      <c r="U7" s="1781"/>
      <c r="V7" s="1781"/>
      <c r="W7" s="1781"/>
      <c r="X7" s="1782"/>
      <c r="Y7" s="96"/>
    </row>
    <row r="8" spans="2:28" ht="38.25" customHeight="1">
      <c r="B8" s="93"/>
      <c r="C8" s="838"/>
      <c r="D8" s="842"/>
      <c r="E8" s="843"/>
      <c r="F8" s="843"/>
      <c r="G8" s="843"/>
      <c r="H8" s="843"/>
      <c r="I8" s="843"/>
      <c r="J8" s="843"/>
      <c r="K8" s="843"/>
      <c r="L8" s="1783" t="str">
        <f>IF(AND(OR(E10="Panama",E10="Costa Rica",E10="Guatemala",E10="Nicaragua",E10="El Salvador"),E12="2.2.3, Local Government and Decentralization"),"Is this project being funded by Central America Regional Security Intiative (CARSI) funding?","")</f>
        <v/>
      </c>
      <c r="M8" s="1783"/>
      <c r="N8" s="1783"/>
      <c r="O8" s="1783"/>
      <c r="P8" s="843"/>
      <c r="Q8" s="843"/>
      <c r="R8" s="1785" t="str">
        <f>IF(P9="Yes","If you marked any CARSI risk factors as being relevant to the project, please explain how your project addressed these risk factors","")</f>
        <v/>
      </c>
      <c r="S8" s="1785"/>
      <c r="T8" s="1785"/>
      <c r="U8" s="1785"/>
      <c r="V8" s="1785"/>
      <c r="W8" s="1785"/>
      <c r="X8" s="1785"/>
      <c r="Y8" s="96"/>
    </row>
    <row r="9" spans="2:28" ht="21.75" customHeight="1">
      <c r="B9" s="93"/>
      <c r="C9" s="838"/>
      <c r="D9" s="844"/>
      <c r="E9" s="839"/>
      <c r="F9" s="839"/>
      <c r="G9" s="839"/>
      <c r="H9" s="839"/>
      <c r="I9" s="839"/>
      <c r="J9" s="839"/>
      <c r="K9" s="839"/>
      <c r="L9" s="1784"/>
      <c r="M9" s="1784"/>
      <c r="N9" s="1784"/>
      <c r="O9" s="1784"/>
      <c r="P9" s="852"/>
      <c r="Q9" s="839"/>
      <c r="R9" s="1786"/>
      <c r="S9" s="1786"/>
      <c r="T9" s="1786"/>
      <c r="U9" s="1786"/>
      <c r="V9" s="1786"/>
      <c r="W9" s="1786"/>
      <c r="X9" s="1786"/>
      <c r="Y9" s="96"/>
    </row>
    <row r="10" spans="2:28" ht="20.25" customHeight="1">
      <c r="B10" s="93"/>
      <c r="C10" s="838"/>
      <c r="D10" s="845" t="s">
        <v>501</v>
      </c>
      <c r="E10" s="1787" t="s">
        <v>152</v>
      </c>
      <c r="F10" s="1788"/>
      <c r="G10" s="1788"/>
      <c r="H10" s="1788"/>
      <c r="I10" s="1788"/>
      <c r="J10" s="1789"/>
      <c r="K10" s="839"/>
      <c r="L10" s="1784"/>
      <c r="M10" s="1784"/>
      <c r="N10" s="1784"/>
      <c r="O10" s="1784"/>
      <c r="P10" s="839"/>
      <c r="Q10" s="839"/>
      <c r="R10" s="1786"/>
      <c r="S10" s="1786"/>
      <c r="T10" s="1786"/>
      <c r="U10" s="1786"/>
      <c r="V10" s="1786"/>
      <c r="W10" s="1786"/>
      <c r="X10" s="1786"/>
      <c r="Y10" s="96"/>
    </row>
    <row r="11" spans="2:28" ht="16.5" customHeight="1">
      <c r="B11" s="837"/>
      <c r="C11" s="838"/>
      <c r="D11" s="846"/>
      <c r="E11" s="59"/>
      <c r="F11" s="59"/>
      <c r="G11" s="59"/>
      <c r="H11" s="59"/>
      <c r="I11" s="59"/>
      <c r="J11" s="59"/>
      <c r="K11" s="59"/>
      <c r="L11" s="1790" t="str">
        <f>IF(P9="Yes","Then please make sure to fill out information for the indicators below that say 'CARSI' (as they apply to your project) and also please answer the question about risk factors to the right.","")</f>
        <v/>
      </c>
      <c r="M11" s="1790"/>
      <c r="N11" s="1790"/>
      <c r="O11" s="1790"/>
      <c r="P11" s="1790"/>
      <c r="Q11" s="847"/>
      <c r="R11" s="1786"/>
      <c r="S11" s="1786"/>
      <c r="T11" s="1786"/>
      <c r="U11" s="1786"/>
      <c r="V11" s="1786"/>
      <c r="W11" s="1786"/>
      <c r="X11" s="1786"/>
      <c r="Y11" s="96"/>
    </row>
    <row r="12" spans="2:28">
      <c r="B12" s="837"/>
      <c r="C12" s="838"/>
      <c r="D12" s="846" t="s">
        <v>216</v>
      </c>
      <c r="E12" s="1351" t="s">
        <v>185</v>
      </c>
      <c r="F12" s="1352"/>
      <c r="G12" s="1352"/>
      <c r="H12" s="1352"/>
      <c r="I12" s="1352"/>
      <c r="J12" s="1353"/>
      <c r="K12" s="801"/>
      <c r="L12" s="1790"/>
      <c r="M12" s="1790"/>
      <c r="N12" s="1790"/>
      <c r="O12" s="1790"/>
      <c r="P12" s="1790"/>
      <c r="Q12" s="801"/>
      <c r="R12" s="1786"/>
      <c r="S12" s="1786"/>
      <c r="T12" s="1786"/>
      <c r="U12" s="1786"/>
      <c r="V12" s="1786"/>
      <c r="W12" s="1786"/>
      <c r="X12" s="1786"/>
      <c r="Y12" s="305"/>
    </row>
    <row r="13" spans="2:28" ht="33.75" customHeight="1">
      <c r="B13" s="837"/>
      <c r="C13" s="838"/>
      <c r="D13" s="846"/>
      <c r="E13" s="806"/>
      <c r="F13" s="806"/>
      <c r="G13" s="806"/>
      <c r="H13" s="806"/>
      <c r="I13" s="806"/>
      <c r="J13" s="806"/>
      <c r="K13" s="801"/>
      <c r="L13" s="1791"/>
      <c r="M13" s="1791"/>
      <c r="N13" s="1791"/>
      <c r="O13" s="1791"/>
      <c r="P13" s="1791"/>
      <c r="Q13" s="801"/>
      <c r="R13" s="59"/>
      <c r="S13" s="59"/>
      <c r="T13" s="59"/>
      <c r="U13" s="59"/>
      <c r="V13" s="59"/>
      <c r="W13" s="59"/>
      <c r="X13" s="90"/>
      <c r="Y13" s="305"/>
    </row>
    <row r="14" spans="2:28" ht="60" customHeight="1">
      <c r="B14" s="837"/>
      <c r="C14" s="838"/>
      <c r="D14" s="846" t="s">
        <v>324</v>
      </c>
      <c r="E14" s="1765" t="s">
        <v>325</v>
      </c>
      <c r="F14" s="1766"/>
      <c r="G14" s="1766"/>
      <c r="H14" s="1766"/>
      <c r="I14" s="1766"/>
      <c r="J14" s="1767"/>
      <c r="K14" s="807">
        <v>12</v>
      </c>
      <c r="L14" s="808" t="s">
        <v>1017</v>
      </c>
      <c r="M14" s="807">
        <v>15</v>
      </c>
      <c r="N14" s="808" t="s">
        <v>1018</v>
      </c>
      <c r="O14" s="807">
        <v>5</v>
      </c>
      <c r="P14" s="808" t="s">
        <v>1019</v>
      </c>
      <c r="Q14" s="807">
        <v>10</v>
      </c>
      <c r="R14" s="809" t="s">
        <v>1020</v>
      </c>
      <c r="S14" s="808"/>
      <c r="T14" s="808" t="s">
        <v>1021</v>
      </c>
      <c r="U14" s="808"/>
      <c r="V14" s="810" t="s">
        <v>1022</v>
      </c>
      <c r="W14" s="306"/>
      <c r="X14" s="848"/>
      <c r="Y14" s="305"/>
    </row>
    <row r="15" spans="2:28" ht="62.25" customHeight="1">
      <c r="B15" s="837"/>
      <c r="C15" s="838"/>
      <c r="D15" s="849">
        <f t="shared" ref="D15:D32" ca="1" si="0">IF(ISNUMBER(MATCH(E15,StandardIndicators,0)),IF(ISBLANK(INDIRECT("'SPA Elements and Indicators'!P"&amp;MATCH(E15,StandardIndicators,0))),"",INDIRECT("'SPA Elements and Indicators'!P"&amp;MATCH(E15,StandardIndicators,0))),"")</f>
        <v>53</v>
      </c>
      <c r="E15" s="1768" t="str">
        <f ca="1">IF(ISBLANK($E$12),"",INDIRECT("'SPA Elements and Indicators'!B"&amp;MATCH(LEFT($E$12,5),'SPA Elements and Indicators'!A:A,0)))</f>
        <v># of people trained in child health and nutrition through USG-supported health area programs</v>
      </c>
      <c r="F15" s="1769"/>
      <c r="G15" s="1769"/>
      <c r="H15" s="1769"/>
      <c r="I15" s="1769"/>
      <c r="J15" s="1769"/>
      <c r="K15" s="853"/>
      <c r="L15" s="802" t="str">
        <f ca="1">IF(ISNUMBER(MATCH(E15,StandardIndicators,0)),IF(ISBLANK(INDIRECT("'SPA Elements and Indicators'!J"&amp;MATCH(E15,StandardIndicators,0))),"",INDIRECT("'SPA Elements and Indicators'!J"&amp;MATCH(E15,StandardIndicators,0))),IF(ISNUMBER(MATCH(E15,'Custom SPA Indicators Labels'!B$1:B$119,0)),IF(ISBLANK(VLOOKUP(E15,'Custom SPA Indicators Labels'!B$1:H$119,2,FALSE)),"",VLOOKUP(E15,'Custom SPA Indicators Labels'!B$1:H$119,2,FALSE)),""))</f>
        <v>Men 25 and older</v>
      </c>
      <c r="M15" s="854"/>
      <c r="N15" s="802" t="str">
        <f ca="1">IF(ISNUMBER(MATCH(E15,StandardIndicators,0)),IF(ISBLANK(INDIRECT("'SPA Elements and Indicators'!K"&amp;MATCH(E15,StandardIndicators,0))),"",INDIRECT("'SPA Elements and Indicators'!K"&amp;MATCH(E15,StandardIndicators,0))),IF(ISNUMBER(MATCH(E15,'Custom SPA Indicators Labels'!B$1:B$119,0)),IF(ISBLANK(VLOOKUP(E15,'Custom SPA Indicators Labels'!B$1:H$119,3,FALSE)),"",VLOOKUP(E15,'Custom SPA Indicators Labels'!B$1:H$119,3,FALSE)),""))</f>
        <v>Women 25 and older</v>
      </c>
      <c r="O15" s="828"/>
      <c r="P15" s="802" t="str">
        <f ca="1">IF(ISNUMBER(MATCH(E15,StandardIndicators,0)),IF(ISBLANK(INDIRECT("'SPA Elements and Indicators'!L"&amp;MATCH(E15,StandardIndicators,0))),"",INDIRECT("'SPA Elements and Indicators'!L"&amp;MATCH(E15,StandardIndicators,0))),IF(ISNUMBER(MATCH(E15,'Custom SPA Indicators Labels'!B$1:B$119,0)),IF(ISBLANK(VLOOKUP(E15,'Custom SPA Indicators Labels'!B$1:H$119,4,FALSE)),"",VLOOKUP(E15,'Custom SPA Indicators Labels'!B$1:H$119,4,FALSE)),""))</f>
        <v>Men 15-24</v>
      </c>
      <c r="Q15" s="827"/>
      <c r="R15" s="804" t="str">
        <f ca="1">IF(ISNUMBER(MATCH(E15,StandardIndicators,0)),IF(ISBLANK(INDIRECT("'SPA Elements and Indicators'!M"&amp;MATCH(E15,StandardIndicators,0))),"",INDIRECT("'SPA Elements and Indicators'!M"&amp;MATCH(E15,StandardIndicators,0))),IF(ISNUMBER(MATCH(E15,'Custom SPA Indicators Labels'!B$1:B$119,0)),IF(ISBLANK(VLOOKUP(E15,'Custom SPA Indicators Labels'!B$1:H$119,5,FALSE)),"",VLOOKUP(E15,'Custom SPA Indicators Labels'!B$1:H$119,5,FALSE)),""))</f>
        <v>Women 15-24</v>
      </c>
      <c r="S15" s="853"/>
      <c r="T15" s="802" t="str">
        <f ca="1">IF(ISNUMBER(MATCH(E15,StandardIndicators,0)),IF(ISBLANK(INDIRECT("'SPA Elements and Indicators'!N"&amp;MATCH(E15,StandardIndicators,0))),"",INDIRECT("'SPA Elements and Indicators'!N"&amp;MATCH(E15,StandardIndicators,0))),IF(ISNUMBER(MATCH(E15,'Custom SPA Indicators Labels'!B$1:B$119,0)),IF(ISBLANK(VLOOKUP(E15,'Custom SPA Indicators Labels'!B$1:H$119,6,FALSE)),"",VLOOKUP(E15,'Custom SPA Indicators Labels'!B$1:H$119,6,FALSE)),""))</f>
        <v/>
      </c>
      <c r="U15" s="853"/>
      <c r="V15" s="805" t="str">
        <f ca="1">IF(ISNUMBER(MATCH(E15,StandardIndicators,0)),IF(ISBLANK(INDIRECT("'SPA Elements and Indicators'!O"&amp;MATCH(E15,StandardIndicators,0))),"",INDIRECT("'SPA Elements and Indicators'!O"&amp;MATCH(E15,StandardIndicators,0))),IF(ISNUMBER(MATCH(E15,'Custom SPA Indicators Labels'!B$1:B$119,0)),IF(ISBLANK(VLOOKUP(E15,'Custom SPA Indicators Labels'!B$1:H$119,7,FALSE)),"",VLOOKUP(E15,'Custom SPA Indicators Labels'!B$1:H$119,7,FALSE)),""))</f>
        <v/>
      </c>
      <c r="W15" s="306"/>
      <c r="X15" s="848"/>
      <c r="Y15" s="822"/>
      <c r="Z15" s="57"/>
      <c r="AA15" s="57"/>
      <c r="AB15" s="57"/>
    </row>
    <row r="16" spans="2:28" ht="62.25" customHeight="1">
      <c r="B16" s="837"/>
      <c r="C16" s="838"/>
      <c r="D16" s="849">
        <f t="shared" ca="1" si="0"/>
        <v>54</v>
      </c>
      <c r="E16" s="1768" t="str">
        <f t="shared" ref="E16:E32" ca="1" si="1">IF(ISBLANK($E$12),"",IF(OR(ISBLANK(INDIRECT("'SPA Elements and Indicators'!B"&amp;MATCH(E15,StandardIndicators,0)+1)),ISNA(INDIRECT("'SPA Elements and Indicators'!B"&amp;MATCH(E15,StandardIndicators,0)+1))),X16,W16))</f>
        <v># of health facilities with improved capacity to manage acute under-nutrition</v>
      </c>
      <c r="F16" s="1769"/>
      <c r="G16" s="1769"/>
      <c r="H16" s="1769"/>
      <c r="I16" s="1769"/>
      <c r="J16" s="1770"/>
      <c r="K16" s="826"/>
      <c r="L16" s="802" t="str">
        <f ca="1">IF(ISNUMBER(MATCH(E16,StandardIndicators,0)),IF(ISBLANK(INDIRECT("'SPA Elements and Indicators'!J"&amp;MATCH(E16,StandardIndicators,0))),"",INDIRECT("'SPA Elements and Indicators'!J"&amp;MATCH(E16,StandardIndicators,0))),IF(ISNUMBER(MATCH(E16,'Custom SPA Indicators Labels'!B$1:B$119,0)),IF(ISBLANK(VLOOKUP(E16,'Custom SPA Indicators Labels'!B$1:H$119,2,FALSE)),"",VLOOKUP(E16,'Custom SPA Indicators Labels'!B$1:H$119,2,FALSE)),""))</f>
        <v>Facilities</v>
      </c>
      <c r="M16" s="803"/>
      <c r="N16" s="802" t="str">
        <f ca="1">IF(ISNUMBER(MATCH(E16,StandardIndicators,0)),IF(ISBLANK(INDIRECT("'SPA Elements and Indicators'!K"&amp;MATCH(E16,StandardIndicators,0))),"",INDIRECT("'SPA Elements and Indicators'!K"&amp;MATCH(E16,StandardIndicators,0))),IF(ISNUMBER(MATCH(E16,'Custom SPA Indicators Labels'!B$1:B$119,0)),IF(ISBLANK(VLOOKUP(E16,'Custom SPA Indicators Labels'!B$1:H$119,3,FALSE)),"",VLOOKUP(E16,'Custom SPA Indicators Labels'!B$1:H$119,3,FALSE)),""))</f>
        <v/>
      </c>
      <c r="O16" s="803"/>
      <c r="P16" s="802" t="str">
        <f ca="1">IF(ISNUMBER(MATCH(E16,StandardIndicators,0)),IF(ISBLANK(INDIRECT("'SPA Elements and Indicators'!L"&amp;MATCH(E16,StandardIndicators,0))),"",INDIRECT("'SPA Elements and Indicators'!L"&amp;MATCH(E16,StandardIndicators,0))),IF(ISNUMBER(MATCH(E16,'Custom SPA Indicators Labels'!B$1:B$119,0)),IF(ISBLANK(VLOOKUP(E16,'Custom SPA Indicators Labels'!B$1:H$119,4,FALSE)),"",VLOOKUP(E16,'Custom SPA Indicators Labels'!B$1:H$119,4,FALSE)),""))</f>
        <v/>
      </c>
      <c r="Q16" s="803"/>
      <c r="R16" s="804" t="str">
        <f ca="1">IF(ISNUMBER(MATCH(E16,StandardIndicators,0)),IF(ISBLANK(INDIRECT("'SPA Elements and Indicators'!M"&amp;MATCH(E16,StandardIndicators,0))),"",INDIRECT("'SPA Elements and Indicators'!M"&amp;MATCH(E16,StandardIndicators,0))),IF(ISNUMBER(MATCH(E16,'Custom SPA Indicators Labels'!B$1:B$119,0)),IF(ISBLANK(VLOOKUP(E16,'Custom SPA Indicators Labels'!B$1:H$119,5,FALSE)),"",VLOOKUP(E16,'Custom SPA Indicators Labels'!B$1:H$119,5,FALSE)),""))</f>
        <v/>
      </c>
      <c r="S16" s="856"/>
      <c r="T16" s="802" t="str">
        <f ca="1">IF(ISNUMBER(MATCH(E16,StandardIndicators,0)),IF(ISBLANK(INDIRECT("'SPA Elements and Indicators'!N"&amp;MATCH(E16,StandardIndicators,0))),"",INDIRECT("'SPA Elements and Indicators'!N"&amp;MATCH(E16,StandardIndicators,0))),IF(ISNUMBER(MATCH(E16,'Custom SPA Indicators Labels'!B$1:B$119,0)),IF(ISBLANK(VLOOKUP(E16,'Custom SPA Indicators Labels'!B$1:H$119,6,FALSE)),"",VLOOKUP(E16,'Custom SPA Indicators Labels'!B$1:H$119,6,FALSE)),""))</f>
        <v/>
      </c>
      <c r="U16" s="856"/>
      <c r="V16" s="805" t="str">
        <f ca="1">IF(ISNUMBER(MATCH(E16,StandardIndicators,0)),IF(ISBLANK(INDIRECT("'SPA Elements and Indicators'!O"&amp;MATCH(E16,StandardIndicators,0))),"",INDIRECT("'SPA Elements and Indicators'!O"&amp;MATCH(E16,StandardIndicators,0))),IF(ISNUMBER(MATCH(E16,'Custom SPA Indicators Labels'!B$1:B$119,0)),IF(ISBLANK(VLOOKUP(E16,'Custom SPA Indicators Labels'!B$1:H$119,7,FALSE)),"",VLOOKUP(E16,'Custom SPA Indicators Labels'!B$1:H$119,7,FALSE)),""))</f>
        <v/>
      </c>
      <c r="W16" s="306" t="str">
        <f ca="1">IF(MATCH(LEFT(E$12,5),'SPA Elements and Indicators'!A:A,0)+ROW()-16&lt;MATCH(LEFT(INDIRECT("'Lookup'!B"&amp;MATCH(E$12,Lookup!B:B,0)+1),5),'SPA Elements and Indicators'!A:A,0),INDIRECT("'SPA Elements and Indicators'!B"&amp;MATCH(LEFT(E$12,5),'SPA Elements and Indicators'!A:A,0)+ROW()-15),"")</f>
        <v># of health facilities with improved capacity to manage acute under-nutrition</v>
      </c>
      <c r="X16" s="306">
        <f ca="1">IF(EXACT(INDIRECT("'Custom SPA Indicators'!B"&amp;MATCH(LEFT(E$12,5),'Custom SPA Indicators'!A:A,0)+ROW()-Y16),Y$1),"",Z16)</f>
        <v>0</v>
      </c>
      <c r="Y16" s="822">
        <f ca="1">MATCH(INDIRECT("'SPA Elements and Indicators'!B"&amp;MATCH(LEFT(INDIRECT("'Lookup'!B"&amp;MATCH(E$12,Lookup!B:B,0)+1),5),'SPA Elements and Indicators'!A:A,0)-2),E:E,0)</f>
        <v>17</v>
      </c>
      <c r="Z16" s="57">
        <f ca="1">IF(MATCH(LEFT(E$12,5),'Custom SPA Indicators'!A:A,0)+ROW()-MATCH(INDIRECT("'SPA Elements and Indicators'!B"&amp;MATCH(LEFT(INDIRECT("'Lookup'!B"&amp;MATCH(E$12,Lookup!B:B,0)+1),5),'SPA Elements and Indicators'!A:A,0)-2),E:E,0)&lt;MATCH(LEFT(INDIRECT("'Lookup'!B"&amp;MATCH(E$12,Lookup!B:B,0)+1),5),'Custom SPA Indicators'!A:A,0),INDIRECT("'Custom SPA Indicators'!B"&amp;MATCH(LEFT(E$12,5),'Custom SPA Indicators'!A:A,0)+ROW()-MATCH(INDIRECT("'SPA Elements and Indicators'!B"&amp;MATCH(LEFT(INDIRECT("'Lookup'!B"&amp;MATCH(E$12,Lookup!B:B,0)+1),5),'SPA Elements and Indicators'!A:A,0)-2),E:E,0)),"")</f>
        <v>0</v>
      </c>
      <c r="AA16" s="57"/>
      <c r="AB16" s="57"/>
    </row>
    <row r="17" spans="2:28" ht="78" customHeight="1">
      <c r="B17" s="837"/>
      <c r="C17" s="838"/>
      <c r="D17" s="849">
        <f t="shared" ca="1" si="0"/>
        <v>55</v>
      </c>
      <c r="E17" s="1768" t="str">
        <f t="shared" ca="1" si="1"/>
        <v># of children under five reached by US government-supported nutrition programs</v>
      </c>
      <c r="F17" s="1769"/>
      <c r="G17" s="1769"/>
      <c r="H17" s="1769"/>
      <c r="I17" s="1769"/>
      <c r="J17" s="1770"/>
      <c r="K17" s="826"/>
      <c r="L17" s="802" t="str">
        <f ca="1">IF(ISNUMBER(MATCH(E17,StandardIndicators,0)),IF(ISBLANK(INDIRECT("'SPA Elements and Indicators'!J"&amp;MATCH(E17,StandardIndicators,0))),"",INDIRECT("'SPA Elements and Indicators'!J"&amp;MATCH(E17,StandardIndicators,0))),IF(ISNUMBER(MATCH(E17,'Custom SPA Indicators Labels'!B$1:B$119,0)),IF(ISBLANK(VLOOKUP(E17,'Custom SPA Indicators Labels'!B$1:H$119,2,FALSE)),"",VLOOKUP(E17,'Custom SPA Indicators Labels'!B$1:H$119,2,FALSE)),""))</f>
        <v>Boys under 5 years old</v>
      </c>
      <c r="M17" s="803"/>
      <c r="N17" s="802" t="str">
        <f ca="1">IF(ISNUMBER(MATCH(E17,StandardIndicators,0)),IF(ISBLANK(INDIRECT("'SPA Elements and Indicators'!K"&amp;MATCH(E17,StandardIndicators,0))),"",INDIRECT("'SPA Elements and Indicators'!K"&amp;MATCH(E17,StandardIndicators,0))),IF(ISNUMBER(MATCH(E17,'Custom SPA Indicators Labels'!B$1:B$119,0)),IF(ISBLANK(VLOOKUP(E17,'Custom SPA Indicators Labels'!B$1:H$119,3,FALSE)),"",VLOOKUP(E17,'Custom SPA Indicators Labels'!B$1:H$119,3,FALSE)),""))</f>
        <v>Girls under 5 years old</v>
      </c>
      <c r="O17" s="803"/>
      <c r="P17" s="802" t="str">
        <f ca="1">IF(ISNUMBER(MATCH(E17,StandardIndicators,0)),IF(ISBLANK(INDIRECT("'SPA Elements and Indicators'!L"&amp;MATCH(E17,StandardIndicators,0))),"",INDIRECT("'SPA Elements and Indicators'!L"&amp;MATCH(E17,StandardIndicators,0))),IF(ISNUMBER(MATCH(E17,'Custom SPA Indicators Labels'!B$1:B$119,0)),IF(ISBLANK(VLOOKUP(E17,'Custom SPA Indicators Labels'!B$1:H$119,4,FALSE)),"",VLOOKUP(E17,'Custom SPA Indicators Labels'!B$1:H$119,4,FALSE)),""))</f>
        <v/>
      </c>
      <c r="Q17" s="803"/>
      <c r="R17" s="804" t="str">
        <f ca="1">IF(ISNUMBER(MATCH(E17,StandardIndicators,0)),IF(ISBLANK(INDIRECT("'SPA Elements and Indicators'!M"&amp;MATCH(E17,StandardIndicators,0))),"",INDIRECT("'SPA Elements and Indicators'!M"&amp;MATCH(E17,StandardIndicators,0))),IF(ISNUMBER(MATCH(E17,'Custom SPA Indicators Labels'!B$1:B$119,0)),IF(ISBLANK(VLOOKUP(E17,'Custom SPA Indicators Labels'!B$1:H$119,5,FALSE)),"",VLOOKUP(E17,'Custom SPA Indicators Labels'!B$1:H$119,5,FALSE)),""))</f>
        <v/>
      </c>
      <c r="S17" s="856"/>
      <c r="T17" s="802" t="str">
        <f ca="1">IF(ISNUMBER(MATCH(E17,StandardIndicators,0)),IF(ISBLANK(INDIRECT("'SPA Elements and Indicators'!N"&amp;MATCH(E17,StandardIndicators,0))),"",INDIRECT("'SPA Elements and Indicators'!N"&amp;MATCH(E17,StandardIndicators,0))),IF(ISNUMBER(MATCH(E17,'Custom SPA Indicators Labels'!B$1:B$119,0)),IF(ISBLANK(VLOOKUP(E17,'Custom SPA Indicators Labels'!B$1:H$119,6,FALSE)),"",VLOOKUP(E17,'Custom SPA Indicators Labels'!B$1:H$119,6,FALSE)),""))</f>
        <v/>
      </c>
      <c r="U17" s="856"/>
      <c r="V17" s="805" t="str">
        <f ca="1">IF(ISNUMBER(MATCH(E17,StandardIndicators,0)),IF(ISBLANK(INDIRECT("'SPA Elements and Indicators'!O"&amp;MATCH(E17,StandardIndicators,0))),"",INDIRECT("'SPA Elements and Indicators'!O"&amp;MATCH(E17,StandardIndicators,0))),IF(ISNUMBER(MATCH(E17,'Custom SPA Indicators Labels'!B$1:B$119,0)),IF(ISBLANK(VLOOKUP(E17,'Custom SPA Indicators Labels'!B$1:H$119,7,FALSE)),"",VLOOKUP(E17,'Custom SPA Indicators Labels'!B$1:H$119,7,FALSE)),""))</f>
        <v/>
      </c>
      <c r="W17" s="306" t="str">
        <f ca="1">IF(MATCH(LEFT(E$12,5),'SPA Elements and Indicators'!A:A,0)+ROW()-16&lt;MATCH(LEFT(INDIRECT("'Lookup'!B"&amp;MATCH(E$12,Lookup!B:B,0)+1),5),'SPA Elements and Indicators'!A:A,0),INDIRECT("'SPA Elements and Indicators'!B"&amp;MATCH(LEFT(E$12,5),'SPA Elements and Indicators'!A:A,0)+ROW()-15),"")</f>
        <v># of children under five reached by US government-supported nutrition programs</v>
      </c>
      <c r="X17" s="306">
        <f ca="1">IF(EXACT(INDIRECT("'Custom SPA Indicators'!B"&amp;MATCH(LEFT(E$12,5),'Custom SPA Indicators'!A:A,0)+ROW()-Y17),Y$1),"",Z17)</f>
        <v>0</v>
      </c>
      <c r="Y17" s="822">
        <f ca="1">MATCH(INDIRECT("'SPA Elements and Indicators'!B"&amp;MATCH(LEFT(INDIRECT("'Lookup'!B"&amp;MATCH(E$12,Lookup!B:B,0)+1),5),'SPA Elements and Indicators'!A:A,0)-2),E:E,0)</f>
        <v>17</v>
      </c>
      <c r="Z17" s="57">
        <f ca="1">IF(MATCH(LEFT(E$12,5),'Custom SPA Indicators'!A:A,0)+ROW()-MATCH(INDIRECT("'SPA Elements and Indicators'!B"&amp;MATCH(LEFT(INDIRECT("'Lookup'!B"&amp;MATCH(E$12,Lookup!B:B,0)+1),5),'SPA Elements and Indicators'!A:A,0)-2),E:E,0)&lt;MATCH(LEFT(INDIRECT("'Lookup'!B"&amp;MATCH(E$12,Lookup!B:B,0)+1),5),'Custom SPA Indicators'!A:A,0),INDIRECT("'Custom SPA Indicators'!B"&amp;MATCH(LEFT(E$12,5),'Custom SPA Indicators'!A:A,0)+ROW()-MATCH(INDIRECT("'SPA Elements and Indicators'!B"&amp;MATCH(LEFT(INDIRECT("'Lookup'!B"&amp;MATCH(E$12,Lookup!B:B,0)+1),5),'SPA Elements and Indicators'!A:A,0)-2),E:E,0)),"")</f>
        <v>0</v>
      </c>
      <c r="AA17" s="57"/>
      <c r="AB17" s="857"/>
    </row>
    <row r="18" spans="2:28" ht="62.25" customHeight="1">
      <c r="B18" s="837"/>
      <c r="C18" s="838"/>
      <c r="D18" s="849" t="str">
        <f t="shared" ca="1" si="0"/>
        <v/>
      </c>
      <c r="E18" s="1768" t="str">
        <f t="shared" ca="1" si="1"/>
        <v># of people impacted by community support projects for improving child health and nutrition</v>
      </c>
      <c r="F18" s="1769"/>
      <c r="G18" s="1769"/>
      <c r="H18" s="1769"/>
      <c r="I18" s="1769"/>
      <c r="J18" s="1770"/>
      <c r="K18" s="826"/>
      <c r="L18" s="802" t="str">
        <f ca="1">IF(ISNUMBER(MATCH(E18,StandardIndicators,0)),IF(ISBLANK(INDIRECT("'SPA Elements and Indicators'!J"&amp;MATCH(E18,StandardIndicators,0))),"",INDIRECT("'SPA Elements and Indicators'!J"&amp;MATCH(E18,StandardIndicators,0))),IF(ISNUMBER(MATCH(E18,'Custom SPA Indicators Labels'!B$1:B$119,0)),IF(ISBLANK(VLOOKUP(E18,'Custom SPA Indicators Labels'!B$1:H$119,2,FALSE)),"",VLOOKUP(E18,'Custom SPA Indicators Labels'!B$1:H$119,2,FALSE)),""))</f>
        <v>Men, 25 and over</v>
      </c>
      <c r="M18" s="803"/>
      <c r="N18" s="802" t="str">
        <f ca="1">IF(ISNUMBER(MATCH(E18,StandardIndicators,0)),IF(ISBLANK(INDIRECT("'SPA Elements and Indicators'!K"&amp;MATCH(E18,StandardIndicators,0))),"",INDIRECT("'SPA Elements and Indicators'!K"&amp;MATCH(E18,StandardIndicators,0))),IF(ISNUMBER(MATCH(E18,'Custom SPA Indicators Labels'!B$1:B$119,0)),IF(ISBLANK(VLOOKUP(E18,'Custom SPA Indicators Labels'!B$1:H$119,3,FALSE)),"",VLOOKUP(E18,'Custom SPA Indicators Labels'!B$1:H$119,3,FALSE)),""))</f>
        <v>Women, 25 and over</v>
      </c>
      <c r="O18" s="803"/>
      <c r="P18" s="802" t="str">
        <f ca="1">IF(ISNUMBER(MATCH(E18,StandardIndicators,0)),IF(ISBLANK(INDIRECT("'SPA Elements and Indicators'!L"&amp;MATCH(E18,StandardIndicators,0))),"",INDIRECT("'SPA Elements and Indicators'!L"&amp;MATCH(E18,StandardIndicators,0))),IF(ISNUMBER(MATCH(E18,'Custom SPA Indicators Labels'!B$1:B$119,0)),IF(ISBLANK(VLOOKUP(E18,'Custom SPA Indicators Labels'!B$1:H$119,4,FALSE)),"",VLOOKUP(E18,'Custom SPA Indicators Labels'!B$1:H$119,4,FALSE)),""))</f>
        <v>Men, 15-24</v>
      </c>
      <c r="Q18" s="803"/>
      <c r="R18" s="804" t="str">
        <f ca="1">IF(ISNUMBER(MATCH(E18,StandardIndicators,0)),IF(ISBLANK(INDIRECT("'SPA Elements and Indicators'!M"&amp;MATCH(E18,StandardIndicators,0))),"",INDIRECT("'SPA Elements and Indicators'!M"&amp;MATCH(E18,StandardIndicators,0))),IF(ISNUMBER(MATCH(E18,'Custom SPA Indicators Labels'!B$1:B$119,0)),IF(ISBLANK(VLOOKUP(E18,'Custom SPA Indicators Labels'!B$1:H$119,5,FALSE)),"",VLOOKUP(E18,'Custom SPA Indicators Labels'!B$1:H$119,5,FALSE)),""))</f>
        <v>Women, 15-24</v>
      </c>
      <c r="S18" s="856"/>
      <c r="T18" s="802" t="str">
        <f ca="1">IF(ISNUMBER(MATCH(E18,StandardIndicators,0)),IF(ISBLANK(INDIRECT("'SPA Elements and Indicators'!N"&amp;MATCH(E18,StandardIndicators,0))),"",INDIRECT("'SPA Elements and Indicators'!N"&amp;MATCH(E18,StandardIndicators,0))),IF(ISNUMBER(MATCH(E18,'Custom SPA Indicators Labels'!B$1:B$119,0)),IF(ISBLANK(VLOOKUP(E18,'Custom SPA Indicators Labels'!B$1:H$119,6,FALSE)),"",VLOOKUP(E18,'Custom SPA Indicators Labels'!B$1:H$119,6,FALSE)),""))</f>
        <v>Boys, 14 and under</v>
      </c>
      <c r="U18" s="856"/>
      <c r="V18" s="805" t="str">
        <f ca="1">IF(ISNUMBER(MATCH(E18,StandardIndicators,0)),IF(ISBLANK(INDIRECT("'SPA Elements and Indicators'!O"&amp;MATCH(E18,StandardIndicators,0))),"",INDIRECT("'SPA Elements and Indicators'!O"&amp;MATCH(E18,StandardIndicators,0))),IF(ISNUMBER(MATCH(E18,'Custom SPA Indicators Labels'!B$1:B$119,0)),IF(ISBLANK(VLOOKUP(E18,'Custom SPA Indicators Labels'!B$1:H$119,7,FALSE)),"",VLOOKUP(E18,'Custom SPA Indicators Labels'!B$1:H$119,7,FALSE)),""))</f>
        <v>Girls, 14 and under</v>
      </c>
      <c r="W18" s="306">
        <f ca="1">IF(MATCH(LEFT(E$12,5),'SPA Elements and Indicators'!A:A,0)+ROW()-16&lt;MATCH(LEFT(INDIRECT("'Lookup'!B"&amp;MATCH(E$12,Lookup!B:B,0)+1),5),'SPA Elements and Indicators'!A:A,0),INDIRECT("'SPA Elements and Indicators'!B"&amp;MATCH(LEFT(E$12,5),'SPA Elements and Indicators'!A:A,0)+ROW()-15),"")</f>
        <v>0</v>
      </c>
      <c r="X18" s="306" t="str">
        <f ca="1">IF(EXACT(INDIRECT("'Custom SPA Indicators'!B"&amp;MATCH(LEFT(E$12,5),'Custom SPA Indicators'!A:A,0)+ROW()-Y18),Y$1),"",Z18)</f>
        <v># of people impacted by community support projects for improving child health and nutrition</v>
      </c>
      <c r="Y18" s="822">
        <f ca="1">MATCH(INDIRECT("'SPA Elements and Indicators'!B"&amp;MATCH(LEFT(INDIRECT("'Lookup'!B"&amp;MATCH(E$12,Lookup!B:B,0)+1),5),'SPA Elements and Indicators'!A:A,0)-2),E:E,0)</f>
        <v>17</v>
      </c>
      <c r="Z18" s="57" t="str">
        <f ca="1">IF(MATCH(LEFT(E$12,5),'Custom SPA Indicators'!A:A,0)+ROW()-MATCH(INDIRECT("'SPA Elements and Indicators'!B"&amp;MATCH(LEFT(INDIRECT("'Lookup'!B"&amp;MATCH(E$12,Lookup!B:B,0)+1),5),'SPA Elements and Indicators'!A:A,0)-2),E:E,0)&lt;MATCH(LEFT(INDIRECT("'Lookup'!B"&amp;MATCH(E$12,Lookup!B:B,0)+1),5),'Custom SPA Indicators'!A:A,0),INDIRECT("'Custom SPA Indicators'!B"&amp;MATCH(LEFT(E$12,5),'Custom SPA Indicators'!A:A,0)+ROW()-MATCH(INDIRECT("'SPA Elements and Indicators'!B"&amp;MATCH(LEFT(INDIRECT("'Lookup'!B"&amp;MATCH(E$12,Lookup!B:B,0)+1),5),'SPA Elements and Indicators'!A:A,0)-2),E:E,0)),"")</f>
        <v># of people impacted by community support projects for improving child health and nutrition</v>
      </c>
      <c r="AA18" s="57"/>
      <c r="AB18" s="57"/>
    </row>
    <row r="19" spans="2:28" ht="100.5" customHeight="1">
      <c r="B19" s="837"/>
      <c r="C19" s="838"/>
      <c r="D19" s="849" t="str">
        <f t="shared" ca="1" si="0"/>
        <v/>
      </c>
      <c r="E19" s="1768" t="str">
        <f t="shared" ca="1" si="1"/>
        <v/>
      </c>
      <c r="F19" s="1769"/>
      <c r="G19" s="1769"/>
      <c r="H19" s="1769"/>
      <c r="I19" s="1769"/>
      <c r="J19" s="1770"/>
      <c r="K19" s="827"/>
      <c r="L19" s="802" t="str">
        <f ca="1">IF(ISNUMBER(MATCH(E19,StandardIndicators,0)),IF(ISBLANK(INDIRECT("'SPA Elements and Indicators'!J"&amp;MATCH(E19,StandardIndicators,0))),"",INDIRECT("'SPA Elements and Indicators'!J"&amp;MATCH(E19,StandardIndicators,0))),IF(ISNUMBER(MATCH(E19,'Custom SPA Indicators Labels'!B$1:B$119,0)),IF(ISBLANK(VLOOKUP(E19,'Custom SPA Indicators Labels'!B$1:H$119,2,FALSE)),"",VLOOKUP(E19,'Custom SPA Indicators Labels'!B$1:H$119,2,FALSE)),""))</f>
        <v/>
      </c>
      <c r="M19" s="803"/>
      <c r="N19" s="802" t="str">
        <f ca="1">IF(ISNUMBER(MATCH(E19,StandardIndicators,0)),IF(ISBLANK(INDIRECT("'SPA Elements and Indicators'!K"&amp;MATCH(E19,StandardIndicators,0))),"",INDIRECT("'SPA Elements and Indicators'!K"&amp;MATCH(E19,StandardIndicators,0))),IF(ISNUMBER(MATCH(E19,'Custom SPA Indicators Labels'!B$1:B$119,0)),IF(ISBLANK(VLOOKUP(E19,'Custom SPA Indicators Labels'!B$1:H$119,3,FALSE)),"",VLOOKUP(E19,'Custom SPA Indicators Labels'!B$1:H$119,3,FALSE)),""))</f>
        <v/>
      </c>
      <c r="O19" s="803"/>
      <c r="P19" s="802" t="str">
        <f ca="1">IF(ISNUMBER(MATCH(E19,StandardIndicators,0)),IF(ISBLANK(INDIRECT("'SPA Elements and Indicators'!L"&amp;MATCH(E19,StandardIndicators,0))),"",INDIRECT("'SPA Elements and Indicators'!L"&amp;MATCH(E19,StandardIndicators,0))),IF(ISNUMBER(MATCH(E19,'Custom SPA Indicators Labels'!B$1:B$119,0)),IF(ISBLANK(VLOOKUP(E19,'Custom SPA Indicators Labels'!B$1:H$119,4,FALSE)),"",VLOOKUP(E19,'Custom SPA Indicators Labels'!B$1:H$119,4,FALSE)),""))</f>
        <v/>
      </c>
      <c r="Q19" s="803"/>
      <c r="R19" s="804" t="str">
        <f ca="1">IF(ISNUMBER(MATCH(E19,StandardIndicators,0)),IF(ISBLANK(INDIRECT("'SPA Elements and Indicators'!M"&amp;MATCH(E19,StandardIndicators,0))),"",INDIRECT("'SPA Elements and Indicators'!M"&amp;MATCH(E19,StandardIndicators,0))),IF(ISNUMBER(MATCH(E19,'Custom SPA Indicators Labels'!B$1:B$119,0)),IF(ISBLANK(VLOOKUP(E19,'Custom SPA Indicators Labels'!B$1:H$119,5,FALSE)),"",VLOOKUP(E19,'Custom SPA Indicators Labels'!B$1:H$119,5,FALSE)),""))</f>
        <v/>
      </c>
      <c r="S19" s="856"/>
      <c r="T19" s="802" t="str">
        <f ca="1">IF(ISNUMBER(MATCH(E19,StandardIndicators,0)),IF(ISBLANK(INDIRECT("'SPA Elements and Indicators'!N"&amp;MATCH(E19,StandardIndicators,0))),"",INDIRECT("'SPA Elements and Indicators'!N"&amp;MATCH(E19,StandardIndicators,0))),IF(ISNUMBER(MATCH(E19,'Custom SPA Indicators Labels'!B$1:B$119,0)),IF(ISBLANK(VLOOKUP(E19,'Custom SPA Indicators Labels'!B$1:H$119,6,FALSE)),"",VLOOKUP(E19,'Custom SPA Indicators Labels'!B$1:H$119,6,FALSE)),""))</f>
        <v/>
      </c>
      <c r="U19" s="856"/>
      <c r="V19" s="805" t="str">
        <f ca="1">IF(ISNUMBER(MATCH(E19,StandardIndicators,0)),IF(ISBLANK(INDIRECT("'SPA Elements and Indicators'!O"&amp;MATCH(E19,StandardIndicators,0))),"",INDIRECT("'SPA Elements and Indicators'!O"&amp;MATCH(E19,StandardIndicators,0))),IF(ISNUMBER(MATCH(E19,'Custom SPA Indicators Labels'!B$1:B$119,0)),IF(ISBLANK(VLOOKUP(E19,'Custom SPA Indicators Labels'!B$1:H$119,7,FALSE)),"",VLOOKUP(E19,'Custom SPA Indicators Labels'!B$1:H$119,7,FALSE)),""))</f>
        <v/>
      </c>
      <c r="W19" s="306" t="str">
        <f ca="1">IF(MATCH(LEFT(E$12,5),'SPA Elements and Indicators'!A:A,0)+ROW()-16&lt;MATCH(LEFT(INDIRECT("'Lookup'!B"&amp;MATCH(E$12,Lookup!B:B,0)+1),5),'SPA Elements and Indicators'!A:A,0),INDIRECT("'SPA Elements and Indicators'!B"&amp;MATCH(LEFT(E$12,5),'SPA Elements and Indicators'!A:A,0)+ROW()-15),"")</f>
        <v xml:space="preserve"># of textbooks and other teaching and learning materials (TLM) provided with US government assistance </v>
      </c>
      <c r="X19" s="306" t="str">
        <f ca="1">IF(EXACT(INDIRECT("'Custom SPA Indicators'!B"&amp;MATCH(LEFT(E$12,5),'Custom SPA Indicators'!A:A,0)+ROW()-Y19),Y$1),"",Z19)</f>
        <v/>
      </c>
      <c r="Y19" s="822">
        <f ca="1">MATCH(INDIRECT("'SPA Elements and Indicators'!B"&amp;MATCH(LEFT(INDIRECT("'Lookup'!B"&amp;MATCH(E$12,Lookup!B:B,0)+1),5),'SPA Elements and Indicators'!A:A,0)-2),E:E,0)</f>
        <v>17</v>
      </c>
      <c r="Z19" s="57" t="str">
        <f ca="1">IF(MATCH(LEFT(E$12,5),'Custom SPA Indicators'!A:A,0)+ROW()-MATCH(INDIRECT("'SPA Elements and Indicators'!B"&amp;MATCH(LEFT(INDIRECT("'Lookup'!B"&amp;MATCH(E$12,Lookup!B:B,0)+1),5),'SPA Elements and Indicators'!A:A,0)-2),E:E,0)&lt;MATCH(LEFT(INDIRECT("'Lookup'!B"&amp;MATCH(E$12,Lookup!B:B,0)+1),5),'Custom SPA Indicators'!A:A,0),INDIRECT("'Custom SPA Indicators'!B"&amp;MATCH(LEFT(E$12,5),'Custom SPA Indicators'!A:A,0)+ROW()-MATCH(INDIRECT("'SPA Elements and Indicators'!B"&amp;MATCH(LEFT(INDIRECT("'Lookup'!B"&amp;MATCH(E$12,Lookup!B:B,0)+1),5),'SPA Elements and Indicators'!A:A,0)-2),E:E,0)),"")</f>
        <v/>
      </c>
      <c r="AA19" s="858"/>
      <c r="AB19" s="57"/>
    </row>
    <row r="20" spans="2:28" ht="62.25" customHeight="1">
      <c r="B20" s="837"/>
      <c r="C20" s="838"/>
      <c r="D20" s="849" t="str">
        <f t="shared" ca="1" si="0"/>
        <v/>
      </c>
      <c r="E20" s="1768" t="str">
        <f t="shared" ca="1" si="1"/>
        <v/>
      </c>
      <c r="F20" s="1769"/>
      <c r="G20" s="1769"/>
      <c r="H20" s="1769"/>
      <c r="I20" s="1769"/>
      <c r="J20" s="1770"/>
      <c r="K20" s="827"/>
      <c r="L20" s="802" t="str">
        <f ca="1">IF(ISNUMBER(MATCH(E20,StandardIndicators,0)),IF(ISBLANK(INDIRECT("'SPA Elements and Indicators'!J"&amp;MATCH(E20,StandardIndicators,0))),"",INDIRECT("'SPA Elements and Indicators'!J"&amp;MATCH(E20,StandardIndicators,0))),IF(ISNUMBER(MATCH(E20,'Custom SPA Indicators Labels'!B$1:B$119,0)),IF(ISBLANK(VLOOKUP(E20,'Custom SPA Indicators Labels'!B$1:H$119,2,FALSE)),"",VLOOKUP(E20,'Custom SPA Indicators Labels'!B$1:H$119,2,FALSE)),""))</f>
        <v/>
      </c>
      <c r="M20" s="803"/>
      <c r="N20" s="802" t="str">
        <f ca="1">IF(ISNUMBER(MATCH(E20,StandardIndicators,0)),IF(ISBLANK(INDIRECT("'SPA Elements and Indicators'!K"&amp;MATCH(E20,StandardIndicators,0))),"",INDIRECT("'SPA Elements and Indicators'!K"&amp;MATCH(E20,StandardIndicators,0))),IF(ISNUMBER(MATCH(E20,'Custom SPA Indicators Labels'!B$1:B$119,0)),IF(ISBLANK(VLOOKUP(E20,'Custom SPA Indicators Labels'!B$1:H$119,3,FALSE)),"",VLOOKUP(E20,'Custom SPA Indicators Labels'!B$1:H$119,3,FALSE)),""))</f>
        <v/>
      </c>
      <c r="O20" s="803"/>
      <c r="P20" s="802" t="str">
        <f ca="1">IF(ISNUMBER(MATCH(E20,StandardIndicators,0)),IF(ISBLANK(INDIRECT("'SPA Elements and Indicators'!L"&amp;MATCH(E20,StandardIndicators,0))),"",INDIRECT("'SPA Elements and Indicators'!L"&amp;MATCH(E20,StandardIndicators,0))),IF(ISNUMBER(MATCH(E20,'Custom SPA Indicators Labels'!B$1:B$119,0)),IF(ISBLANK(VLOOKUP(E20,'Custom SPA Indicators Labels'!B$1:H$119,4,FALSE)),"",VLOOKUP(E20,'Custom SPA Indicators Labels'!B$1:H$119,4,FALSE)),""))</f>
        <v/>
      </c>
      <c r="Q20" s="803"/>
      <c r="R20" s="804" t="str">
        <f ca="1">IF(ISNUMBER(MATCH(E20,StandardIndicators,0)),IF(ISBLANK(INDIRECT("'SPA Elements and Indicators'!M"&amp;MATCH(E20,StandardIndicators,0))),"",INDIRECT("'SPA Elements and Indicators'!M"&amp;MATCH(E20,StandardIndicators,0))),IF(ISNUMBER(MATCH(E20,'Custom SPA Indicators Labels'!B$1:B$119,0)),IF(ISBLANK(VLOOKUP(E20,'Custom SPA Indicators Labels'!B$1:H$119,5,FALSE)),"",VLOOKUP(E20,'Custom SPA Indicators Labels'!B$1:H$119,5,FALSE)),""))</f>
        <v/>
      </c>
      <c r="S20" s="856"/>
      <c r="T20" s="802" t="str">
        <f ca="1">IF(ISNUMBER(MATCH(E20,StandardIndicators,0)),IF(ISBLANK(INDIRECT("'SPA Elements and Indicators'!N"&amp;MATCH(E20,StandardIndicators,0))),"",INDIRECT("'SPA Elements and Indicators'!N"&amp;MATCH(E20,StandardIndicators,0))),IF(ISNUMBER(MATCH(E20,'Custom SPA Indicators Labels'!B$1:B$119,0)),IF(ISBLANK(VLOOKUP(E20,'Custom SPA Indicators Labels'!B$1:H$119,6,FALSE)),"",VLOOKUP(E20,'Custom SPA Indicators Labels'!B$1:H$119,6,FALSE)),""))</f>
        <v/>
      </c>
      <c r="U20" s="856"/>
      <c r="V20" s="805" t="str">
        <f ca="1">IF(ISNUMBER(MATCH(E20,StandardIndicators,0)),IF(ISBLANK(INDIRECT("'SPA Elements and Indicators'!O"&amp;MATCH(E20,StandardIndicators,0))),"",INDIRECT("'SPA Elements and Indicators'!O"&amp;MATCH(E20,StandardIndicators,0))),IF(ISNUMBER(MATCH(E20,'Custom SPA Indicators Labels'!B$1:B$119,0)),IF(ISBLANK(VLOOKUP(E20,'Custom SPA Indicators Labels'!B$1:H$119,7,FALSE)),"",VLOOKUP(E20,'Custom SPA Indicators Labels'!B$1:H$119,7,FALSE)),""))</f>
        <v/>
      </c>
      <c r="W20" s="306" t="str">
        <f ca="1">IF(MATCH(LEFT(E$12,5),'SPA Elements and Indicators'!A:A,0)+ROW()-16&lt;MATCH(LEFT(INDIRECT("'Lookup'!B"&amp;MATCH(E$12,Lookup!B:B,0)+1),5),'SPA Elements and Indicators'!A:A,0),INDIRECT("'SPA Elements and Indicators'!B"&amp;MATCH(LEFT(E$12,5),'SPA Elements and Indicators'!A:A,0)+ROW()-15),"")</f>
        <v/>
      </c>
      <c r="X20" s="306" t="str">
        <f ca="1">IF(EXACT(INDIRECT("'Custom SPA Indicators'!B"&amp;MATCH(LEFT(E$12,5),'Custom SPA Indicators'!A:A,0)+ROW()-Y20),Y$1),"",Z20)</f>
        <v/>
      </c>
      <c r="Y20" s="822">
        <f ca="1">MATCH(INDIRECT("'SPA Elements and Indicators'!B"&amp;MATCH(LEFT(INDIRECT("'Lookup'!B"&amp;MATCH(E$12,Lookup!B:B,0)+1),5),'SPA Elements and Indicators'!A:A,0)-2),E:E,0)</f>
        <v>17</v>
      </c>
      <c r="Z20" s="57" t="str">
        <f ca="1">IF(MATCH(LEFT(E$12,5),'Custom SPA Indicators'!A:A,0)+ROW()-MATCH(INDIRECT("'SPA Elements and Indicators'!B"&amp;MATCH(LEFT(INDIRECT("'Lookup'!B"&amp;MATCH(E$12,Lookup!B:B,0)+1),5),'SPA Elements and Indicators'!A:A,0)-2),E:E,0)&lt;MATCH(LEFT(INDIRECT("'Lookup'!B"&amp;MATCH(E$12,Lookup!B:B,0)+1),5),'Custom SPA Indicators'!A:A,0),INDIRECT("'Custom SPA Indicators'!B"&amp;MATCH(LEFT(E$12,5),'Custom SPA Indicators'!A:A,0)+ROW()-MATCH(INDIRECT("'SPA Elements and Indicators'!B"&amp;MATCH(LEFT(INDIRECT("'Lookup'!B"&amp;MATCH(E$12,Lookup!B:B,0)+1),5),'SPA Elements and Indicators'!A:A,0)-2),E:E,0)),"")</f>
        <v/>
      </c>
      <c r="AA20" s="57"/>
      <c r="AB20" s="57"/>
    </row>
    <row r="21" spans="2:28" ht="62.25" customHeight="1">
      <c r="B21" s="837"/>
      <c r="C21" s="838"/>
      <c r="D21" s="849" t="str">
        <f t="shared" ca="1" si="0"/>
        <v/>
      </c>
      <c r="E21" s="1768" t="str">
        <f t="shared" ca="1" si="1"/>
        <v/>
      </c>
      <c r="F21" s="1769"/>
      <c r="G21" s="1769"/>
      <c r="H21" s="1769"/>
      <c r="I21" s="1769"/>
      <c r="J21" s="1770"/>
      <c r="K21" s="827"/>
      <c r="L21" s="802" t="str">
        <f ca="1">IF(ISNUMBER(MATCH(E21,StandardIndicators,0)),IF(ISBLANK(INDIRECT("'SPA Elements and Indicators'!J"&amp;MATCH(E21,StandardIndicators,0))),"",INDIRECT("'SPA Elements and Indicators'!J"&amp;MATCH(E21,StandardIndicators,0))),IF(ISNUMBER(MATCH(E21,'Custom SPA Indicators Labels'!B$1:B$119,0)),IF(ISBLANK(VLOOKUP(E21,'Custom SPA Indicators Labels'!B$1:H$119,2,FALSE)),"",VLOOKUP(E21,'Custom SPA Indicators Labels'!B$1:H$119,2,FALSE)),""))</f>
        <v/>
      </c>
      <c r="M21" s="803"/>
      <c r="N21" s="802" t="str">
        <f ca="1">IF(ISNUMBER(MATCH(E21,StandardIndicators,0)),IF(ISBLANK(INDIRECT("'SPA Elements and Indicators'!K"&amp;MATCH(E21,StandardIndicators,0))),"",INDIRECT("'SPA Elements and Indicators'!K"&amp;MATCH(E21,StandardIndicators,0))),IF(ISNUMBER(MATCH(E21,'Custom SPA Indicators Labels'!B$1:B$119,0)),IF(ISBLANK(VLOOKUP(E21,'Custom SPA Indicators Labels'!B$1:H$119,3,FALSE)),"",VLOOKUP(E21,'Custom SPA Indicators Labels'!B$1:H$119,3,FALSE)),""))</f>
        <v/>
      </c>
      <c r="O21" s="803"/>
      <c r="P21" s="802" t="str">
        <f ca="1">IF(ISNUMBER(MATCH(E21,StandardIndicators,0)),IF(ISBLANK(INDIRECT("'SPA Elements and Indicators'!L"&amp;MATCH(E21,StandardIndicators,0))),"",INDIRECT("'SPA Elements and Indicators'!L"&amp;MATCH(E21,StandardIndicators,0))),IF(ISNUMBER(MATCH(E21,'Custom SPA Indicators Labels'!B$1:B$119,0)),IF(ISBLANK(VLOOKUP(E21,'Custom SPA Indicators Labels'!B$1:H$119,4,FALSE)),"",VLOOKUP(E21,'Custom SPA Indicators Labels'!B$1:H$119,4,FALSE)),""))</f>
        <v/>
      </c>
      <c r="Q21" s="803"/>
      <c r="R21" s="804" t="str">
        <f ca="1">IF(ISNUMBER(MATCH(E21,StandardIndicators,0)),IF(ISBLANK(INDIRECT("'SPA Elements and Indicators'!M"&amp;MATCH(E21,StandardIndicators,0))),"",INDIRECT("'SPA Elements and Indicators'!M"&amp;MATCH(E21,StandardIndicators,0))),IF(ISNUMBER(MATCH(E21,'Custom SPA Indicators Labels'!B$1:B$119,0)),IF(ISBLANK(VLOOKUP(E21,'Custom SPA Indicators Labels'!B$1:H$119,5,FALSE)),"",VLOOKUP(E21,'Custom SPA Indicators Labels'!B$1:H$119,5,FALSE)),""))</f>
        <v/>
      </c>
      <c r="S21" s="856"/>
      <c r="T21" s="802" t="str">
        <f ca="1">IF(ISNUMBER(MATCH(E21,StandardIndicators,0)),IF(ISBLANK(INDIRECT("'SPA Elements and Indicators'!N"&amp;MATCH(E21,StandardIndicators,0))),"",INDIRECT("'SPA Elements and Indicators'!N"&amp;MATCH(E21,StandardIndicators,0))),IF(ISNUMBER(MATCH(E21,'Custom SPA Indicators Labels'!B$1:B$119,0)),IF(ISBLANK(VLOOKUP(E21,'Custom SPA Indicators Labels'!B$1:H$119,6,FALSE)),"",VLOOKUP(E21,'Custom SPA Indicators Labels'!B$1:H$119,6,FALSE)),""))</f>
        <v/>
      </c>
      <c r="U21" s="856"/>
      <c r="V21" s="805" t="str">
        <f ca="1">IF(ISNUMBER(MATCH(E21,StandardIndicators,0)),IF(ISBLANK(INDIRECT("'SPA Elements and Indicators'!O"&amp;MATCH(E21,StandardIndicators,0))),"",INDIRECT("'SPA Elements and Indicators'!O"&amp;MATCH(E21,StandardIndicators,0))),IF(ISNUMBER(MATCH(E21,'Custom SPA Indicators Labels'!B$1:B$119,0)),IF(ISBLANK(VLOOKUP(E21,'Custom SPA Indicators Labels'!B$1:H$119,7,FALSE)),"",VLOOKUP(E21,'Custom SPA Indicators Labels'!B$1:H$119,7,FALSE)),""))</f>
        <v/>
      </c>
      <c r="W21" s="306" t="str">
        <f ca="1">IF(MATCH(LEFT(E$12,5),'SPA Elements and Indicators'!A:A,0)+ROW()-16&lt;MATCH(LEFT(INDIRECT("'Lookup'!B"&amp;MATCH(E$12,Lookup!B:B,0)+1),5),'SPA Elements and Indicators'!A:A,0),INDIRECT("'SPA Elements and Indicators'!B"&amp;MATCH(LEFT(E$12,5),'SPA Elements and Indicators'!A:A,0)+ROW()-15),"")</f>
        <v/>
      </c>
      <c r="X21" s="306" t="str">
        <f ca="1">IF(EXACT(INDIRECT("'Custom SPA Indicators'!B"&amp;MATCH(LEFT(E$12,5),'Custom SPA Indicators'!A:A,0)+ROW()-Y21),Y$1),"",Z21)</f>
        <v/>
      </c>
      <c r="Y21" s="822">
        <f ca="1">MATCH(INDIRECT("'SPA Elements and Indicators'!B"&amp;MATCH(LEFT(INDIRECT("'Lookup'!B"&amp;MATCH(E$12,Lookup!B:B,0)+1),5),'SPA Elements and Indicators'!A:A,0)-2),E:E,0)</f>
        <v>17</v>
      </c>
      <c r="Z21" s="57" t="str">
        <f ca="1">IF(MATCH(LEFT(E$12,5),'Custom SPA Indicators'!A:A,0)+ROW()-MATCH(INDIRECT("'SPA Elements and Indicators'!B"&amp;MATCH(LEFT(INDIRECT("'Lookup'!B"&amp;MATCH(E$12,Lookup!B:B,0)+1),5),'SPA Elements and Indicators'!A:A,0)-2),E:E,0)&lt;MATCH(LEFT(INDIRECT("'Lookup'!B"&amp;MATCH(E$12,Lookup!B:B,0)+1),5),'Custom SPA Indicators'!A:A,0),INDIRECT("'Custom SPA Indicators'!B"&amp;MATCH(LEFT(E$12,5),'Custom SPA Indicators'!A:A,0)+ROW()-MATCH(INDIRECT("'SPA Elements and Indicators'!B"&amp;MATCH(LEFT(INDIRECT("'Lookup'!B"&amp;MATCH(E$12,Lookup!B:B,0)+1),5),'SPA Elements and Indicators'!A:A,0)-2),E:E,0)),"")</f>
        <v/>
      </c>
      <c r="AA21" s="57"/>
      <c r="AB21" s="57"/>
    </row>
    <row r="22" spans="2:28" ht="62.25" customHeight="1">
      <c r="B22" s="837"/>
      <c r="C22" s="838"/>
      <c r="D22" s="849" t="str">
        <f t="shared" ca="1" si="0"/>
        <v/>
      </c>
      <c r="E22" s="1768" t="str">
        <f t="shared" ca="1" si="1"/>
        <v/>
      </c>
      <c r="F22" s="1769"/>
      <c r="G22" s="1769"/>
      <c r="H22" s="1769"/>
      <c r="I22" s="1769"/>
      <c r="J22" s="1770"/>
      <c r="K22" s="827"/>
      <c r="L22" s="802" t="str">
        <f ca="1">IF(ISNUMBER(MATCH(E22,StandardIndicators,0)),IF(ISBLANK(INDIRECT("'SPA Elements and Indicators'!J"&amp;MATCH(E22,StandardIndicators,0))),"",INDIRECT("'SPA Elements and Indicators'!J"&amp;MATCH(E22,StandardIndicators,0))),IF(ISNUMBER(MATCH(E22,'Custom SPA Indicators Labels'!B$1:B$119,0)),IF(ISBLANK(VLOOKUP(E22,'Custom SPA Indicators Labels'!B$1:H$119,2,FALSE)),"",VLOOKUP(E22,'Custom SPA Indicators Labels'!B$1:H$119,2,FALSE)),""))</f>
        <v/>
      </c>
      <c r="M22" s="803"/>
      <c r="N22" s="802" t="str">
        <f ca="1">IF(ISNUMBER(MATCH(E22,StandardIndicators,0)),IF(ISBLANK(INDIRECT("'SPA Elements and Indicators'!K"&amp;MATCH(E22,StandardIndicators,0))),"",INDIRECT("'SPA Elements and Indicators'!K"&amp;MATCH(E22,StandardIndicators,0))),IF(ISNUMBER(MATCH(E22,'Custom SPA Indicators Labels'!B$1:B$119,0)),IF(ISBLANK(VLOOKUP(E22,'Custom SPA Indicators Labels'!B$1:H$119,3,FALSE)),"",VLOOKUP(E22,'Custom SPA Indicators Labels'!B$1:H$119,3,FALSE)),""))</f>
        <v/>
      </c>
      <c r="O22" s="803"/>
      <c r="P22" s="802" t="str">
        <f ca="1">IF(ISNUMBER(MATCH(E22,StandardIndicators,0)),IF(ISBLANK(INDIRECT("'SPA Elements and Indicators'!L"&amp;MATCH(E22,StandardIndicators,0))),"",INDIRECT("'SPA Elements and Indicators'!L"&amp;MATCH(E22,StandardIndicators,0))),IF(ISNUMBER(MATCH(E22,'Custom SPA Indicators Labels'!B$1:B$119,0)),IF(ISBLANK(VLOOKUP(E22,'Custom SPA Indicators Labels'!B$1:H$119,4,FALSE)),"",VLOOKUP(E22,'Custom SPA Indicators Labels'!B$1:H$119,4,FALSE)),""))</f>
        <v/>
      </c>
      <c r="Q22" s="803"/>
      <c r="R22" s="804" t="str">
        <f ca="1">IF(ISNUMBER(MATCH(E22,StandardIndicators,0)),IF(ISBLANK(INDIRECT("'SPA Elements and Indicators'!M"&amp;MATCH(E22,StandardIndicators,0))),"",INDIRECT("'SPA Elements and Indicators'!M"&amp;MATCH(E22,StandardIndicators,0))),IF(ISNUMBER(MATCH(E22,'Custom SPA Indicators Labels'!B$1:B$119,0)),IF(ISBLANK(VLOOKUP(E22,'Custom SPA Indicators Labels'!B$1:H$119,5,FALSE)),"",VLOOKUP(E22,'Custom SPA Indicators Labels'!B$1:H$119,5,FALSE)),""))</f>
        <v/>
      </c>
      <c r="S22" s="856"/>
      <c r="T22" s="802" t="str">
        <f ca="1">IF(ISNUMBER(MATCH(E22,StandardIndicators,0)),IF(ISBLANK(INDIRECT("'SPA Elements and Indicators'!N"&amp;MATCH(E22,StandardIndicators,0))),"",INDIRECT("'SPA Elements and Indicators'!N"&amp;MATCH(E22,StandardIndicators,0))),IF(ISNUMBER(MATCH(E22,'Custom SPA Indicators Labels'!B$1:B$119,0)),IF(ISBLANK(VLOOKUP(E22,'Custom SPA Indicators Labels'!B$1:H$119,6,FALSE)),"",VLOOKUP(E22,'Custom SPA Indicators Labels'!B$1:H$119,6,FALSE)),""))</f>
        <v/>
      </c>
      <c r="U22" s="856"/>
      <c r="V22" s="805" t="str">
        <f ca="1">IF(ISNUMBER(MATCH(E22,StandardIndicators,0)),IF(ISBLANK(INDIRECT("'SPA Elements and Indicators'!O"&amp;MATCH(E22,StandardIndicators,0))),"",INDIRECT("'SPA Elements and Indicators'!O"&amp;MATCH(E22,StandardIndicators,0))),IF(ISNUMBER(MATCH(E22,'Custom SPA Indicators Labels'!B$1:B$119,0)),IF(ISBLANK(VLOOKUP(E22,'Custom SPA Indicators Labels'!B$1:H$119,7,FALSE)),"",VLOOKUP(E22,'Custom SPA Indicators Labels'!B$1:H$119,7,FALSE)),""))</f>
        <v/>
      </c>
      <c r="W22" s="306" t="str">
        <f ca="1">IF(MATCH(LEFT(E$12,5),'SPA Elements and Indicators'!A:A,0)+ROW()-16&lt;MATCH(LEFT(INDIRECT("'Lookup'!B"&amp;MATCH(E$12,Lookup!B:B,0)+1),5),'SPA Elements and Indicators'!A:A,0),INDIRECT("'SPA Elements and Indicators'!B"&amp;MATCH(LEFT(E$12,5),'SPA Elements and Indicators'!A:A,0)+ROW()-15),"")</f>
        <v/>
      </c>
      <c r="X22" s="306" t="str">
        <f ca="1">IF(EXACT(INDIRECT("'Custom SPA Indicators'!B"&amp;MATCH(LEFT(E$12,5),'Custom SPA Indicators'!A:A,0)+ROW()-Y22),Y$1),"",Z22)</f>
        <v/>
      </c>
      <c r="Y22" s="822">
        <f ca="1">MATCH(INDIRECT("'SPA Elements and Indicators'!B"&amp;MATCH(LEFT(INDIRECT("'Lookup'!B"&amp;MATCH(E$12,Lookup!B:B,0)+1),5),'SPA Elements and Indicators'!A:A,0)-2),E:E,0)</f>
        <v>17</v>
      </c>
      <c r="Z22" s="57" t="str">
        <f ca="1">IF(MATCH(LEFT(E$12,5),'Custom SPA Indicators'!A:A,0)+ROW()-MATCH(INDIRECT("'SPA Elements and Indicators'!B"&amp;MATCH(LEFT(INDIRECT("'Lookup'!B"&amp;MATCH(E$12,Lookup!B:B,0)+1),5),'SPA Elements and Indicators'!A:A,0)-2),E:E,0)&lt;MATCH(LEFT(INDIRECT("'Lookup'!B"&amp;MATCH(E$12,Lookup!B:B,0)+1),5),'Custom SPA Indicators'!A:A,0),INDIRECT("'Custom SPA Indicators'!B"&amp;MATCH(LEFT(E$12,5),'Custom SPA Indicators'!A:A,0)+ROW()-MATCH(INDIRECT("'SPA Elements and Indicators'!B"&amp;MATCH(LEFT(INDIRECT("'Lookup'!B"&amp;MATCH(E$12,Lookup!B:B,0)+1),5),'SPA Elements and Indicators'!A:A,0)-2),E:E,0)),"")</f>
        <v/>
      </c>
      <c r="AA22" s="57"/>
      <c r="AB22" s="57"/>
    </row>
    <row r="23" spans="2:28" ht="62.25" customHeight="1">
      <c r="B23" s="837"/>
      <c r="C23" s="838"/>
      <c r="D23" s="849" t="str">
        <f t="shared" ca="1" si="0"/>
        <v/>
      </c>
      <c r="E23" s="1768" t="str">
        <f t="shared" ca="1" si="1"/>
        <v/>
      </c>
      <c r="F23" s="1769"/>
      <c r="G23" s="1769"/>
      <c r="H23" s="1769"/>
      <c r="I23" s="1769"/>
      <c r="J23" s="1770"/>
      <c r="K23" s="827"/>
      <c r="L23" s="802" t="str">
        <f ca="1">IF(ISNUMBER(MATCH(E23,StandardIndicators,0)),IF(ISBLANK(INDIRECT("'SPA Elements and Indicators'!J"&amp;MATCH(E23,StandardIndicators,0))),"",INDIRECT("'SPA Elements and Indicators'!J"&amp;MATCH(E23,StandardIndicators,0))),IF(ISNUMBER(MATCH(E23,'Custom SPA Indicators Labels'!B$1:B$119,0)),IF(ISBLANK(VLOOKUP(E23,'Custom SPA Indicators Labels'!B$1:H$119,2,FALSE)),"",VLOOKUP(E23,'Custom SPA Indicators Labels'!B$1:H$119,2,FALSE)),""))</f>
        <v/>
      </c>
      <c r="M23" s="803"/>
      <c r="N23" s="802" t="str">
        <f ca="1">IF(ISNUMBER(MATCH(E23,StandardIndicators,0)),IF(ISBLANK(INDIRECT("'SPA Elements and Indicators'!K"&amp;MATCH(E23,StandardIndicators,0))),"",INDIRECT("'SPA Elements and Indicators'!K"&amp;MATCH(E23,StandardIndicators,0))),IF(ISNUMBER(MATCH(E23,'Custom SPA Indicators Labels'!B$1:B$119,0)),IF(ISBLANK(VLOOKUP(E23,'Custom SPA Indicators Labels'!B$1:H$119,3,FALSE)),"",VLOOKUP(E23,'Custom SPA Indicators Labels'!B$1:H$119,3,FALSE)),""))</f>
        <v/>
      </c>
      <c r="O23" s="803"/>
      <c r="P23" s="802" t="str">
        <f ca="1">IF(ISNUMBER(MATCH(E23,StandardIndicators,0)),IF(ISBLANK(INDIRECT("'SPA Elements and Indicators'!L"&amp;MATCH(E23,StandardIndicators,0))),"",INDIRECT("'SPA Elements and Indicators'!L"&amp;MATCH(E23,StandardIndicators,0))),IF(ISNUMBER(MATCH(E23,'Custom SPA Indicators Labels'!B$1:B$119,0)),IF(ISBLANK(VLOOKUP(E23,'Custom SPA Indicators Labels'!B$1:H$119,4,FALSE)),"",VLOOKUP(E23,'Custom SPA Indicators Labels'!B$1:H$119,4,FALSE)),""))</f>
        <v/>
      </c>
      <c r="Q23" s="803"/>
      <c r="R23" s="804" t="str">
        <f ca="1">IF(ISNUMBER(MATCH(E23,StandardIndicators,0)),IF(ISBLANK(INDIRECT("'SPA Elements and Indicators'!M"&amp;MATCH(E23,StandardIndicators,0))),"",INDIRECT("'SPA Elements and Indicators'!M"&amp;MATCH(E23,StandardIndicators,0))),IF(ISNUMBER(MATCH(E23,'Custom SPA Indicators Labels'!B$1:B$119,0)),IF(ISBLANK(VLOOKUP(E23,'Custom SPA Indicators Labels'!B$1:H$119,5,FALSE)),"",VLOOKUP(E23,'Custom SPA Indicators Labels'!B$1:H$119,5,FALSE)),""))</f>
        <v/>
      </c>
      <c r="S23" s="856"/>
      <c r="T23" s="802" t="str">
        <f ca="1">IF(ISNUMBER(MATCH(E23,StandardIndicators,0)),IF(ISBLANK(INDIRECT("'SPA Elements and Indicators'!N"&amp;MATCH(E23,StandardIndicators,0))),"",INDIRECT("'SPA Elements and Indicators'!N"&amp;MATCH(E23,StandardIndicators,0))),IF(ISNUMBER(MATCH(E23,'Custom SPA Indicators Labels'!B$1:B$119,0)),IF(ISBLANK(VLOOKUP(E23,'Custom SPA Indicators Labels'!B$1:H$119,6,FALSE)),"",VLOOKUP(E23,'Custom SPA Indicators Labels'!B$1:H$119,6,FALSE)),""))</f>
        <v/>
      </c>
      <c r="U23" s="856"/>
      <c r="V23" s="805" t="str">
        <f ca="1">IF(ISNUMBER(MATCH(E23,StandardIndicators,0)),IF(ISBLANK(INDIRECT("'SPA Elements and Indicators'!O"&amp;MATCH(E23,StandardIndicators,0))),"",INDIRECT("'SPA Elements and Indicators'!O"&amp;MATCH(E23,StandardIndicators,0))),IF(ISNUMBER(MATCH(E23,'Custom SPA Indicators Labels'!B$1:B$119,0)),IF(ISBLANK(VLOOKUP(E23,'Custom SPA Indicators Labels'!B$1:H$119,7,FALSE)),"",VLOOKUP(E23,'Custom SPA Indicators Labels'!B$1:H$119,7,FALSE)),""))</f>
        <v/>
      </c>
      <c r="W23" s="306" t="str">
        <f ca="1">IF(MATCH(LEFT(E$12,5),'SPA Elements and Indicators'!A:A,0)+ROW()-16&lt;MATCH(LEFT(INDIRECT("'Lookup'!B"&amp;MATCH(E$12,Lookup!B:B,0)+1),5),'SPA Elements and Indicators'!A:A,0),INDIRECT("'SPA Elements and Indicators'!B"&amp;MATCH(LEFT(E$12,5),'SPA Elements and Indicators'!A:A,0)+ROW()-15),"")</f>
        <v/>
      </c>
      <c r="X23" s="306" t="str">
        <f ca="1">IF(EXACT(INDIRECT("'Custom SPA Indicators'!B"&amp;MATCH(LEFT(E$12,5),'Custom SPA Indicators'!A:A,0)+ROW()-Y23),Y$1),"",Z23)</f>
        <v/>
      </c>
      <c r="Y23" s="822">
        <f ca="1">MATCH(INDIRECT("'SPA Elements and Indicators'!B"&amp;MATCH(LEFT(INDIRECT("'Lookup'!B"&amp;MATCH(E$12,Lookup!B:B,0)+1),5),'SPA Elements and Indicators'!A:A,0)-2),E:E,0)</f>
        <v>17</v>
      </c>
      <c r="Z23" s="57" t="str">
        <f ca="1">IF(MATCH(LEFT(E$12,5),'Custom SPA Indicators'!A:A,0)+ROW()-MATCH(INDIRECT("'SPA Elements and Indicators'!B"&amp;MATCH(LEFT(INDIRECT("'Lookup'!B"&amp;MATCH(E$12,Lookup!B:B,0)+1),5),'SPA Elements and Indicators'!A:A,0)-2),E:E,0)&lt;MATCH(LEFT(INDIRECT("'Lookup'!B"&amp;MATCH(E$12,Lookup!B:B,0)+1),5),'Custom SPA Indicators'!A:A,0),INDIRECT("'Custom SPA Indicators'!B"&amp;MATCH(LEFT(E$12,5),'Custom SPA Indicators'!A:A,0)+ROW()-MATCH(INDIRECT("'SPA Elements and Indicators'!B"&amp;MATCH(LEFT(INDIRECT("'Lookup'!B"&amp;MATCH(E$12,Lookup!B:B,0)+1),5),'SPA Elements and Indicators'!A:A,0)-2),E:E,0)),"")</f>
        <v/>
      </c>
      <c r="AA23" s="57"/>
      <c r="AB23" s="57"/>
    </row>
    <row r="24" spans="2:28" ht="62.25" customHeight="1">
      <c r="B24" s="837"/>
      <c r="C24" s="838"/>
      <c r="D24" s="849" t="str">
        <f t="shared" ca="1" si="0"/>
        <v/>
      </c>
      <c r="E24" s="1768" t="str">
        <f t="shared" ca="1" si="1"/>
        <v/>
      </c>
      <c r="F24" s="1769"/>
      <c r="G24" s="1769"/>
      <c r="H24" s="1769"/>
      <c r="I24" s="1769"/>
      <c r="J24" s="1770"/>
      <c r="K24" s="827"/>
      <c r="L24" s="802" t="str">
        <f ca="1">IF(ISNUMBER(MATCH(E24,StandardIndicators,0)),IF(ISBLANK(INDIRECT("'SPA Elements and Indicators'!J"&amp;MATCH(E24,StandardIndicators,0))),"",INDIRECT("'SPA Elements and Indicators'!J"&amp;MATCH(E24,StandardIndicators,0))),IF(ISNUMBER(MATCH(E24,'Custom SPA Indicators Labels'!B$1:B$119,0)),IF(ISBLANK(VLOOKUP(E24,'Custom SPA Indicators Labels'!B$1:H$119,2,FALSE)),"",VLOOKUP(E24,'Custom SPA Indicators Labels'!B$1:H$119,2,FALSE)),""))</f>
        <v/>
      </c>
      <c r="M24" s="803"/>
      <c r="N24" s="802" t="str">
        <f ca="1">IF(ISNUMBER(MATCH(E24,StandardIndicators,0)),IF(ISBLANK(INDIRECT("'SPA Elements and Indicators'!K"&amp;MATCH(E24,StandardIndicators,0))),"",INDIRECT("'SPA Elements and Indicators'!K"&amp;MATCH(E24,StandardIndicators,0))),IF(ISNUMBER(MATCH(E24,'Custom SPA Indicators Labels'!B$1:B$119,0)),IF(ISBLANK(VLOOKUP(E24,'Custom SPA Indicators Labels'!B$1:H$119,3,FALSE)),"",VLOOKUP(E24,'Custom SPA Indicators Labels'!B$1:H$119,3,FALSE)),""))</f>
        <v/>
      </c>
      <c r="O24" s="803"/>
      <c r="P24" s="802" t="str">
        <f ca="1">IF(ISNUMBER(MATCH(E24,StandardIndicators,0)),IF(ISBLANK(INDIRECT("'SPA Elements and Indicators'!L"&amp;MATCH(E24,StandardIndicators,0))),"",INDIRECT("'SPA Elements and Indicators'!L"&amp;MATCH(E24,StandardIndicators,0))),IF(ISNUMBER(MATCH(E24,'Custom SPA Indicators Labels'!B$1:B$119,0)),IF(ISBLANK(VLOOKUP(E24,'Custom SPA Indicators Labels'!B$1:H$119,4,FALSE)),"",VLOOKUP(E24,'Custom SPA Indicators Labels'!B$1:H$119,4,FALSE)),""))</f>
        <v/>
      </c>
      <c r="Q24" s="803"/>
      <c r="R24" s="804" t="str">
        <f ca="1">IF(ISNUMBER(MATCH(E24,StandardIndicators,0)),IF(ISBLANK(INDIRECT("'SPA Elements and Indicators'!M"&amp;MATCH(E24,StandardIndicators,0))),"",INDIRECT("'SPA Elements and Indicators'!M"&amp;MATCH(E24,StandardIndicators,0))),IF(ISNUMBER(MATCH(E24,'Custom SPA Indicators Labels'!B$1:B$119,0)),IF(ISBLANK(VLOOKUP(E24,'Custom SPA Indicators Labels'!B$1:H$119,5,FALSE)),"",VLOOKUP(E24,'Custom SPA Indicators Labels'!B$1:H$119,5,FALSE)),""))</f>
        <v/>
      </c>
      <c r="S24" s="856"/>
      <c r="T24" s="802" t="str">
        <f ca="1">IF(ISNUMBER(MATCH(E24,StandardIndicators,0)),IF(ISBLANK(INDIRECT("'SPA Elements and Indicators'!N"&amp;MATCH(E24,StandardIndicators,0))),"",INDIRECT("'SPA Elements and Indicators'!N"&amp;MATCH(E24,StandardIndicators,0))),IF(ISNUMBER(MATCH(E24,'Custom SPA Indicators Labels'!B$1:B$119,0)),IF(ISBLANK(VLOOKUP(E24,'Custom SPA Indicators Labels'!B$1:H$119,6,FALSE)),"",VLOOKUP(E24,'Custom SPA Indicators Labels'!B$1:H$119,6,FALSE)),""))</f>
        <v/>
      </c>
      <c r="U24" s="856"/>
      <c r="V24" s="805" t="str">
        <f ca="1">IF(ISNUMBER(MATCH(E24,StandardIndicators,0)),IF(ISBLANK(INDIRECT("'SPA Elements and Indicators'!O"&amp;MATCH(E24,StandardIndicators,0))),"",INDIRECT("'SPA Elements and Indicators'!O"&amp;MATCH(E24,StandardIndicators,0))),IF(ISNUMBER(MATCH(E24,'Custom SPA Indicators Labels'!B$1:B$119,0)),IF(ISBLANK(VLOOKUP(E24,'Custom SPA Indicators Labels'!B$1:H$119,7,FALSE)),"",VLOOKUP(E24,'Custom SPA Indicators Labels'!B$1:H$119,7,FALSE)),""))</f>
        <v/>
      </c>
      <c r="W24" s="306" t="str">
        <f ca="1">IF(MATCH(LEFT(E$12,5),'SPA Elements and Indicators'!A:A,0)+ROW()-16&lt;MATCH(LEFT(INDIRECT("'Lookup'!B"&amp;MATCH(E$12,Lookup!B:B,0)+1),5),'SPA Elements and Indicators'!A:A,0),INDIRECT("'SPA Elements and Indicators'!B"&amp;MATCH(LEFT(E$12,5),'SPA Elements and Indicators'!A:A,0)+ROW()-15),"")</f>
        <v/>
      </c>
      <c r="X24" s="306" t="str">
        <f ca="1">IF(EXACT(INDIRECT("'Custom SPA Indicators'!B"&amp;MATCH(LEFT(E$12,5),'Custom SPA Indicators'!A:A,0)+ROW()-Y24),Y$1),"",Z24)</f>
        <v/>
      </c>
      <c r="Y24" s="822">
        <f ca="1">MATCH(INDIRECT("'SPA Elements and Indicators'!B"&amp;MATCH(LEFT(INDIRECT("'Lookup'!B"&amp;MATCH(E$12,Lookup!B:B,0)+1),5),'SPA Elements and Indicators'!A:A,0)-2),E:E,0)</f>
        <v>17</v>
      </c>
      <c r="Z24" s="57" t="str">
        <f ca="1">IF(MATCH(LEFT(E$12,5),'Custom SPA Indicators'!A:A,0)+ROW()-MATCH(INDIRECT("'SPA Elements and Indicators'!B"&amp;MATCH(LEFT(INDIRECT("'Lookup'!B"&amp;MATCH(E$12,Lookup!B:B,0)+1),5),'SPA Elements and Indicators'!A:A,0)-2),E:E,0)&lt;MATCH(LEFT(INDIRECT("'Lookup'!B"&amp;MATCH(E$12,Lookup!B:B,0)+1),5),'Custom SPA Indicators'!A:A,0),INDIRECT("'Custom SPA Indicators'!B"&amp;MATCH(LEFT(E$12,5),'Custom SPA Indicators'!A:A,0)+ROW()-MATCH(INDIRECT("'SPA Elements and Indicators'!B"&amp;MATCH(LEFT(INDIRECT("'Lookup'!B"&amp;MATCH(E$12,Lookup!B:B,0)+1),5),'SPA Elements and Indicators'!A:A,0)-2),E:E,0)),"")</f>
        <v/>
      </c>
      <c r="AA24" s="57"/>
      <c r="AB24" s="57"/>
    </row>
    <row r="25" spans="2:28" ht="62.25" customHeight="1">
      <c r="B25" s="837"/>
      <c r="C25" s="838"/>
      <c r="D25" s="849" t="str">
        <f t="shared" ca="1" si="0"/>
        <v/>
      </c>
      <c r="E25" s="1768" t="str">
        <f t="shared" ca="1" si="1"/>
        <v/>
      </c>
      <c r="F25" s="1769"/>
      <c r="G25" s="1769"/>
      <c r="H25" s="1769"/>
      <c r="I25" s="1769"/>
      <c r="J25" s="1770"/>
      <c r="K25" s="827"/>
      <c r="L25" s="802" t="str">
        <f ca="1">IF(ISNUMBER(MATCH(E25,StandardIndicators,0)),IF(ISBLANK(INDIRECT("'SPA Elements and Indicators'!J"&amp;MATCH(E25,StandardIndicators,0))),"",INDIRECT("'SPA Elements and Indicators'!J"&amp;MATCH(E25,StandardIndicators,0))),IF(ISNUMBER(MATCH(E25,'Custom SPA Indicators Labels'!B$1:B$119,0)),IF(ISBLANK(VLOOKUP(E25,'Custom SPA Indicators Labels'!B$1:H$119,2,FALSE)),"",VLOOKUP(E25,'Custom SPA Indicators Labels'!B$1:H$119,2,FALSE)),""))</f>
        <v/>
      </c>
      <c r="M25" s="803"/>
      <c r="N25" s="802" t="str">
        <f ca="1">IF(ISNUMBER(MATCH(E25,StandardIndicators,0)),IF(ISBLANK(INDIRECT("'SPA Elements and Indicators'!K"&amp;MATCH(E25,StandardIndicators,0))),"",INDIRECT("'SPA Elements and Indicators'!K"&amp;MATCH(E25,StandardIndicators,0))),IF(ISNUMBER(MATCH(E25,'Custom SPA Indicators Labels'!B$1:B$119,0)),IF(ISBLANK(VLOOKUP(E25,'Custom SPA Indicators Labels'!B$1:H$119,3,FALSE)),"",VLOOKUP(E25,'Custom SPA Indicators Labels'!B$1:H$119,3,FALSE)),""))</f>
        <v/>
      </c>
      <c r="O25" s="803"/>
      <c r="P25" s="802" t="str">
        <f ca="1">IF(ISNUMBER(MATCH(E25,StandardIndicators,0)),IF(ISBLANK(INDIRECT("'SPA Elements and Indicators'!L"&amp;MATCH(E25,StandardIndicators,0))),"",INDIRECT("'SPA Elements and Indicators'!L"&amp;MATCH(E25,StandardIndicators,0))),IF(ISNUMBER(MATCH(E25,'Custom SPA Indicators Labels'!B$1:B$119,0)),IF(ISBLANK(VLOOKUP(E25,'Custom SPA Indicators Labels'!B$1:H$119,4,FALSE)),"",VLOOKUP(E25,'Custom SPA Indicators Labels'!B$1:H$119,4,FALSE)),""))</f>
        <v/>
      </c>
      <c r="Q25" s="803"/>
      <c r="R25" s="804" t="str">
        <f ca="1">IF(ISNUMBER(MATCH(E25,StandardIndicators,0)),IF(ISBLANK(INDIRECT("'SPA Elements and Indicators'!M"&amp;MATCH(E25,StandardIndicators,0))),"",INDIRECT("'SPA Elements and Indicators'!M"&amp;MATCH(E25,StandardIndicators,0))),IF(ISNUMBER(MATCH(E25,'Custom SPA Indicators Labels'!B$1:B$119,0)),IF(ISBLANK(VLOOKUP(E25,'Custom SPA Indicators Labels'!B$1:H$119,5,FALSE)),"",VLOOKUP(E25,'Custom SPA Indicators Labels'!B$1:H$119,5,FALSE)),""))</f>
        <v/>
      </c>
      <c r="S25" s="856"/>
      <c r="T25" s="802" t="str">
        <f ca="1">IF(ISNUMBER(MATCH(E25,StandardIndicators,0)),IF(ISBLANK(INDIRECT("'SPA Elements and Indicators'!N"&amp;MATCH(E25,StandardIndicators,0))),"",INDIRECT("'SPA Elements and Indicators'!N"&amp;MATCH(E25,StandardIndicators,0))),IF(ISNUMBER(MATCH(E25,'Custom SPA Indicators Labels'!B$1:B$119,0)),IF(ISBLANK(VLOOKUP(E25,'Custom SPA Indicators Labels'!B$1:H$119,6,FALSE)),"",VLOOKUP(E25,'Custom SPA Indicators Labels'!B$1:H$119,6,FALSE)),""))</f>
        <v/>
      </c>
      <c r="U25" s="856"/>
      <c r="V25" s="805" t="str">
        <f ca="1">IF(ISNUMBER(MATCH(E25,StandardIndicators,0)),IF(ISBLANK(INDIRECT("'SPA Elements and Indicators'!O"&amp;MATCH(E25,StandardIndicators,0))),"",INDIRECT("'SPA Elements and Indicators'!O"&amp;MATCH(E25,StandardIndicators,0))),IF(ISNUMBER(MATCH(E25,'Custom SPA Indicators Labels'!B$1:B$119,0)),IF(ISBLANK(VLOOKUP(E25,'Custom SPA Indicators Labels'!B$1:H$119,7,FALSE)),"",VLOOKUP(E25,'Custom SPA Indicators Labels'!B$1:H$119,7,FALSE)),""))</f>
        <v/>
      </c>
      <c r="W25" s="306" t="str">
        <f ca="1">IF(MATCH(LEFT(E$12,5),'SPA Elements and Indicators'!A:A,0)+ROW()-16&lt;MATCH(LEFT(INDIRECT("'Lookup'!B"&amp;MATCH(E$12,Lookup!B:B,0)+1),5),'SPA Elements and Indicators'!A:A,0),INDIRECT("'SPA Elements and Indicators'!B"&amp;MATCH(LEFT(E$12,5),'SPA Elements and Indicators'!A:A,0)+ROW()-15),"")</f>
        <v/>
      </c>
      <c r="X25" s="306" t="str">
        <f ca="1">IF(EXACT(INDIRECT("'Custom SPA Indicators'!B"&amp;MATCH(LEFT(E$12,5),'Custom SPA Indicators'!A:A,0)+ROW()-Y25),Y$1),"",Z25)</f>
        <v/>
      </c>
      <c r="Y25" s="822">
        <f ca="1">MATCH(INDIRECT("'SPA Elements and Indicators'!B"&amp;MATCH(LEFT(INDIRECT("'Lookup'!B"&amp;MATCH(E$12,Lookup!B:B,0)+1),5),'SPA Elements and Indicators'!A:A,0)-2),E:E,0)</f>
        <v>17</v>
      </c>
      <c r="Z25" s="57" t="str">
        <f ca="1">IF(MATCH(LEFT(E$12,5),'Custom SPA Indicators'!A:A,0)+ROW()-MATCH(INDIRECT("'SPA Elements and Indicators'!B"&amp;MATCH(LEFT(INDIRECT("'Lookup'!B"&amp;MATCH(E$12,Lookup!B:B,0)+1),5),'SPA Elements and Indicators'!A:A,0)-2),E:E,0)&lt;MATCH(LEFT(INDIRECT("'Lookup'!B"&amp;MATCH(E$12,Lookup!B:B,0)+1),5),'Custom SPA Indicators'!A:A,0),INDIRECT("'Custom SPA Indicators'!B"&amp;MATCH(LEFT(E$12,5),'Custom SPA Indicators'!A:A,0)+ROW()-MATCH(INDIRECT("'SPA Elements and Indicators'!B"&amp;MATCH(LEFT(INDIRECT("'Lookup'!B"&amp;MATCH(E$12,Lookup!B:B,0)+1),5),'SPA Elements and Indicators'!A:A,0)-2),E:E,0)),"")</f>
        <v/>
      </c>
      <c r="AA25" s="57"/>
      <c r="AB25" s="57"/>
    </row>
    <row r="26" spans="2:28" ht="62.25" customHeight="1">
      <c r="B26" s="837"/>
      <c r="C26" s="838"/>
      <c r="D26" s="849" t="str">
        <f t="shared" ca="1" si="0"/>
        <v/>
      </c>
      <c r="E26" s="1768" t="str">
        <f t="shared" ca="1" si="1"/>
        <v/>
      </c>
      <c r="F26" s="1769"/>
      <c r="G26" s="1769"/>
      <c r="H26" s="1769"/>
      <c r="I26" s="1769"/>
      <c r="J26" s="1770"/>
      <c r="K26" s="827"/>
      <c r="L26" s="802" t="str">
        <f ca="1">IF(ISNUMBER(MATCH(E26,StandardIndicators,0)),IF(ISBLANK(INDIRECT("'SPA Elements and Indicators'!J"&amp;MATCH(E26,StandardIndicators,0))),"",INDIRECT("'SPA Elements and Indicators'!J"&amp;MATCH(E26,StandardIndicators,0))),IF(ISNUMBER(MATCH(E26,'Custom SPA Indicators Labels'!B$1:B$119,0)),IF(ISBLANK(VLOOKUP(E26,'Custom SPA Indicators Labels'!B$1:H$119,2,FALSE)),"",VLOOKUP(E26,'Custom SPA Indicators Labels'!B$1:H$119,2,FALSE)),""))</f>
        <v/>
      </c>
      <c r="M26" s="803"/>
      <c r="N26" s="802" t="str">
        <f ca="1">IF(ISNUMBER(MATCH(E26,StandardIndicators,0)),IF(ISBLANK(INDIRECT("'SPA Elements and Indicators'!K"&amp;MATCH(E26,StandardIndicators,0))),"",INDIRECT("'SPA Elements and Indicators'!K"&amp;MATCH(E26,StandardIndicators,0))),IF(ISNUMBER(MATCH(E26,'Custom SPA Indicators Labels'!B$1:B$119,0)),IF(ISBLANK(VLOOKUP(E26,'Custom SPA Indicators Labels'!B$1:H$119,3,FALSE)),"",VLOOKUP(E26,'Custom SPA Indicators Labels'!B$1:H$119,3,FALSE)),""))</f>
        <v/>
      </c>
      <c r="O26" s="803"/>
      <c r="P26" s="802" t="str">
        <f ca="1">IF(ISNUMBER(MATCH(E26,StandardIndicators,0)),IF(ISBLANK(INDIRECT("'SPA Elements and Indicators'!L"&amp;MATCH(E26,StandardIndicators,0))),"",INDIRECT("'SPA Elements and Indicators'!L"&amp;MATCH(E26,StandardIndicators,0))),IF(ISNUMBER(MATCH(E26,'Custom SPA Indicators Labels'!B$1:B$119,0)),IF(ISBLANK(VLOOKUP(E26,'Custom SPA Indicators Labels'!B$1:H$119,4,FALSE)),"",VLOOKUP(E26,'Custom SPA Indicators Labels'!B$1:H$119,4,FALSE)),""))</f>
        <v/>
      </c>
      <c r="Q26" s="803"/>
      <c r="R26" s="804" t="str">
        <f ca="1">IF(ISNUMBER(MATCH(E26,StandardIndicators,0)),IF(ISBLANK(INDIRECT("'SPA Elements and Indicators'!M"&amp;MATCH(E26,StandardIndicators,0))),"",INDIRECT("'SPA Elements and Indicators'!M"&amp;MATCH(E26,StandardIndicators,0))),IF(ISNUMBER(MATCH(E26,'Custom SPA Indicators Labels'!B$1:B$119,0)),IF(ISBLANK(VLOOKUP(E26,'Custom SPA Indicators Labels'!B$1:H$119,5,FALSE)),"",VLOOKUP(E26,'Custom SPA Indicators Labels'!B$1:H$119,5,FALSE)),""))</f>
        <v/>
      </c>
      <c r="S26" s="856"/>
      <c r="T26" s="802" t="str">
        <f ca="1">IF(ISNUMBER(MATCH(E26,StandardIndicators,0)),IF(ISBLANK(INDIRECT("'SPA Elements and Indicators'!N"&amp;MATCH(E26,StandardIndicators,0))),"",INDIRECT("'SPA Elements and Indicators'!N"&amp;MATCH(E26,StandardIndicators,0))),IF(ISNUMBER(MATCH(E26,'Custom SPA Indicators Labels'!B$1:B$119,0)),IF(ISBLANK(VLOOKUP(E26,'Custom SPA Indicators Labels'!B$1:H$119,6,FALSE)),"",VLOOKUP(E26,'Custom SPA Indicators Labels'!B$1:H$119,6,FALSE)),""))</f>
        <v/>
      </c>
      <c r="U26" s="856"/>
      <c r="V26" s="805" t="str">
        <f ca="1">IF(ISNUMBER(MATCH(E26,StandardIndicators,0)),IF(ISBLANK(INDIRECT("'SPA Elements and Indicators'!O"&amp;MATCH(E26,StandardIndicators,0))),"",INDIRECT("'SPA Elements and Indicators'!O"&amp;MATCH(E26,StandardIndicators,0))),IF(ISNUMBER(MATCH(E26,'Custom SPA Indicators Labels'!B$1:B$119,0)),IF(ISBLANK(VLOOKUP(E26,'Custom SPA Indicators Labels'!B$1:H$119,7,FALSE)),"",VLOOKUP(E26,'Custom SPA Indicators Labels'!B$1:H$119,7,FALSE)),""))</f>
        <v/>
      </c>
      <c r="W26" s="306" t="str">
        <f ca="1">IF(MATCH(LEFT(E$12,5),'SPA Elements and Indicators'!A:A,0)+ROW()-16&lt;MATCH(LEFT(INDIRECT("'Lookup'!B"&amp;MATCH(E$12,Lookup!B:B,0)+1),5),'SPA Elements and Indicators'!A:A,0),INDIRECT("'SPA Elements and Indicators'!B"&amp;MATCH(LEFT(E$12,5),'SPA Elements and Indicators'!A:A,0)+ROW()-15),"")</f>
        <v/>
      </c>
      <c r="X26" s="306" t="str">
        <f ca="1">IF(EXACT(INDIRECT("'Custom SPA Indicators'!B"&amp;MATCH(LEFT(E$12,5),'Custom SPA Indicators'!A:A,0)+ROW()-Y26),Y$1),"",Z26)</f>
        <v/>
      </c>
      <c r="Y26" s="822">
        <f ca="1">MATCH(INDIRECT("'SPA Elements and Indicators'!B"&amp;MATCH(LEFT(INDIRECT("'Lookup'!B"&amp;MATCH(E$12,Lookup!B:B,0)+1),5),'SPA Elements and Indicators'!A:A,0)-2),E:E,0)</f>
        <v>17</v>
      </c>
      <c r="Z26" s="57" t="str">
        <f ca="1">IF(MATCH(LEFT(E$12,5),'Custom SPA Indicators'!A:A,0)+ROW()-MATCH(INDIRECT("'SPA Elements and Indicators'!B"&amp;MATCH(LEFT(INDIRECT("'Lookup'!B"&amp;MATCH(E$12,Lookup!B:B,0)+1),5),'SPA Elements and Indicators'!A:A,0)-2),E:E,0)&lt;MATCH(LEFT(INDIRECT("'Lookup'!B"&amp;MATCH(E$12,Lookup!B:B,0)+1),5),'Custom SPA Indicators'!A:A,0),INDIRECT("'Custom SPA Indicators'!B"&amp;MATCH(LEFT(E$12,5),'Custom SPA Indicators'!A:A,0)+ROW()-MATCH(INDIRECT("'SPA Elements and Indicators'!B"&amp;MATCH(LEFT(INDIRECT("'Lookup'!B"&amp;MATCH(E$12,Lookup!B:B,0)+1),5),'SPA Elements and Indicators'!A:A,0)-2),E:E,0)),"")</f>
        <v/>
      </c>
      <c r="AA26" s="57"/>
      <c r="AB26" s="57"/>
    </row>
    <row r="27" spans="2:28" ht="62.25" customHeight="1">
      <c r="B27" s="837"/>
      <c r="C27" s="838"/>
      <c r="D27" s="849" t="str">
        <f t="shared" ca="1" si="0"/>
        <v/>
      </c>
      <c r="E27" s="1768" t="str">
        <f t="shared" ca="1" si="1"/>
        <v/>
      </c>
      <c r="F27" s="1769"/>
      <c r="G27" s="1769"/>
      <c r="H27" s="1769"/>
      <c r="I27" s="1769"/>
      <c r="J27" s="1770"/>
      <c r="K27" s="828"/>
      <c r="L27" s="802" t="str">
        <f ca="1">IF(ISNUMBER(MATCH(E27,StandardIndicators,0)),IF(ISBLANK(INDIRECT("'SPA Elements and Indicators'!J"&amp;MATCH(E27,StandardIndicators,0))),"",INDIRECT("'SPA Elements and Indicators'!J"&amp;MATCH(E27,StandardIndicators,0))),IF(ISNUMBER(MATCH(E27,'Custom SPA Indicators Labels'!B$1:B$119,0)),IF(ISBLANK(VLOOKUP(E27,'Custom SPA Indicators Labels'!B$1:H$119,2,FALSE)),"",VLOOKUP(E27,'Custom SPA Indicators Labels'!B$1:H$119,2,FALSE)),""))</f>
        <v/>
      </c>
      <c r="M27" s="855"/>
      <c r="N27" s="802" t="str">
        <f ca="1">IF(ISNUMBER(MATCH(E27,StandardIndicators,0)),IF(ISBLANK(INDIRECT("'SPA Elements and Indicators'!K"&amp;MATCH(E27,StandardIndicators,0))),"",INDIRECT("'SPA Elements and Indicators'!K"&amp;MATCH(E27,StandardIndicators,0))),IF(ISNUMBER(MATCH(E27,'Custom SPA Indicators Labels'!B$1:B$119,0)),IF(ISBLANK(VLOOKUP(E27,'Custom SPA Indicators Labels'!B$1:H$119,3,FALSE)),"",VLOOKUP(E27,'Custom SPA Indicators Labels'!B$1:H$119,3,FALSE)),""))</f>
        <v/>
      </c>
      <c r="O27" s="855"/>
      <c r="P27" s="802" t="str">
        <f ca="1">IF(ISNUMBER(MATCH(E27,StandardIndicators,0)),IF(ISBLANK(INDIRECT("'SPA Elements and Indicators'!L"&amp;MATCH(E27,StandardIndicators,0))),"",INDIRECT("'SPA Elements and Indicators'!L"&amp;MATCH(E27,StandardIndicators,0))),IF(ISNUMBER(MATCH(E27,'Custom SPA Indicators Labels'!B$1:B$119,0)),IF(ISBLANK(VLOOKUP(E27,'Custom SPA Indicators Labels'!B$1:H$119,4,FALSE)),"",VLOOKUP(E27,'Custom SPA Indicators Labels'!B$1:H$119,4,FALSE)),""))</f>
        <v/>
      </c>
      <c r="Q27" s="855"/>
      <c r="R27" s="804" t="str">
        <f ca="1">IF(ISNUMBER(MATCH(E27,StandardIndicators,0)),IF(ISBLANK(INDIRECT("'SPA Elements and Indicators'!M"&amp;MATCH(E27,StandardIndicators,0))),"",INDIRECT("'SPA Elements and Indicators'!M"&amp;MATCH(E27,StandardIndicators,0))),IF(ISNUMBER(MATCH(E27,'Custom SPA Indicators Labels'!B$1:B$119,0)),IF(ISBLANK(VLOOKUP(E27,'Custom SPA Indicators Labels'!B$1:H$119,5,FALSE)),"",VLOOKUP(E27,'Custom SPA Indicators Labels'!B$1:H$119,5,FALSE)),""))</f>
        <v/>
      </c>
      <c r="S27" s="856"/>
      <c r="T27" s="802" t="str">
        <f ca="1">IF(ISNUMBER(MATCH(E27,StandardIndicators,0)),IF(ISBLANK(INDIRECT("'SPA Elements and Indicators'!N"&amp;MATCH(E27,StandardIndicators,0))),"",INDIRECT("'SPA Elements and Indicators'!N"&amp;MATCH(E27,StandardIndicators,0))),IF(ISNUMBER(MATCH(E27,'Custom SPA Indicators Labels'!B$1:B$119,0)),IF(ISBLANK(VLOOKUP(E27,'Custom SPA Indicators Labels'!B$1:H$119,6,FALSE)),"",VLOOKUP(E27,'Custom SPA Indicators Labels'!B$1:H$119,6,FALSE)),""))</f>
        <v/>
      </c>
      <c r="U27" s="856"/>
      <c r="V27" s="805" t="str">
        <f ca="1">IF(ISNUMBER(MATCH(E27,StandardIndicators,0)),IF(ISBLANK(INDIRECT("'SPA Elements and Indicators'!O"&amp;MATCH(E27,StandardIndicators,0))),"",INDIRECT("'SPA Elements and Indicators'!O"&amp;MATCH(E27,StandardIndicators,0))),IF(ISNUMBER(MATCH(E27,'Custom SPA Indicators Labels'!B$1:B$119,0)),IF(ISBLANK(VLOOKUP(E27,'Custom SPA Indicators Labels'!B$1:H$119,7,FALSE)),"",VLOOKUP(E27,'Custom SPA Indicators Labels'!B$1:H$119,7,FALSE)),""))</f>
        <v/>
      </c>
      <c r="W27" s="306" t="str">
        <f ca="1">IF(MATCH(LEFT(E$12,5),'SPA Elements and Indicators'!A:A,0)+ROW()-16&lt;MATCH(LEFT(INDIRECT("'Lookup'!B"&amp;MATCH(E$12,Lookup!B:B,0)+1),5),'SPA Elements and Indicators'!A:A,0),INDIRECT("'SPA Elements and Indicators'!B"&amp;MATCH(LEFT(E$12,5),'SPA Elements and Indicators'!A:A,0)+ROW()-15),"")</f>
        <v/>
      </c>
      <c r="X27" s="306" t="str">
        <f ca="1">IF(EXACT(INDIRECT("'Custom SPA Indicators'!B"&amp;MATCH(LEFT(E$12,5),'Custom SPA Indicators'!A:A,0)+ROW()-Y27),Y$1),"",Z27)</f>
        <v/>
      </c>
      <c r="Y27" s="822">
        <f ca="1">MATCH(INDIRECT("'SPA Elements and Indicators'!B"&amp;MATCH(LEFT(INDIRECT("'Lookup'!B"&amp;MATCH(E$12,Lookup!B:B,0)+1),5),'SPA Elements and Indicators'!A:A,0)-2),E:E,0)</f>
        <v>17</v>
      </c>
      <c r="Z27" s="57" t="str">
        <f ca="1">IF(MATCH(LEFT(E$12,5),'Custom SPA Indicators'!A:A,0)+ROW()-MATCH(INDIRECT("'SPA Elements and Indicators'!B"&amp;MATCH(LEFT(INDIRECT("'Lookup'!B"&amp;MATCH(E$12,Lookup!B:B,0)+1),5),'SPA Elements and Indicators'!A:A,0)-2),E:E,0)&lt;MATCH(LEFT(INDIRECT("'Lookup'!B"&amp;MATCH(E$12,Lookup!B:B,0)+1),5),'Custom SPA Indicators'!A:A,0),INDIRECT("'Custom SPA Indicators'!B"&amp;MATCH(LEFT(E$12,5),'Custom SPA Indicators'!A:A,0)+ROW()-MATCH(INDIRECT("'SPA Elements and Indicators'!B"&amp;MATCH(LEFT(INDIRECT("'Lookup'!B"&amp;MATCH(E$12,Lookup!B:B,0)+1),5),'SPA Elements and Indicators'!A:A,0)-2),E:E,0)),"")</f>
        <v/>
      </c>
      <c r="AA27" s="57"/>
      <c r="AB27" s="57"/>
    </row>
    <row r="28" spans="2:28" ht="62.25" customHeight="1">
      <c r="B28" s="837"/>
      <c r="C28" s="838"/>
      <c r="D28" s="849" t="str">
        <f t="shared" ca="1" si="0"/>
        <v/>
      </c>
      <c r="E28" s="1768" t="str">
        <f t="shared" ca="1" si="1"/>
        <v/>
      </c>
      <c r="F28" s="1769"/>
      <c r="G28" s="1769"/>
      <c r="H28" s="1769"/>
      <c r="I28" s="1769"/>
      <c r="J28" s="1770"/>
      <c r="K28" s="828"/>
      <c r="L28" s="802" t="str">
        <f ca="1">IF(ISNUMBER(MATCH(E28,StandardIndicators,0)),IF(ISBLANK(INDIRECT("'SPA Elements and Indicators'!J"&amp;MATCH(E28,StandardIndicators,0))),"",INDIRECT("'SPA Elements and Indicators'!J"&amp;MATCH(E28,StandardIndicators,0))),IF(ISNUMBER(MATCH(E28,'Custom SPA Indicators Labels'!B$1:B$119,0)),IF(ISBLANK(VLOOKUP(E28,'Custom SPA Indicators Labels'!B$1:H$119,2,FALSE)),"",VLOOKUP(E28,'Custom SPA Indicators Labels'!B$1:H$119,2,FALSE)),""))</f>
        <v/>
      </c>
      <c r="M28" s="855"/>
      <c r="N28" s="802" t="str">
        <f ca="1">IF(ISNUMBER(MATCH(E28,StandardIndicators,0)),IF(ISBLANK(INDIRECT("'SPA Elements and Indicators'!K"&amp;MATCH(E28,StandardIndicators,0))),"",INDIRECT("'SPA Elements and Indicators'!K"&amp;MATCH(E28,StandardIndicators,0))),IF(ISNUMBER(MATCH(E28,'Custom SPA Indicators Labels'!B$1:B$119,0)),IF(ISBLANK(VLOOKUP(E28,'Custom SPA Indicators Labels'!B$1:H$119,3,FALSE)),"",VLOOKUP(E28,'Custom SPA Indicators Labels'!B$1:H$119,3,FALSE)),""))</f>
        <v/>
      </c>
      <c r="O28" s="855"/>
      <c r="P28" s="802" t="str">
        <f ca="1">IF(ISNUMBER(MATCH(E28,StandardIndicators,0)),IF(ISBLANK(INDIRECT("'SPA Elements and Indicators'!L"&amp;MATCH(E28,StandardIndicators,0))),"",INDIRECT("'SPA Elements and Indicators'!L"&amp;MATCH(E28,StandardIndicators,0))),IF(ISNUMBER(MATCH(E28,'Custom SPA Indicators Labels'!B$1:B$119,0)),IF(ISBLANK(VLOOKUP(E28,'Custom SPA Indicators Labels'!B$1:H$119,4,FALSE)),"",VLOOKUP(E28,'Custom SPA Indicators Labels'!B$1:H$119,4,FALSE)),""))</f>
        <v/>
      </c>
      <c r="Q28" s="855"/>
      <c r="R28" s="804" t="str">
        <f ca="1">IF(ISNUMBER(MATCH(E28,StandardIndicators,0)),IF(ISBLANK(INDIRECT("'SPA Elements and Indicators'!M"&amp;MATCH(E28,StandardIndicators,0))),"",INDIRECT("'SPA Elements and Indicators'!M"&amp;MATCH(E28,StandardIndicators,0))),IF(ISNUMBER(MATCH(E28,'Custom SPA Indicators Labels'!B$1:B$119,0)),IF(ISBLANK(VLOOKUP(E28,'Custom SPA Indicators Labels'!B$1:H$119,5,FALSE)),"",VLOOKUP(E28,'Custom SPA Indicators Labels'!B$1:H$119,5,FALSE)),""))</f>
        <v/>
      </c>
      <c r="S28" s="856"/>
      <c r="T28" s="802" t="str">
        <f ca="1">IF(ISNUMBER(MATCH(E28,StandardIndicators,0)),IF(ISBLANK(INDIRECT("'SPA Elements and Indicators'!N"&amp;MATCH(E28,StandardIndicators,0))),"",INDIRECT("'SPA Elements and Indicators'!N"&amp;MATCH(E28,StandardIndicators,0))),IF(ISNUMBER(MATCH(E28,'Custom SPA Indicators Labels'!B$1:B$119,0)),IF(ISBLANK(VLOOKUP(E28,'Custom SPA Indicators Labels'!B$1:H$119,6,FALSE)),"",VLOOKUP(E28,'Custom SPA Indicators Labels'!B$1:H$119,6,FALSE)),""))</f>
        <v/>
      </c>
      <c r="U28" s="856"/>
      <c r="V28" s="805" t="str">
        <f ca="1">IF(ISNUMBER(MATCH(E28,StandardIndicators,0)),IF(ISBLANK(INDIRECT("'SPA Elements and Indicators'!O"&amp;MATCH(E28,StandardIndicators,0))),"",INDIRECT("'SPA Elements and Indicators'!O"&amp;MATCH(E28,StandardIndicators,0))),IF(ISNUMBER(MATCH(E28,'Custom SPA Indicators Labels'!B$1:B$119,0)),IF(ISBLANK(VLOOKUP(E28,'Custom SPA Indicators Labels'!B$1:H$119,7,FALSE)),"",VLOOKUP(E28,'Custom SPA Indicators Labels'!B$1:H$119,7,FALSE)),""))</f>
        <v/>
      </c>
      <c r="W28" s="306" t="str">
        <f ca="1">IF(MATCH(LEFT(E$12,5),'SPA Elements and Indicators'!A:A,0)+ROW()-16&lt;MATCH(LEFT(INDIRECT("'Lookup'!B"&amp;MATCH(E$12,Lookup!B:B,0)+1),5),'SPA Elements and Indicators'!A:A,0),INDIRECT("'SPA Elements and Indicators'!B"&amp;MATCH(LEFT(E$12,5),'SPA Elements and Indicators'!A:A,0)+ROW()-15),"")</f>
        <v/>
      </c>
      <c r="X28" s="306" t="str">
        <f ca="1">IF(EXACT(INDIRECT("'Custom SPA Indicators'!B"&amp;MATCH(LEFT(E$12,5),'Custom SPA Indicators'!A:A,0)+ROW()-Y28),Y$1),"",Z28)</f>
        <v/>
      </c>
      <c r="Y28" s="822">
        <f ca="1">MATCH(INDIRECT("'SPA Elements and Indicators'!B"&amp;MATCH(LEFT(INDIRECT("'Lookup'!B"&amp;MATCH(E$12,Lookup!B:B,0)+1),5),'SPA Elements and Indicators'!A:A,0)-2),E:E,0)</f>
        <v>17</v>
      </c>
      <c r="Z28" s="57" t="str">
        <f ca="1">IF(MATCH(LEFT(E$12,5),'Custom SPA Indicators'!A:A,0)+ROW()-MATCH(INDIRECT("'SPA Elements and Indicators'!B"&amp;MATCH(LEFT(INDIRECT("'Lookup'!B"&amp;MATCH(E$12,Lookup!B:B,0)+1),5),'SPA Elements and Indicators'!A:A,0)-2),E:E,0)&lt;MATCH(LEFT(INDIRECT("'Lookup'!B"&amp;MATCH(E$12,Lookup!B:B,0)+1),5),'Custom SPA Indicators'!A:A,0),INDIRECT("'Custom SPA Indicators'!B"&amp;MATCH(LEFT(E$12,5),'Custom SPA Indicators'!A:A,0)+ROW()-MATCH(INDIRECT("'SPA Elements and Indicators'!B"&amp;MATCH(LEFT(INDIRECT("'Lookup'!B"&amp;MATCH(E$12,Lookup!B:B,0)+1),5),'SPA Elements and Indicators'!A:A,0)-2),E:E,0)),"")</f>
        <v/>
      </c>
      <c r="AA28" s="57"/>
      <c r="AB28" s="57"/>
    </row>
    <row r="29" spans="2:28" ht="62.25" customHeight="1">
      <c r="B29" s="837"/>
      <c r="C29" s="838"/>
      <c r="D29" s="849" t="str">
        <f t="shared" ca="1" si="0"/>
        <v/>
      </c>
      <c r="E29" s="1768" t="str">
        <f t="shared" ca="1" si="1"/>
        <v/>
      </c>
      <c r="F29" s="1769"/>
      <c r="G29" s="1769"/>
      <c r="H29" s="1769"/>
      <c r="I29" s="1769"/>
      <c r="J29" s="1770"/>
      <c r="K29" s="828"/>
      <c r="L29" s="802" t="str">
        <f ca="1">IF(ISNUMBER(MATCH(E29,StandardIndicators,0)),IF(ISBLANK(INDIRECT("'SPA Elements and Indicators'!J"&amp;MATCH(E29,StandardIndicators,0))),"",INDIRECT("'SPA Elements and Indicators'!J"&amp;MATCH(E29,StandardIndicators,0))),IF(ISNUMBER(MATCH(E29,'Custom SPA Indicators Labels'!B$1:B$119,0)),IF(ISBLANK(VLOOKUP(E29,'Custom SPA Indicators Labels'!B$1:H$119,2,FALSE)),"",VLOOKUP(E29,'Custom SPA Indicators Labels'!B$1:H$119,2,FALSE)),""))</f>
        <v/>
      </c>
      <c r="M29" s="855"/>
      <c r="N29" s="802" t="str">
        <f ca="1">IF(ISNUMBER(MATCH(E29,StandardIndicators,0)),IF(ISBLANK(INDIRECT("'SPA Elements and Indicators'!K"&amp;MATCH(E29,StandardIndicators,0))),"",INDIRECT("'SPA Elements and Indicators'!K"&amp;MATCH(E29,StandardIndicators,0))),IF(ISNUMBER(MATCH(E29,'Custom SPA Indicators Labels'!B$1:B$119,0)),IF(ISBLANK(VLOOKUP(E29,'Custom SPA Indicators Labels'!B$1:H$119,3,FALSE)),"",VLOOKUP(E29,'Custom SPA Indicators Labels'!B$1:H$119,3,FALSE)),""))</f>
        <v/>
      </c>
      <c r="O29" s="855"/>
      <c r="P29" s="802" t="str">
        <f ca="1">IF(ISNUMBER(MATCH(E29,StandardIndicators,0)),IF(ISBLANK(INDIRECT("'SPA Elements and Indicators'!L"&amp;MATCH(E29,StandardIndicators,0))),"",INDIRECT("'SPA Elements and Indicators'!L"&amp;MATCH(E29,StandardIndicators,0))),IF(ISNUMBER(MATCH(E29,'Custom SPA Indicators Labels'!B$1:B$119,0)),IF(ISBLANK(VLOOKUP(E29,'Custom SPA Indicators Labels'!B$1:H$119,4,FALSE)),"",VLOOKUP(E29,'Custom SPA Indicators Labels'!B$1:H$119,4,FALSE)),""))</f>
        <v/>
      </c>
      <c r="Q29" s="855"/>
      <c r="R29" s="804" t="str">
        <f ca="1">IF(ISNUMBER(MATCH(E29,StandardIndicators,0)),IF(ISBLANK(INDIRECT("'SPA Elements and Indicators'!M"&amp;MATCH(E29,StandardIndicators,0))),"",INDIRECT("'SPA Elements and Indicators'!M"&amp;MATCH(E29,StandardIndicators,0))),IF(ISNUMBER(MATCH(E29,'Custom SPA Indicators Labels'!B$1:B$119,0)),IF(ISBLANK(VLOOKUP(E29,'Custom SPA Indicators Labels'!B$1:H$119,5,FALSE)),"",VLOOKUP(E29,'Custom SPA Indicators Labels'!B$1:H$119,5,FALSE)),""))</f>
        <v/>
      </c>
      <c r="S29" s="856"/>
      <c r="T29" s="802" t="str">
        <f ca="1">IF(ISNUMBER(MATCH(E29,StandardIndicators,0)),IF(ISBLANK(INDIRECT("'SPA Elements and Indicators'!N"&amp;MATCH(E29,StandardIndicators,0))),"",INDIRECT("'SPA Elements and Indicators'!N"&amp;MATCH(E29,StandardIndicators,0))),IF(ISNUMBER(MATCH(E29,'Custom SPA Indicators Labels'!B$1:B$119,0)),IF(ISBLANK(VLOOKUP(E29,'Custom SPA Indicators Labels'!B$1:H$119,6,FALSE)),"",VLOOKUP(E29,'Custom SPA Indicators Labels'!B$1:H$119,6,FALSE)),""))</f>
        <v/>
      </c>
      <c r="U29" s="856"/>
      <c r="V29" s="805" t="str">
        <f ca="1">IF(ISNUMBER(MATCH(E29,StandardIndicators,0)),IF(ISBLANK(INDIRECT("'SPA Elements and Indicators'!O"&amp;MATCH(E29,StandardIndicators,0))),"",INDIRECT("'SPA Elements and Indicators'!O"&amp;MATCH(E29,StandardIndicators,0))),IF(ISNUMBER(MATCH(E29,'Custom SPA Indicators Labels'!B$1:B$119,0)),IF(ISBLANK(VLOOKUP(E29,'Custom SPA Indicators Labels'!B$1:H$119,7,FALSE)),"",VLOOKUP(E29,'Custom SPA Indicators Labels'!B$1:H$119,7,FALSE)),""))</f>
        <v/>
      </c>
      <c r="W29" s="306" t="str">
        <f ca="1">IF(MATCH(LEFT(E$12,5),'SPA Elements and Indicators'!A:A,0)+ROW()-16&lt;MATCH(LEFT(INDIRECT("'Lookup'!B"&amp;MATCH(E$12,Lookup!B:B,0)+1),5),'SPA Elements and Indicators'!A:A,0),INDIRECT("'SPA Elements and Indicators'!B"&amp;MATCH(LEFT(E$12,5),'SPA Elements and Indicators'!A:A,0)+ROW()-15),"")</f>
        <v/>
      </c>
      <c r="X29" s="306" t="str">
        <f ca="1">IF(EXACT(INDIRECT("'Custom SPA Indicators'!B"&amp;MATCH(LEFT(E$12,5),'Custom SPA Indicators'!A:A,0)+ROW()-Y29),Y$1),"",Z29)</f>
        <v/>
      </c>
      <c r="Y29" s="822">
        <f ca="1">MATCH(INDIRECT("'SPA Elements and Indicators'!B"&amp;MATCH(LEFT(INDIRECT("'Lookup'!B"&amp;MATCH(E$12,Lookup!B:B,0)+1),5),'SPA Elements and Indicators'!A:A,0)-2),E:E,0)</f>
        <v>17</v>
      </c>
      <c r="Z29" s="57" t="str">
        <f ca="1">IF(MATCH(LEFT(E$12,5),'Custom SPA Indicators'!A:A,0)+ROW()-MATCH(INDIRECT("'SPA Elements and Indicators'!B"&amp;MATCH(LEFT(INDIRECT("'Lookup'!B"&amp;MATCH(E$12,Lookup!B:B,0)+1),5),'SPA Elements and Indicators'!A:A,0)-2),E:E,0)&lt;MATCH(LEFT(INDIRECT("'Lookup'!B"&amp;MATCH(E$12,Lookup!B:B,0)+1),5),'Custom SPA Indicators'!A:A,0),INDIRECT("'Custom SPA Indicators'!B"&amp;MATCH(LEFT(E$12,5),'Custom SPA Indicators'!A:A,0)+ROW()-MATCH(INDIRECT("'SPA Elements and Indicators'!B"&amp;MATCH(LEFT(INDIRECT("'Lookup'!B"&amp;MATCH(E$12,Lookup!B:B,0)+1),5),'SPA Elements and Indicators'!A:A,0)-2),E:E,0)),"")</f>
        <v/>
      </c>
      <c r="AA29" s="57"/>
      <c r="AB29" s="57"/>
    </row>
    <row r="30" spans="2:28" ht="62.25" customHeight="1">
      <c r="B30" s="837"/>
      <c r="C30" s="838"/>
      <c r="D30" s="849" t="str">
        <f t="shared" ca="1" si="0"/>
        <v/>
      </c>
      <c r="E30" s="1768" t="str">
        <f t="shared" ca="1" si="1"/>
        <v/>
      </c>
      <c r="F30" s="1769"/>
      <c r="G30" s="1769"/>
      <c r="H30" s="1769"/>
      <c r="I30" s="1769"/>
      <c r="J30" s="1770"/>
      <c r="K30" s="828"/>
      <c r="L30" s="802" t="str">
        <f ca="1">IF(ISNUMBER(MATCH(E30,StandardIndicators,0)),IF(ISBLANK(INDIRECT("'SPA Elements and Indicators'!J"&amp;MATCH(E30,StandardIndicators,0))),"",INDIRECT("'SPA Elements and Indicators'!J"&amp;MATCH(E30,StandardIndicators,0))),IF(ISNUMBER(MATCH(E30,'Custom SPA Indicators Labels'!B$1:B$119,0)),IF(ISBLANK(VLOOKUP(E30,'Custom SPA Indicators Labels'!B$1:H$119,2,FALSE)),"",VLOOKUP(E30,'Custom SPA Indicators Labels'!B$1:H$119,2,FALSE)),""))</f>
        <v/>
      </c>
      <c r="M30" s="855"/>
      <c r="N30" s="802" t="str">
        <f ca="1">IF(ISNUMBER(MATCH(E30,StandardIndicators,0)),IF(ISBLANK(INDIRECT("'SPA Elements and Indicators'!K"&amp;MATCH(E30,StandardIndicators,0))),"",INDIRECT("'SPA Elements and Indicators'!K"&amp;MATCH(E30,StandardIndicators,0))),IF(ISNUMBER(MATCH(E30,'Custom SPA Indicators Labels'!B$1:B$119,0)),IF(ISBLANK(VLOOKUP(E30,'Custom SPA Indicators Labels'!B$1:H$119,3,FALSE)),"",VLOOKUP(E30,'Custom SPA Indicators Labels'!B$1:H$119,3,FALSE)),""))</f>
        <v/>
      </c>
      <c r="O30" s="855"/>
      <c r="P30" s="802" t="str">
        <f ca="1">IF(ISNUMBER(MATCH(E30,StandardIndicators,0)),IF(ISBLANK(INDIRECT("'SPA Elements and Indicators'!L"&amp;MATCH(E30,StandardIndicators,0))),"",INDIRECT("'SPA Elements and Indicators'!L"&amp;MATCH(E30,StandardIndicators,0))),IF(ISNUMBER(MATCH(E30,'Custom SPA Indicators Labels'!B$1:B$119,0)),IF(ISBLANK(VLOOKUP(E30,'Custom SPA Indicators Labels'!B$1:H$119,4,FALSE)),"",VLOOKUP(E30,'Custom SPA Indicators Labels'!B$1:H$119,4,FALSE)),""))</f>
        <v/>
      </c>
      <c r="Q30" s="855"/>
      <c r="R30" s="804" t="str">
        <f ca="1">IF(ISNUMBER(MATCH(E30,StandardIndicators,0)),IF(ISBLANK(INDIRECT("'SPA Elements and Indicators'!M"&amp;MATCH(E30,StandardIndicators,0))),"",INDIRECT("'SPA Elements and Indicators'!M"&amp;MATCH(E30,StandardIndicators,0))),IF(ISNUMBER(MATCH(E30,'Custom SPA Indicators Labels'!B$1:B$119,0)),IF(ISBLANK(VLOOKUP(E30,'Custom SPA Indicators Labels'!B$1:H$119,5,FALSE)),"",VLOOKUP(E30,'Custom SPA Indicators Labels'!B$1:H$119,5,FALSE)),""))</f>
        <v/>
      </c>
      <c r="S30" s="856"/>
      <c r="T30" s="802" t="str">
        <f ca="1">IF(ISNUMBER(MATCH(E30,StandardIndicators,0)),IF(ISBLANK(INDIRECT("'SPA Elements and Indicators'!N"&amp;MATCH(E30,StandardIndicators,0))),"",INDIRECT("'SPA Elements and Indicators'!N"&amp;MATCH(E30,StandardIndicators,0))),IF(ISNUMBER(MATCH(E30,'Custom SPA Indicators Labels'!B$1:B$119,0)),IF(ISBLANK(VLOOKUP(E30,'Custom SPA Indicators Labels'!B$1:H$119,6,FALSE)),"",VLOOKUP(E30,'Custom SPA Indicators Labels'!B$1:H$119,6,FALSE)),""))</f>
        <v/>
      </c>
      <c r="U30" s="856"/>
      <c r="V30" s="805" t="str">
        <f ca="1">IF(ISNUMBER(MATCH(E30,StandardIndicators,0)),IF(ISBLANK(INDIRECT("'SPA Elements and Indicators'!O"&amp;MATCH(E30,StandardIndicators,0))),"",INDIRECT("'SPA Elements and Indicators'!O"&amp;MATCH(E30,StandardIndicators,0))),IF(ISNUMBER(MATCH(E30,'Custom SPA Indicators Labels'!B$1:B$119,0)),IF(ISBLANK(VLOOKUP(E30,'Custom SPA Indicators Labels'!B$1:H$119,7,FALSE)),"",VLOOKUP(E30,'Custom SPA Indicators Labels'!B$1:H$119,7,FALSE)),""))</f>
        <v/>
      </c>
      <c r="W30" s="306" t="str">
        <f ca="1">IF(MATCH(LEFT(E$12,5),'SPA Elements and Indicators'!A:A,0)+ROW()-16&lt;MATCH(LEFT(INDIRECT("'Lookup'!B"&amp;MATCH(E$12,Lookup!B:B,0)+1),5),'SPA Elements and Indicators'!A:A,0),INDIRECT("'SPA Elements and Indicators'!B"&amp;MATCH(LEFT(E$12,5),'SPA Elements and Indicators'!A:A,0)+ROW()-15),"")</f>
        <v/>
      </c>
      <c r="X30" s="306" t="str">
        <f ca="1">IF(EXACT(INDIRECT("'Custom SPA Indicators'!B"&amp;MATCH(LEFT(E$12,5),'Custom SPA Indicators'!A:A,0)+ROW()-Y30),Y$1),"",Z30)</f>
        <v/>
      </c>
      <c r="Y30" s="822">
        <f ca="1">MATCH(INDIRECT("'SPA Elements and Indicators'!B"&amp;MATCH(LEFT(INDIRECT("'Lookup'!B"&amp;MATCH(E$12,Lookup!B:B,0)+1),5),'SPA Elements and Indicators'!A:A,0)-2),E:E,0)</f>
        <v>17</v>
      </c>
      <c r="Z30" s="57" t="str">
        <f ca="1">IF(MATCH(LEFT(E$12,5),'Custom SPA Indicators'!A:A,0)+ROW()-MATCH(INDIRECT("'SPA Elements and Indicators'!B"&amp;MATCH(LEFT(INDIRECT("'Lookup'!B"&amp;MATCH(E$12,Lookup!B:B,0)+1),5),'SPA Elements and Indicators'!A:A,0)-2),E:E,0)&lt;MATCH(LEFT(INDIRECT("'Lookup'!B"&amp;MATCH(E$12,Lookup!B:B,0)+1),5),'Custom SPA Indicators'!A:A,0),INDIRECT("'Custom SPA Indicators'!B"&amp;MATCH(LEFT(E$12,5),'Custom SPA Indicators'!A:A,0)+ROW()-MATCH(INDIRECT("'SPA Elements and Indicators'!B"&amp;MATCH(LEFT(INDIRECT("'Lookup'!B"&amp;MATCH(E$12,Lookup!B:B,0)+1),5),'SPA Elements and Indicators'!A:A,0)-2),E:E,0)),"")</f>
        <v/>
      </c>
      <c r="AA30" s="57"/>
      <c r="AB30" s="57"/>
    </row>
    <row r="31" spans="2:28" ht="62.25" customHeight="1">
      <c r="B31" s="837"/>
      <c r="C31" s="838"/>
      <c r="D31" s="849" t="str">
        <f t="shared" ca="1" si="0"/>
        <v/>
      </c>
      <c r="E31" s="1768" t="str">
        <f t="shared" ca="1" si="1"/>
        <v/>
      </c>
      <c r="F31" s="1769"/>
      <c r="G31" s="1769"/>
      <c r="H31" s="1769"/>
      <c r="I31" s="1769"/>
      <c r="J31" s="1770"/>
      <c r="K31" s="828"/>
      <c r="L31" s="802" t="str">
        <f ca="1">IF(ISNUMBER(MATCH(E31,StandardIndicators,0)),IF(ISBLANK(INDIRECT("'SPA Elements and Indicators'!J"&amp;MATCH(E31,StandardIndicators,0))),"",INDIRECT("'SPA Elements and Indicators'!J"&amp;MATCH(E31,StandardIndicators,0))),IF(ISNUMBER(MATCH(E31,'Custom SPA Indicators Labels'!B$1:B$119,0)),IF(ISBLANK(VLOOKUP(E31,'Custom SPA Indicators Labels'!B$1:H$119,2,FALSE)),"",VLOOKUP(E31,'Custom SPA Indicators Labels'!B$1:H$119,2,FALSE)),""))</f>
        <v/>
      </c>
      <c r="M31" s="855"/>
      <c r="N31" s="802" t="str">
        <f ca="1">IF(ISNUMBER(MATCH(E31,StandardIndicators,0)),IF(ISBLANK(INDIRECT("'SPA Elements and Indicators'!K"&amp;MATCH(E31,StandardIndicators,0))),"",INDIRECT("'SPA Elements and Indicators'!K"&amp;MATCH(E31,StandardIndicators,0))),IF(ISNUMBER(MATCH(E31,'Custom SPA Indicators Labels'!B$1:B$119,0)),IF(ISBLANK(VLOOKUP(E31,'Custom SPA Indicators Labels'!B$1:H$119,3,FALSE)),"",VLOOKUP(E31,'Custom SPA Indicators Labels'!B$1:H$119,3,FALSE)),""))</f>
        <v/>
      </c>
      <c r="O31" s="855"/>
      <c r="P31" s="802" t="str">
        <f ca="1">IF(ISNUMBER(MATCH(E31,StandardIndicators,0)),IF(ISBLANK(INDIRECT("'SPA Elements and Indicators'!L"&amp;MATCH(E31,StandardIndicators,0))),"",INDIRECT("'SPA Elements and Indicators'!L"&amp;MATCH(E31,StandardIndicators,0))),IF(ISNUMBER(MATCH(E31,'Custom SPA Indicators Labels'!B$1:B$119,0)),IF(ISBLANK(VLOOKUP(E31,'Custom SPA Indicators Labels'!B$1:H$119,4,FALSE)),"",VLOOKUP(E31,'Custom SPA Indicators Labels'!B$1:H$119,4,FALSE)),""))</f>
        <v/>
      </c>
      <c r="Q31" s="855"/>
      <c r="R31" s="804" t="str">
        <f ca="1">IF(ISNUMBER(MATCH(E31,StandardIndicators,0)),IF(ISBLANK(INDIRECT("'SPA Elements and Indicators'!M"&amp;MATCH(E31,StandardIndicators,0))),"",INDIRECT("'SPA Elements and Indicators'!M"&amp;MATCH(E31,StandardIndicators,0))),IF(ISNUMBER(MATCH(E31,'Custom SPA Indicators Labels'!B$1:B$119,0)),IF(ISBLANK(VLOOKUP(E31,'Custom SPA Indicators Labels'!B$1:H$119,5,FALSE)),"",VLOOKUP(E31,'Custom SPA Indicators Labels'!B$1:H$119,5,FALSE)),""))</f>
        <v/>
      </c>
      <c r="S31" s="856"/>
      <c r="T31" s="802" t="str">
        <f ca="1">IF(ISNUMBER(MATCH(E31,StandardIndicators,0)),IF(ISBLANK(INDIRECT("'SPA Elements and Indicators'!N"&amp;MATCH(E31,StandardIndicators,0))),"",INDIRECT("'SPA Elements and Indicators'!N"&amp;MATCH(E31,StandardIndicators,0))),IF(ISNUMBER(MATCH(E31,'Custom SPA Indicators Labels'!B$1:B$119,0)),IF(ISBLANK(VLOOKUP(E31,'Custom SPA Indicators Labels'!B$1:H$119,6,FALSE)),"",VLOOKUP(E31,'Custom SPA Indicators Labels'!B$1:H$119,6,FALSE)),""))</f>
        <v/>
      </c>
      <c r="U31" s="856"/>
      <c r="V31" s="805" t="str">
        <f ca="1">IF(ISNUMBER(MATCH(E31,StandardIndicators,0)),IF(ISBLANK(INDIRECT("'SPA Elements and Indicators'!O"&amp;MATCH(E31,StandardIndicators,0))),"",INDIRECT("'SPA Elements and Indicators'!O"&amp;MATCH(E31,StandardIndicators,0))),IF(ISNUMBER(MATCH(E31,'Custom SPA Indicators Labels'!B$1:B$119,0)),IF(ISBLANK(VLOOKUP(E31,'Custom SPA Indicators Labels'!B$1:H$119,7,FALSE)),"",VLOOKUP(E31,'Custom SPA Indicators Labels'!B$1:H$119,7,FALSE)),""))</f>
        <v/>
      </c>
      <c r="W31" s="306" t="str">
        <f ca="1">IF(MATCH(LEFT(E$12,5),'SPA Elements and Indicators'!A:A,0)+ROW()-16&lt;MATCH(LEFT(INDIRECT("'Lookup'!B"&amp;MATCH(E$12,Lookup!B:B,0)+1),5),'SPA Elements and Indicators'!A:A,0),INDIRECT("'SPA Elements and Indicators'!B"&amp;MATCH(LEFT(E$12,5),'SPA Elements and Indicators'!A:A,0)+ROW()-15),"")</f>
        <v/>
      </c>
      <c r="X31" s="306" t="str">
        <f ca="1">IF(EXACT(INDIRECT("'Custom SPA Indicators'!B"&amp;MATCH(LEFT(E$12,5),'Custom SPA Indicators'!A:A,0)+ROW()-Y31),Y$1),"",Z31)</f>
        <v/>
      </c>
      <c r="Y31" s="822">
        <f ca="1">MATCH(INDIRECT("'SPA Elements and Indicators'!B"&amp;MATCH(LEFT(INDIRECT("'Lookup'!B"&amp;MATCH(E$12,Lookup!B:B,0)+1),5),'SPA Elements and Indicators'!A:A,0)-2),E:E,0)</f>
        <v>17</v>
      </c>
      <c r="Z31" s="57" t="str">
        <f ca="1">IF(MATCH(LEFT(E$12,5),'Custom SPA Indicators'!A:A,0)+ROW()-MATCH(INDIRECT("'SPA Elements and Indicators'!B"&amp;MATCH(LEFT(INDIRECT("'Lookup'!B"&amp;MATCH(E$12,Lookup!B:B,0)+1),5),'SPA Elements and Indicators'!A:A,0)-2),E:E,0)&lt;MATCH(LEFT(INDIRECT("'Lookup'!B"&amp;MATCH(E$12,Lookup!B:B,0)+1),5),'Custom SPA Indicators'!A:A,0),INDIRECT("'Custom SPA Indicators'!B"&amp;MATCH(LEFT(E$12,5),'Custom SPA Indicators'!A:A,0)+ROW()-MATCH(INDIRECT("'SPA Elements and Indicators'!B"&amp;MATCH(LEFT(INDIRECT("'Lookup'!B"&amp;MATCH(E$12,Lookup!B:B,0)+1),5),'SPA Elements and Indicators'!A:A,0)-2),E:E,0)),"")</f>
        <v/>
      </c>
      <c r="AA31" s="57"/>
      <c r="AB31" s="57"/>
    </row>
    <row r="32" spans="2:28" ht="62.25" customHeight="1">
      <c r="B32" s="837"/>
      <c r="C32" s="838"/>
      <c r="D32" s="849" t="str">
        <f t="shared" ca="1" si="0"/>
        <v/>
      </c>
      <c r="E32" s="1768" t="str">
        <f t="shared" ca="1" si="1"/>
        <v/>
      </c>
      <c r="F32" s="1769"/>
      <c r="G32" s="1769"/>
      <c r="H32" s="1769"/>
      <c r="I32" s="1769"/>
      <c r="J32" s="1770"/>
      <c r="K32" s="828"/>
      <c r="L32" s="802" t="str">
        <f ca="1">IF(ISNUMBER(MATCH(E32,StandardIndicators,0)),IF(ISBLANK(INDIRECT("'SPA Elements and Indicators'!J"&amp;MATCH(E32,StandardIndicators,0))),"",INDIRECT("'SPA Elements and Indicators'!J"&amp;MATCH(E32,StandardIndicators,0))),IF(ISNUMBER(MATCH(E32,'Custom SPA Indicators Labels'!B$1:B$119,0)),IF(ISBLANK(VLOOKUP(E32,'Custom SPA Indicators Labels'!B$1:H$119,2,FALSE)),"",VLOOKUP(E32,'Custom SPA Indicators Labels'!B$1:H$119,2,FALSE)),""))</f>
        <v/>
      </c>
      <c r="M32" s="855"/>
      <c r="N32" s="802" t="str">
        <f ca="1">IF(ISNUMBER(MATCH(E32,StandardIndicators,0)),IF(ISBLANK(INDIRECT("'SPA Elements and Indicators'!K"&amp;MATCH(E32,StandardIndicators,0))),"",INDIRECT("'SPA Elements and Indicators'!K"&amp;MATCH(E32,StandardIndicators,0))),IF(ISNUMBER(MATCH(E32,'Custom SPA Indicators Labels'!B$1:B$119,0)),IF(ISBLANK(VLOOKUP(E32,'Custom SPA Indicators Labels'!B$1:H$119,3,FALSE)),"",VLOOKUP(E32,'Custom SPA Indicators Labels'!B$1:H$119,3,FALSE)),""))</f>
        <v/>
      </c>
      <c r="O32" s="855"/>
      <c r="P32" s="802" t="str">
        <f ca="1">IF(ISNUMBER(MATCH(E32,StandardIndicators,0)),IF(ISBLANK(INDIRECT("'SPA Elements and Indicators'!L"&amp;MATCH(E32,StandardIndicators,0))),"",INDIRECT("'SPA Elements and Indicators'!L"&amp;MATCH(E32,StandardIndicators,0))),IF(ISNUMBER(MATCH(E32,'Custom SPA Indicators Labels'!B$1:B$119,0)),IF(ISBLANK(VLOOKUP(E32,'Custom SPA Indicators Labels'!B$1:H$119,4,FALSE)),"",VLOOKUP(E32,'Custom SPA Indicators Labels'!B$1:H$119,4,FALSE)),""))</f>
        <v/>
      </c>
      <c r="Q32" s="855"/>
      <c r="R32" s="804" t="str">
        <f ca="1">IF(ISNUMBER(MATCH(E32,StandardIndicators,0)),IF(ISBLANK(INDIRECT("'SPA Elements and Indicators'!M"&amp;MATCH(E32,StandardIndicators,0))),"",INDIRECT("'SPA Elements and Indicators'!M"&amp;MATCH(E32,StandardIndicators,0))),IF(ISNUMBER(MATCH(E32,'Custom SPA Indicators Labels'!B$1:B$119,0)),IF(ISBLANK(VLOOKUP(E32,'Custom SPA Indicators Labels'!B$1:H$119,5,FALSE)),"",VLOOKUP(E32,'Custom SPA Indicators Labels'!B$1:H$119,5,FALSE)),""))</f>
        <v/>
      </c>
      <c r="S32" s="856"/>
      <c r="T32" s="802" t="str">
        <f ca="1">IF(ISNUMBER(MATCH(E32,StandardIndicators,0)),IF(ISBLANK(INDIRECT("'SPA Elements and Indicators'!N"&amp;MATCH(E32,StandardIndicators,0))),"",INDIRECT("'SPA Elements and Indicators'!N"&amp;MATCH(E32,StandardIndicators,0))),IF(ISNUMBER(MATCH(E32,'Custom SPA Indicators Labels'!B$1:B$119,0)),IF(ISBLANK(VLOOKUP(E32,'Custom SPA Indicators Labels'!B$1:H$119,6,FALSE)),"",VLOOKUP(E32,'Custom SPA Indicators Labels'!B$1:H$119,6,FALSE)),""))</f>
        <v/>
      </c>
      <c r="U32" s="856"/>
      <c r="V32" s="805" t="str">
        <f ca="1">IF(ISNUMBER(MATCH(E32,StandardIndicators,0)),IF(ISBLANK(INDIRECT("'SPA Elements and Indicators'!O"&amp;MATCH(E32,StandardIndicators,0))),"",INDIRECT("'SPA Elements and Indicators'!O"&amp;MATCH(E32,StandardIndicators,0))),IF(ISNUMBER(MATCH(E32,'Custom SPA Indicators Labels'!B$1:B$119,0)),IF(ISBLANK(VLOOKUP(E32,'Custom SPA Indicators Labels'!B$1:H$119,7,FALSE)),"",VLOOKUP(E32,'Custom SPA Indicators Labels'!B$1:H$119,7,FALSE)),""))</f>
        <v/>
      </c>
      <c r="W32" s="306" t="str">
        <f ca="1">IF(MATCH(LEFT(E$12,5),'SPA Elements and Indicators'!A:A,0)+ROW()-16&lt;MATCH(LEFT(INDIRECT("'Lookup'!B"&amp;MATCH(E$12,Lookup!B:B,0)+1),5),'SPA Elements and Indicators'!A:A,0),INDIRECT("'SPA Elements and Indicators'!B"&amp;MATCH(LEFT(E$12,5),'SPA Elements and Indicators'!A:A,0)+ROW()-15),"")</f>
        <v/>
      </c>
      <c r="X32" s="306" t="str">
        <f ca="1">IF(EXACT(INDIRECT("'Custom SPA Indicators'!B"&amp;MATCH(LEFT(E$12,5),'Custom SPA Indicators'!A:A,0)+ROW()-Y32),Y$1),"",Z32)</f>
        <v/>
      </c>
      <c r="Y32" s="822">
        <f ca="1">MATCH(INDIRECT("'SPA Elements and Indicators'!B"&amp;MATCH(LEFT(INDIRECT("'Lookup'!B"&amp;MATCH(E$12,Lookup!B:B,0)+1),5),'SPA Elements and Indicators'!A:A,0)-2),E:E,0)</f>
        <v>17</v>
      </c>
      <c r="Z32" s="57" t="str">
        <f ca="1">IF(MATCH(LEFT(E$12,5),'Custom SPA Indicators'!A:A,0)+ROW()-MATCH(INDIRECT("'SPA Elements and Indicators'!B"&amp;MATCH(LEFT(INDIRECT("'Lookup'!B"&amp;MATCH(E$12,Lookup!B:B,0)+1),5),'SPA Elements and Indicators'!A:A,0)-2),E:E,0)&lt;MATCH(LEFT(INDIRECT("'Lookup'!B"&amp;MATCH(E$12,Lookup!B:B,0)+1),5),'Custom SPA Indicators'!A:A,0),INDIRECT("'Custom SPA Indicators'!B"&amp;MATCH(LEFT(E$12,5),'Custom SPA Indicators'!A:A,0)+ROW()-MATCH(INDIRECT("'SPA Elements and Indicators'!B"&amp;MATCH(LEFT(INDIRECT("'Lookup'!B"&amp;MATCH(E$12,Lookup!B:B,0)+1),5),'SPA Elements and Indicators'!A:A,0)-2),E:E,0)),"")</f>
        <v/>
      </c>
      <c r="AA32" s="57"/>
      <c r="AB32" s="57"/>
    </row>
    <row r="33" spans="2:28" ht="17.25" thickBot="1">
      <c r="B33" s="837"/>
      <c r="C33" s="850"/>
      <c r="D33" s="851"/>
      <c r="E33" s="851"/>
      <c r="F33" s="851"/>
      <c r="G33" s="851"/>
      <c r="H33" s="851"/>
      <c r="I33" s="851"/>
      <c r="J33" s="851"/>
      <c r="K33" s="851"/>
      <c r="L33" s="851"/>
      <c r="M33" s="851"/>
      <c r="N33" s="851"/>
      <c r="O33" s="851"/>
      <c r="P33" s="851"/>
      <c r="Q33" s="851"/>
      <c r="R33" s="851"/>
      <c r="S33" s="851"/>
      <c r="T33" s="851"/>
      <c r="U33" s="851"/>
      <c r="V33" s="851"/>
      <c r="W33" s="851"/>
      <c r="X33" s="859"/>
      <c r="Y33" s="860"/>
      <c r="Z33" s="57"/>
      <c r="AA33" s="57"/>
      <c r="AB33" s="57"/>
    </row>
    <row r="34" spans="2:28">
      <c r="D34" s="837"/>
      <c r="E34" s="837"/>
      <c r="F34" s="837"/>
      <c r="G34" s="837"/>
      <c r="H34" s="837"/>
      <c r="I34" s="837"/>
      <c r="J34" s="837"/>
      <c r="K34" s="837"/>
      <c r="L34" s="837"/>
      <c r="M34" s="837"/>
      <c r="N34" s="837"/>
      <c r="O34" s="837"/>
      <c r="P34" s="837"/>
      <c r="Q34" s="837"/>
      <c r="R34" s="837"/>
      <c r="S34" s="837"/>
      <c r="T34" s="837"/>
      <c r="U34" s="837"/>
      <c r="V34" s="837"/>
      <c r="W34" s="837"/>
      <c r="X34" s="837"/>
      <c r="Y34" s="837"/>
    </row>
    <row r="35" spans="2:28">
      <c r="D35" s="837"/>
      <c r="E35" s="837"/>
      <c r="F35" s="837"/>
      <c r="G35" s="837"/>
      <c r="H35" s="837"/>
      <c r="I35" s="837"/>
      <c r="J35" s="837"/>
      <c r="K35" s="837"/>
      <c r="L35" s="837"/>
      <c r="M35" s="837"/>
      <c r="N35" s="837"/>
      <c r="O35" s="837"/>
      <c r="P35" s="837"/>
      <c r="Q35" s="837"/>
      <c r="R35" s="837"/>
      <c r="S35" s="837"/>
      <c r="T35" s="837"/>
      <c r="U35" s="837"/>
      <c r="V35" s="837"/>
      <c r="W35" s="837"/>
      <c r="X35" s="837"/>
      <c r="Y35" s="837"/>
    </row>
    <row r="36" spans="2:28">
      <c r="C36" s="143"/>
      <c r="N36" s="143"/>
    </row>
    <row r="37" spans="2:28">
      <c r="C37" s="143"/>
      <c r="N37" s="143"/>
    </row>
    <row r="38" spans="2:28">
      <c r="C38" s="143"/>
      <c r="N38" s="143"/>
    </row>
    <row r="39" spans="2:28">
      <c r="C39" s="143"/>
      <c r="N39" s="143"/>
    </row>
    <row r="40" spans="2:28">
      <c r="C40" s="143"/>
      <c r="N40" s="143"/>
    </row>
    <row r="41" spans="2:28">
      <c r="C41" s="143"/>
      <c r="N41" s="143"/>
    </row>
    <row r="42" spans="2:28">
      <c r="C42" s="143"/>
      <c r="N42" s="143"/>
    </row>
    <row r="43" spans="2:28">
      <c r="C43" s="143"/>
      <c r="N43" s="143"/>
    </row>
  </sheetData>
  <sheetProtection password="D69D" sheet="1" selectLockedCells="1"/>
  <mergeCells count="29">
    <mergeCell ref="E17:J17"/>
    <mergeCell ref="E29:J29"/>
    <mergeCell ref="E18:J18"/>
    <mergeCell ref="E32:J32"/>
    <mergeCell ref="E25:J25"/>
    <mergeCell ref="E26:J26"/>
    <mergeCell ref="E27:J27"/>
    <mergeCell ref="E28:J28"/>
    <mergeCell ref="E30:J30"/>
    <mergeCell ref="E22:J22"/>
    <mergeCell ref="E23:J23"/>
    <mergeCell ref="E24:J24"/>
    <mergeCell ref="E31:J31"/>
    <mergeCell ref="E14:J14"/>
    <mergeCell ref="E19:J19"/>
    <mergeCell ref="E20:J20"/>
    <mergeCell ref="E21:J21"/>
    <mergeCell ref="C2:Y2"/>
    <mergeCell ref="C3:Y3"/>
    <mergeCell ref="D5:X5"/>
    <mergeCell ref="E7:X7"/>
    <mergeCell ref="L8:O10"/>
    <mergeCell ref="R8:X8"/>
    <mergeCell ref="R9:X12"/>
    <mergeCell ref="E10:J10"/>
    <mergeCell ref="L11:P13"/>
    <mergeCell ref="E12:J12"/>
    <mergeCell ref="E15:J15"/>
    <mergeCell ref="E16:J16"/>
  </mergeCells>
  <conditionalFormatting sqref="P9">
    <cfRule type="expression" dxfId="6" priority="2" stopIfTrue="1">
      <formula>$L$8="Is this project being funded by Central America Regional Security Intiative (CARSI) funding?"</formula>
    </cfRule>
  </conditionalFormatting>
  <conditionalFormatting sqref="R9:X12">
    <cfRule type="expression" dxfId="5" priority="1" stopIfTrue="1">
      <formula>$P$9="Yes"</formula>
    </cfRule>
  </conditionalFormatting>
  <dataValidations count="3">
    <dataValidation type="list" allowBlank="1" showInputMessage="1" showErrorMessage="1" sqref="E10:J10">
      <formula1>SPACountries</formula1>
    </dataValidation>
    <dataValidation type="list" allowBlank="1" showInputMessage="1" showErrorMessage="1" prompt="Please make sure you've chosen your country of service in cell G5 of the Classification and Budget tab. If not, the drop-down list will not populate with your country's program elements." sqref="E12:J12">
      <formula1>OFFSET(CountryStart,MATCH(CountryChoice,Country,0)-1,1,COUNTIF(Country,CountryChoice),1)</formula1>
    </dataValidation>
    <dataValidation type="list" allowBlank="1" showInputMessage="1" showErrorMessage="1" sqref="P9">
      <formula1>IF($L$8="Is this project being funded by Central America Regional Security Intiative (CARSI) funding?",$Z$1:$Z$2,$Z$3)</formula1>
    </dataValidation>
  </dataValidations>
  <printOptions horizontalCentered="1"/>
  <pageMargins left="0.25" right="0.25" top="0.3" bottom="0.3" header="0.3" footer="0.3"/>
  <pageSetup paperSize="256" scale="56" orientation="landscape" r:id="rId1"/>
  <headerFooter>
    <oddFooter>&amp;CPC-2105</oddFooter>
  </headerFooter>
  <drawing r:id="rId2"/>
  <legacyDrawing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Z180"/>
  <sheetViews>
    <sheetView zoomScaleSheetLayoutView="90" workbookViewId="0"/>
  </sheetViews>
  <sheetFormatPr defaultColWidth="9.140625" defaultRowHeight="12.75"/>
  <cols>
    <col min="1" max="1" width="30.85546875" style="20" customWidth="1"/>
    <col min="2" max="2" width="8.85546875" style="20" customWidth="1"/>
    <col min="3" max="3" width="20.28515625" style="20" customWidth="1"/>
    <col min="4" max="12" width="9.140625" style="20"/>
    <col min="13" max="13" width="6.5703125" style="20" customWidth="1"/>
    <col min="14" max="26" width="9.140625" style="28"/>
    <col min="27" max="16384" width="9.140625" style="20"/>
  </cols>
  <sheetData>
    <row r="1" spans="1:25" ht="52.5" customHeight="1" thickBot="1"/>
    <row r="2" spans="1:25" ht="21" thickBot="1">
      <c r="A2" s="913"/>
      <c r="B2" s="1756" t="s">
        <v>1436</v>
      </c>
      <c r="C2" s="1757"/>
      <c r="D2" s="1757"/>
      <c r="E2" s="1757"/>
      <c r="F2" s="1757"/>
      <c r="G2" s="1757"/>
      <c r="H2" s="1757"/>
      <c r="I2" s="1757"/>
      <c r="J2" s="1757"/>
      <c r="K2" s="1757"/>
      <c r="L2" s="1757"/>
      <c r="M2" s="1757"/>
      <c r="N2" s="839"/>
      <c r="O2" s="913"/>
      <c r="P2" s="913"/>
      <c r="Q2" s="913"/>
      <c r="R2" s="913"/>
      <c r="S2" s="913"/>
      <c r="T2" s="913"/>
      <c r="U2" s="913"/>
      <c r="V2" s="913"/>
      <c r="W2" s="913"/>
      <c r="X2" s="913"/>
      <c r="Y2" s="839"/>
    </row>
    <row r="3" spans="1:25" ht="19.5" customHeight="1" thickBot="1">
      <c r="B3" s="1811" t="s">
        <v>1839</v>
      </c>
      <c r="C3" s="1812"/>
      <c r="D3" s="1812"/>
      <c r="E3" s="1812"/>
      <c r="F3" s="1812"/>
      <c r="G3" s="1812"/>
      <c r="H3" s="1812"/>
      <c r="I3" s="1812"/>
      <c r="J3" s="1812"/>
      <c r="K3" s="1812"/>
      <c r="L3" s="1812"/>
      <c r="M3" s="1813"/>
      <c r="N3" s="916"/>
      <c r="O3" s="913"/>
      <c r="P3" s="913"/>
      <c r="Q3" s="913"/>
      <c r="R3" s="913"/>
      <c r="S3" s="913"/>
      <c r="T3" s="913"/>
      <c r="U3" s="913"/>
      <c r="V3" s="913"/>
      <c r="W3" s="913"/>
      <c r="X3" s="913"/>
      <c r="Y3" s="930"/>
    </row>
    <row r="4" spans="1:25" ht="15">
      <c r="B4" s="838"/>
      <c r="C4" s="839"/>
      <c r="D4" s="839"/>
      <c r="E4" s="839"/>
      <c r="F4" s="839"/>
      <c r="G4" s="839"/>
      <c r="H4" s="839"/>
      <c r="I4" s="839"/>
      <c r="J4" s="839"/>
      <c r="K4" s="839"/>
      <c r="L4" s="839"/>
      <c r="M4" s="840"/>
      <c r="N4" s="839"/>
      <c r="O4" s="913"/>
      <c r="P4" s="913"/>
      <c r="Q4" s="913"/>
      <c r="R4" s="913"/>
      <c r="S4" s="913"/>
      <c r="T4" s="913"/>
      <c r="U4" s="913"/>
      <c r="V4" s="913"/>
      <c r="W4" s="913"/>
      <c r="X4" s="913"/>
      <c r="Y4" s="839"/>
    </row>
    <row r="5" spans="1:25" ht="15" customHeight="1">
      <c r="B5" s="838"/>
      <c r="C5" s="1831" t="s">
        <v>1432</v>
      </c>
      <c r="D5" s="1831"/>
      <c r="E5" s="1831"/>
      <c r="F5" s="1831"/>
      <c r="G5" s="1831"/>
      <c r="H5" s="1831"/>
      <c r="I5" s="1831"/>
      <c r="J5" s="1831"/>
      <c r="K5" s="1831"/>
      <c r="L5" s="1831"/>
      <c r="M5" s="876"/>
      <c r="N5" s="917"/>
      <c r="O5" s="913"/>
      <c r="P5" s="913"/>
      <c r="Q5" s="913"/>
      <c r="R5" s="913"/>
      <c r="S5" s="913"/>
      <c r="T5" s="913"/>
      <c r="U5" s="913"/>
      <c r="V5" s="913"/>
      <c r="W5" s="913"/>
      <c r="X5" s="913"/>
      <c r="Y5" s="839"/>
    </row>
    <row r="6" spans="1:25" ht="15">
      <c r="B6" s="838"/>
      <c r="C6" s="1831"/>
      <c r="D6" s="1831"/>
      <c r="E6" s="1831"/>
      <c r="F6" s="1831"/>
      <c r="G6" s="1831"/>
      <c r="H6" s="1831"/>
      <c r="I6" s="1831"/>
      <c r="J6" s="1831"/>
      <c r="K6" s="1831"/>
      <c r="L6" s="1831"/>
      <c r="M6" s="876"/>
      <c r="N6" s="917"/>
      <c r="O6" s="913"/>
      <c r="P6" s="913"/>
      <c r="Q6" s="913"/>
      <c r="R6" s="913"/>
      <c r="S6" s="913"/>
      <c r="T6" s="913"/>
      <c r="U6" s="913"/>
      <c r="V6" s="913"/>
      <c r="W6" s="913"/>
      <c r="X6" s="913"/>
      <c r="Y6" s="839"/>
    </row>
    <row r="7" spans="1:25" ht="15">
      <c r="B7" s="838"/>
      <c r="C7" s="1831"/>
      <c r="D7" s="1831"/>
      <c r="E7" s="1831"/>
      <c r="F7" s="1831"/>
      <c r="G7" s="1831"/>
      <c r="H7" s="1831"/>
      <c r="I7" s="1831"/>
      <c r="J7" s="1831"/>
      <c r="K7" s="1831"/>
      <c r="L7" s="1831"/>
      <c r="M7" s="876"/>
      <c r="N7" s="917"/>
      <c r="O7" s="913"/>
      <c r="Q7" s="913"/>
      <c r="R7" s="913"/>
      <c r="S7" s="913"/>
      <c r="T7" s="913"/>
      <c r="U7" s="913"/>
      <c r="V7" s="913"/>
      <c r="W7" s="913"/>
      <c r="X7" s="913"/>
      <c r="Y7" s="839"/>
    </row>
    <row r="8" spans="1:25" ht="15">
      <c r="B8" s="838"/>
      <c r="C8" s="1831"/>
      <c r="D8" s="1831"/>
      <c r="E8" s="1831"/>
      <c r="F8" s="1831"/>
      <c r="G8" s="1831"/>
      <c r="H8" s="1831"/>
      <c r="I8" s="1831"/>
      <c r="J8" s="1831"/>
      <c r="K8" s="1831"/>
      <c r="L8" s="1831"/>
      <c r="M8" s="876"/>
      <c r="N8" s="917"/>
      <c r="O8" s="913"/>
      <c r="P8" s="913"/>
      <c r="Q8" s="913"/>
      <c r="R8" s="913"/>
      <c r="S8" s="913"/>
      <c r="T8" s="913"/>
      <c r="U8" s="913"/>
      <c r="V8" s="913"/>
      <c r="W8" s="913"/>
      <c r="X8" s="913"/>
      <c r="Y8" s="839"/>
    </row>
    <row r="9" spans="1:25" ht="15">
      <c r="B9" s="838"/>
      <c r="C9" s="1831"/>
      <c r="D9" s="1831"/>
      <c r="E9" s="1831"/>
      <c r="F9" s="1831"/>
      <c r="G9" s="1831"/>
      <c r="H9" s="1831"/>
      <c r="I9" s="1831"/>
      <c r="J9" s="1831"/>
      <c r="K9" s="1831"/>
      <c r="L9" s="1831"/>
      <c r="M9" s="876"/>
      <c r="N9" s="917"/>
      <c r="O9" s="839"/>
      <c r="P9" s="839"/>
      <c r="Q9" s="839"/>
      <c r="R9" s="839"/>
      <c r="S9" s="839"/>
      <c r="T9" s="839"/>
      <c r="U9" s="839"/>
      <c r="V9" s="839"/>
      <c r="W9" s="839"/>
      <c r="X9" s="839"/>
      <c r="Y9" s="839"/>
    </row>
    <row r="10" spans="1:25" ht="15">
      <c r="B10" s="838"/>
      <c r="C10" s="1831"/>
      <c r="D10" s="1831"/>
      <c r="E10" s="1831"/>
      <c r="F10" s="1831"/>
      <c r="G10" s="1831"/>
      <c r="H10" s="1831"/>
      <c r="I10" s="1831"/>
      <c r="J10" s="1831"/>
      <c r="K10" s="1831"/>
      <c r="L10" s="1831"/>
      <c r="M10" s="840"/>
      <c r="N10" s="839"/>
      <c r="O10" s="839"/>
      <c r="P10" s="839"/>
      <c r="Q10" s="839"/>
      <c r="R10" s="839"/>
      <c r="S10" s="839"/>
      <c r="T10" s="839"/>
      <c r="U10" s="839"/>
      <c r="V10" s="839"/>
      <c r="W10" s="839"/>
      <c r="X10" s="839"/>
      <c r="Y10" s="839"/>
    </row>
    <row r="11" spans="1:25" ht="15">
      <c r="B11" s="838"/>
      <c r="C11" s="898"/>
      <c r="D11" s="898"/>
      <c r="E11" s="898"/>
      <c r="F11" s="898"/>
      <c r="G11" s="898"/>
      <c r="H11" s="898"/>
      <c r="I11" s="898"/>
      <c r="J11" s="898"/>
      <c r="K11" s="898"/>
      <c r="L11" s="898"/>
      <c r="M11" s="840"/>
      <c r="N11" s="839"/>
      <c r="O11" s="839"/>
      <c r="P11" s="839"/>
      <c r="Q11" s="839"/>
      <c r="R11" s="839"/>
      <c r="S11" s="839"/>
      <c r="T11" s="839"/>
      <c r="U11" s="839"/>
      <c r="V11" s="839"/>
      <c r="W11" s="839"/>
      <c r="X11" s="839"/>
      <c r="Y11" s="839"/>
    </row>
    <row r="12" spans="1:25" ht="15" customHeight="1">
      <c r="B12" s="875"/>
      <c r="C12" s="1831" t="s">
        <v>1339</v>
      </c>
      <c r="D12" s="1831"/>
      <c r="E12" s="1831"/>
      <c r="F12" s="1831"/>
      <c r="G12" s="1831"/>
      <c r="H12" s="1831"/>
      <c r="I12" s="1831"/>
      <c r="J12" s="1831"/>
      <c r="K12" s="1831"/>
      <c r="L12" s="1831"/>
      <c r="M12" s="923"/>
      <c r="N12" s="898"/>
      <c r="O12" s="913"/>
      <c r="P12" s="913"/>
      <c r="Q12" s="913"/>
      <c r="R12" s="913"/>
      <c r="S12" s="913"/>
      <c r="T12" s="913"/>
      <c r="U12" s="913"/>
      <c r="V12" s="913"/>
      <c r="W12" s="913"/>
      <c r="X12" s="913"/>
      <c r="Y12" s="877"/>
    </row>
    <row r="13" spans="1:25" ht="15">
      <c r="B13" s="875"/>
      <c r="C13" s="1831"/>
      <c r="D13" s="1831"/>
      <c r="E13" s="1831"/>
      <c r="F13" s="1831"/>
      <c r="G13" s="1831"/>
      <c r="H13" s="1831"/>
      <c r="I13" s="1831"/>
      <c r="J13" s="1831"/>
      <c r="K13" s="1831"/>
      <c r="L13" s="1831"/>
      <c r="M13" s="923"/>
      <c r="N13" s="898"/>
      <c r="O13" s="913"/>
      <c r="P13" s="913"/>
      <c r="Q13" s="913"/>
      <c r="R13" s="913"/>
      <c r="S13" s="913"/>
      <c r="T13" s="913"/>
      <c r="U13" s="913"/>
      <c r="V13" s="913"/>
      <c r="W13" s="913"/>
      <c r="X13" s="913"/>
      <c r="Y13" s="877"/>
    </row>
    <row r="14" spans="1:25" ht="15">
      <c r="B14" s="875"/>
      <c r="C14" s="1831"/>
      <c r="D14" s="1831"/>
      <c r="E14" s="1831"/>
      <c r="F14" s="1831"/>
      <c r="G14" s="1831"/>
      <c r="H14" s="1831"/>
      <c r="I14" s="1831"/>
      <c r="J14" s="1831"/>
      <c r="K14" s="1831"/>
      <c r="L14" s="1831"/>
      <c r="M14" s="923"/>
      <c r="N14" s="898"/>
      <c r="O14" s="913"/>
      <c r="P14" s="913"/>
      <c r="Q14" s="913"/>
      <c r="R14" s="913"/>
      <c r="S14" s="913"/>
      <c r="T14" s="913"/>
      <c r="U14" s="913"/>
      <c r="V14" s="913"/>
      <c r="W14" s="913"/>
      <c r="X14" s="913"/>
      <c r="Y14" s="877"/>
    </row>
    <row r="15" spans="1:25" ht="15">
      <c r="B15" s="875"/>
      <c r="C15" s="1831"/>
      <c r="D15" s="1831"/>
      <c r="E15" s="1831"/>
      <c r="F15" s="1831"/>
      <c r="G15" s="1831"/>
      <c r="H15" s="1831"/>
      <c r="I15" s="1831"/>
      <c r="J15" s="1831"/>
      <c r="K15" s="1831"/>
      <c r="L15" s="1831"/>
      <c r="M15" s="923"/>
      <c r="N15" s="898"/>
      <c r="O15" s="913"/>
      <c r="P15" s="913"/>
      <c r="Q15" s="913"/>
      <c r="R15" s="913"/>
      <c r="S15" s="913"/>
      <c r="T15" s="913"/>
      <c r="U15" s="913"/>
      <c r="V15" s="913"/>
      <c r="W15" s="913"/>
      <c r="X15" s="913"/>
      <c r="Y15" s="877"/>
    </row>
    <row r="16" spans="1:25" ht="15">
      <c r="B16" s="875"/>
      <c r="C16" s="1831"/>
      <c r="D16" s="1831"/>
      <c r="E16" s="1831"/>
      <c r="F16" s="1831"/>
      <c r="G16" s="1831"/>
      <c r="H16" s="1831"/>
      <c r="I16" s="1831"/>
      <c r="J16" s="1831"/>
      <c r="K16" s="1831"/>
      <c r="L16" s="1831"/>
      <c r="M16" s="923"/>
      <c r="N16" s="898"/>
      <c r="O16" s="913"/>
      <c r="P16" s="913"/>
      <c r="Q16" s="913"/>
      <c r="R16" s="913"/>
      <c r="S16" s="913"/>
      <c r="T16" s="913"/>
      <c r="U16" s="913"/>
      <c r="V16" s="913"/>
      <c r="W16" s="913"/>
      <c r="X16" s="913"/>
      <c r="Y16" s="877"/>
    </row>
    <row r="17" spans="2:25" ht="15">
      <c r="B17" s="875"/>
      <c r="C17" s="1831"/>
      <c r="D17" s="1831"/>
      <c r="E17" s="1831"/>
      <c r="F17" s="1831"/>
      <c r="G17" s="1831"/>
      <c r="H17" s="1831"/>
      <c r="I17" s="1831"/>
      <c r="J17" s="1831"/>
      <c r="K17" s="1831"/>
      <c r="L17" s="1831"/>
      <c r="M17" s="923"/>
      <c r="N17" s="898"/>
      <c r="O17" s="913"/>
      <c r="P17" s="913"/>
      <c r="Q17" s="913"/>
      <c r="R17" s="913"/>
      <c r="S17" s="913"/>
      <c r="T17" s="913"/>
      <c r="U17" s="913"/>
      <c r="V17" s="913"/>
      <c r="W17" s="913"/>
      <c r="X17" s="913"/>
      <c r="Y17" s="877"/>
    </row>
    <row r="18" spans="2:25" ht="15">
      <c r="B18" s="875"/>
      <c r="C18" s="1831"/>
      <c r="D18" s="1831"/>
      <c r="E18" s="1831"/>
      <c r="F18" s="1831"/>
      <c r="G18" s="1831"/>
      <c r="H18" s="1831"/>
      <c r="I18" s="1831"/>
      <c r="J18" s="1831"/>
      <c r="K18" s="1831"/>
      <c r="L18" s="1831"/>
      <c r="M18" s="923"/>
      <c r="N18" s="898"/>
      <c r="O18" s="898"/>
      <c r="P18" s="898"/>
      <c r="Q18" s="898"/>
      <c r="R18" s="898"/>
      <c r="S18" s="898"/>
      <c r="T18" s="898"/>
      <c r="U18" s="898"/>
      <c r="V18" s="898"/>
      <c r="W18" s="898"/>
      <c r="X18" s="898"/>
      <c r="Y18" s="877"/>
    </row>
    <row r="19" spans="2:25" ht="15">
      <c r="B19" s="875"/>
      <c r="C19" s="1831"/>
      <c r="D19" s="1831"/>
      <c r="E19" s="1831"/>
      <c r="F19" s="1831"/>
      <c r="G19" s="1831"/>
      <c r="H19" s="1831"/>
      <c r="I19" s="1831"/>
      <c r="J19" s="1831"/>
      <c r="K19" s="1831"/>
      <c r="L19" s="1831"/>
      <c r="M19" s="923"/>
      <c r="N19" s="913"/>
      <c r="O19" s="898"/>
      <c r="P19" s="898"/>
      <c r="Q19" s="898"/>
      <c r="R19" s="898"/>
      <c r="S19" s="898"/>
      <c r="T19" s="898"/>
      <c r="U19" s="898"/>
      <c r="V19" s="898"/>
      <c r="W19" s="898"/>
      <c r="X19" s="898"/>
      <c r="Y19" s="877"/>
    </row>
    <row r="20" spans="2:25" ht="15">
      <c r="B20" s="875"/>
      <c r="C20" s="898"/>
      <c r="D20" s="898"/>
      <c r="E20" s="898"/>
      <c r="F20" s="898"/>
      <c r="G20" s="898"/>
      <c r="H20" s="898"/>
      <c r="I20" s="898"/>
      <c r="J20" s="898"/>
      <c r="K20" s="898"/>
      <c r="L20" s="898"/>
      <c r="M20" s="923"/>
      <c r="N20" s="913"/>
      <c r="O20" s="898"/>
      <c r="P20" s="898"/>
      <c r="Q20" s="898"/>
      <c r="R20" s="898"/>
      <c r="S20" s="898"/>
      <c r="T20" s="898"/>
      <c r="U20" s="898"/>
      <c r="V20" s="898"/>
      <c r="W20" s="898"/>
      <c r="X20" s="898"/>
      <c r="Y20" s="877"/>
    </row>
    <row r="21" spans="2:25" ht="15" customHeight="1">
      <c r="B21" s="875"/>
      <c r="C21" s="1831" t="s">
        <v>1433</v>
      </c>
      <c r="D21" s="1831"/>
      <c r="E21" s="1831"/>
      <c r="F21" s="1831"/>
      <c r="G21" s="1831"/>
      <c r="H21" s="1831"/>
      <c r="I21" s="1831"/>
      <c r="J21" s="1831"/>
      <c r="K21" s="1831"/>
      <c r="L21" s="1831"/>
      <c r="M21" s="923"/>
      <c r="N21" s="898"/>
      <c r="O21" s="898"/>
      <c r="P21" s="898"/>
      <c r="Q21" s="898"/>
      <c r="R21" s="898"/>
      <c r="S21" s="898"/>
      <c r="T21" s="898"/>
      <c r="U21" s="898"/>
      <c r="V21" s="898"/>
      <c r="W21" s="898"/>
      <c r="X21" s="898"/>
      <c r="Y21" s="877"/>
    </row>
    <row r="22" spans="2:25" ht="15">
      <c r="B22" s="875"/>
      <c r="C22" s="1831"/>
      <c r="D22" s="1831"/>
      <c r="E22" s="1831"/>
      <c r="F22" s="1831"/>
      <c r="G22" s="1831"/>
      <c r="H22" s="1831"/>
      <c r="I22" s="1831"/>
      <c r="J22" s="1831"/>
      <c r="K22" s="1831"/>
      <c r="L22" s="1831"/>
      <c r="M22" s="923"/>
      <c r="N22" s="898"/>
      <c r="O22" s="877"/>
      <c r="P22" s="877"/>
      <c r="Q22" s="877"/>
      <c r="R22" s="877"/>
      <c r="S22" s="877"/>
      <c r="T22" s="877"/>
      <c r="U22" s="877"/>
      <c r="V22" s="877"/>
      <c r="W22" s="877"/>
      <c r="X22" s="877"/>
      <c r="Y22" s="877"/>
    </row>
    <row r="23" spans="2:25" ht="14.25">
      <c r="B23" s="903"/>
      <c r="C23" s="1831"/>
      <c r="D23" s="1831"/>
      <c r="E23" s="1831"/>
      <c r="F23" s="1831"/>
      <c r="G23" s="1831"/>
      <c r="H23" s="1831"/>
      <c r="I23" s="1831"/>
      <c r="J23" s="1831"/>
      <c r="K23" s="1831"/>
      <c r="L23" s="1831"/>
      <c r="M23" s="905"/>
      <c r="N23" s="904"/>
      <c r="O23" s="904"/>
      <c r="P23" s="904"/>
      <c r="Q23" s="904"/>
      <c r="R23" s="904"/>
      <c r="S23" s="904"/>
      <c r="T23" s="904"/>
      <c r="U23" s="904"/>
      <c r="V23" s="904"/>
      <c r="W23" s="904"/>
      <c r="X23" s="904"/>
      <c r="Y23" s="904"/>
    </row>
    <row r="24" spans="2:25" ht="14.25">
      <c r="B24" s="903"/>
      <c r="C24" s="898"/>
      <c r="D24" s="898"/>
      <c r="E24" s="898"/>
      <c r="F24" s="898"/>
      <c r="G24" s="898"/>
      <c r="H24" s="898"/>
      <c r="I24" s="898"/>
      <c r="J24" s="898"/>
      <c r="K24" s="898"/>
      <c r="L24" s="898"/>
      <c r="M24" s="905"/>
      <c r="N24" s="904"/>
      <c r="O24" s="904"/>
      <c r="P24" s="904"/>
      <c r="Q24" s="904"/>
      <c r="R24" s="904"/>
      <c r="S24" s="904"/>
      <c r="T24" s="904"/>
      <c r="U24" s="904"/>
      <c r="V24" s="904"/>
      <c r="W24" s="904"/>
      <c r="X24" s="904"/>
      <c r="Y24" s="904"/>
    </row>
    <row r="25" spans="2:25" ht="12.75" customHeight="1">
      <c r="B25" s="878"/>
      <c r="C25" s="1832" t="s">
        <v>1340</v>
      </c>
      <c r="D25" s="1832"/>
      <c r="E25" s="1832"/>
      <c r="F25" s="1832"/>
      <c r="G25" s="1832"/>
      <c r="H25" s="1832"/>
      <c r="I25" s="1832"/>
      <c r="J25" s="1832"/>
      <c r="K25" s="1832"/>
      <c r="L25" s="1832"/>
      <c r="M25" s="924"/>
      <c r="N25" s="899"/>
      <c r="O25" s="904"/>
      <c r="P25" s="904"/>
      <c r="Q25" s="904"/>
      <c r="R25" s="904"/>
      <c r="S25" s="904"/>
      <c r="T25" s="904"/>
      <c r="U25" s="904"/>
      <c r="V25" s="904"/>
      <c r="W25" s="904"/>
      <c r="X25" s="904"/>
      <c r="Y25" s="90"/>
    </row>
    <row r="26" spans="2:25" ht="18" customHeight="1">
      <c r="B26" s="878"/>
      <c r="C26" s="1832"/>
      <c r="D26" s="1832"/>
      <c r="E26" s="1832"/>
      <c r="F26" s="1832"/>
      <c r="G26" s="1832"/>
      <c r="H26" s="1832"/>
      <c r="I26" s="1832"/>
      <c r="J26" s="1832"/>
      <c r="K26" s="1832"/>
      <c r="L26" s="1832"/>
      <c r="M26" s="924"/>
      <c r="N26" s="899"/>
      <c r="O26" s="899"/>
      <c r="P26" s="899"/>
      <c r="Q26" s="899"/>
      <c r="R26" s="899"/>
      <c r="S26" s="899"/>
      <c r="T26" s="899"/>
      <c r="U26" s="899"/>
      <c r="V26" s="899"/>
      <c r="W26" s="899"/>
      <c r="X26" s="899"/>
      <c r="Y26" s="90"/>
    </row>
    <row r="27" spans="2:25" ht="14.25">
      <c r="B27" s="879"/>
      <c r="C27" s="904"/>
      <c r="D27" s="904"/>
      <c r="E27" s="904"/>
      <c r="F27" s="904"/>
      <c r="G27" s="904"/>
      <c r="H27" s="904"/>
      <c r="I27" s="904"/>
      <c r="J27" s="904"/>
      <c r="K27" s="904"/>
      <c r="L27" s="904"/>
      <c r="M27" s="905"/>
      <c r="N27" s="904"/>
      <c r="O27" s="904"/>
      <c r="P27" s="904"/>
      <c r="Q27" s="904"/>
      <c r="R27" s="904"/>
      <c r="S27" s="904"/>
      <c r="T27" s="904"/>
      <c r="U27" s="904"/>
      <c r="V27" s="904"/>
      <c r="W27" s="904"/>
      <c r="X27" s="904"/>
      <c r="Y27" s="914"/>
    </row>
    <row r="28" spans="2:25" ht="17.25" thickBot="1">
      <c r="B28" s="878"/>
      <c r="C28" s="894"/>
      <c r="D28" s="894"/>
      <c r="E28" s="894"/>
      <c r="F28" s="894"/>
      <c r="G28" s="894"/>
      <c r="H28" s="894"/>
      <c r="I28" s="894"/>
      <c r="J28" s="894"/>
      <c r="K28" s="894"/>
      <c r="L28" s="894"/>
      <c r="M28" s="895"/>
      <c r="N28" s="894"/>
      <c r="O28" s="801"/>
      <c r="P28" s="59"/>
      <c r="Q28" s="801"/>
      <c r="R28" s="59"/>
      <c r="S28" s="59"/>
      <c r="T28" s="59"/>
      <c r="U28" s="59"/>
      <c r="V28" s="801"/>
      <c r="W28" s="59"/>
      <c r="X28" s="59"/>
      <c r="Y28" s="90"/>
    </row>
    <row r="29" spans="2:25" ht="17.25" thickBot="1">
      <c r="B29" s="881"/>
      <c r="C29" s="872" t="s">
        <v>856</v>
      </c>
      <c r="D29" s="1833"/>
      <c r="E29" s="1834"/>
      <c r="F29" s="1834"/>
      <c r="G29" s="1834"/>
      <c r="H29" s="1834"/>
      <c r="I29" s="1834"/>
      <c r="J29" s="1834"/>
      <c r="K29" s="1835"/>
      <c r="L29" s="866"/>
      <c r="M29" s="889"/>
      <c r="N29" s="874"/>
      <c r="O29" s="874"/>
      <c r="P29" s="914"/>
      <c r="Q29" s="914"/>
      <c r="R29" s="914"/>
      <c r="S29" s="914"/>
      <c r="T29" s="904"/>
      <c r="U29" s="904"/>
      <c r="V29" s="904"/>
      <c r="W29" s="904"/>
      <c r="X29" s="59"/>
      <c r="Y29" s="90"/>
    </row>
    <row r="30" spans="2:25" ht="17.25" thickBot="1">
      <c r="B30" s="881"/>
      <c r="C30" s="867"/>
      <c r="D30" s="918"/>
      <c r="E30" s="918"/>
      <c r="F30" s="918"/>
      <c r="G30" s="918"/>
      <c r="H30" s="918"/>
      <c r="I30" s="918"/>
      <c r="J30" s="918"/>
      <c r="K30" s="918"/>
      <c r="L30" s="866"/>
      <c r="M30" s="901"/>
      <c r="N30" s="897"/>
      <c r="O30" s="897"/>
      <c r="P30" s="915"/>
      <c r="Q30" s="915"/>
      <c r="R30" s="915"/>
      <c r="S30" s="915"/>
      <c r="T30" s="899"/>
      <c r="U30" s="899"/>
      <c r="V30" s="899"/>
      <c r="W30" s="899"/>
      <c r="X30" s="59"/>
      <c r="Y30" s="90"/>
    </row>
    <row r="31" spans="2:25" ht="17.25" thickBot="1">
      <c r="B31" s="881"/>
      <c r="C31" s="896" t="s">
        <v>544</v>
      </c>
      <c r="D31" s="1801" t="str">
        <f>IF(ISBLANK('1. Classification &amp; Budget'!I23),"",'1. Classification &amp; Budget'!I23)</f>
        <v>Allison</v>
      </c>
      <c r="E31" s="1802"/>
      <c r="F31" s="1802"/>
      <c r="G31" s="1802"/>
      <c r="H31" s="1802" t="str">
        <f>IF(ISBLANK('1. Classification &amp; Budget'!F23),"",'1. Classification &amp; Budget'!F23)</f>
        <v>Lacko</v>
      </c>
      <c r="I31" s="1802"/>
      <c r="J31" s="1802"/>
      <c r="K31" s="1803"/>
      <c r="L31" s="869"/>
      <c r="M31" s="924"/>
      <c r="N31" s="897"/>
      <c r="O31" s="897"/>
      <c r="P31" s="915"/>
      <c r="Q31" s="915"/>
      <c r="R31" s="915"/>
      <c r="S31" s="915"/>
      <c r="T31" s="899"/>
      <c r="U31" s="899"/>
      <c r="V31" s="899"/>
      <c r="W31" s="899"/>
      <c r="X31" s="59"/>
      <c r="Y31" s="90"/>
    </row>
    <row r="32" spans="2:25" ht="17.25" thickBot="1">
      <c r="B32" s="719"/>
      <c r="C32" s="59"/>
      <c r="D32" s="59"/>
      <c r="E32" s="59"/>
      <c r="F32" s="59"/>
      <c r="G32" s="59"/>
      <c r="H32" s="59"/>
      <c r="I32" s="59"/>
      <c r="J32" s="59"/>
      <c r="K32" s="59"/>
      <c r="L32" s="801"/>
      <c r="M32" s="925"/>
      <c r="N32" s="866"/>
      <c r="O32" s="801"/>
      <c r="P32" s="59"/>
      <c r="Q32" s="801"/>
      <c r="R32" s="59"/>
      <c r="S32" s="59"/>
      <c r="T32" s="59"/>
      <c r="U32" s="59"/>
      <c r="V32" s="801"/>
      <c r="W32" s="59"/>
      <c r="X32" s="59"/>
      <c r="Y32" s="90"/>
    </row>
    <row r="33" spans="2:25" ht="17.25" thickBot="1">
      <c r="B33" s="881"/>
      <c r="C33" s="872" t="s">
        <v>1342</v>
      </c>
      <c r="D33" s="1801" t="str">
        <f>IF(ISBLANK('1. Classification &amp; Budget'!H11),"",'1. Classification &amp; Budget'!H11)</f>
        <v>Penas Blancas</v>
      </c>
      <c r="E33" s="1802"/>
      <c r="F33" s="1802"/>
      <c r="G33" s="1802"/>
      <c r="H33" s="1802" t="str">
        <f>IF(ISBLANK('1. Classification &amp; Budget'!H12),"",'1. Classification &amp; Budget'!H12)</f>
        <v>Perez Zeledon</v>
      </c>
      <c r="I33" s="1802"/>
      <c r="J33" s="1802"/>
      <c r="K33" s="1803"/>
      <c r="L33" s="866"/>
      <c r="M33" s="880"/>
      <c r="N33" s="914"/>
      <c r="O33" s="914"/>
      <c r="P33" s="1821"/>
      <c r="Q33" s="1821"/>
      <c r="R33" s="1821"/>
      <c r="S33" s="1821"/>
      <c r="T33" s="1821"/>
      <c r="U33" s="1821"/>
      <c r="V33" s="1821"/>
      <c r="W33" s="1821"/>
      <c r="X33" s="59"/>
      <c r="Y33" s="90"/>
    </row>
    <row r="34" spans="2:25" ht="16.5">
      <c r="B34" s="882"/>
      <c r="C34" s="1822" t="s">
        <v>1345</v>
      </c>
      <c r="D34" s="1822"/>
      <c r="E34" s="1822"/>
      <c r="F34" s="1822"/>
      <c r="G34" s="1822"/>
      <c r="H34" s="1822"/>
      <c r="I34" s="1822"/>
      <c r="J34" s="1822"/>
      <c r="K34" s="1822"/>
      <c r="L34" s="801"/>
      <c r="M34" s="880"/>
      <c r="N34" s="914"/>
      <c r="O34" s="914"/>
      <c r="P34" s="1821"/>
      <c r="Q34" s="1821"/>
      <c r="R34" s="1821"/>
      <c r="S34" s="1821"/>
      <c r="T34" s="1821"/>
      <c r="U34" s="1821"/>
      <c r="V34" s="1821"/>
      <c r="W34" s="1821"/>
      <c r="X34" s="59"/>
      <c r="Y34" s="90"/>
    </row>
    <row r="35" spans="2:25" ht="17.25" thickBot="1">
      <c r="B35" s="882"/>
      <c r="C35" s="871"/>
      <c r="D35" s="871"/>
      <c r="E35" s="871"/>
      <c r="F35" s="871"/>
      <c r="G35" s="871"/>
      <c r="H35" s="871"/>
      <c r="I35" s="871"/>
      <c r="J35" s="871"/>
      <c r="K35" s="871"/>
      <c r="L35" s="801"/>
      <c r="M35" s="880"/>
      <c r="N35" s="914"/>
      <c r="O35" s="914"/>
      <c r="P35" s="1821"/>
      <c r="Q35" s="1821"/>
      <c r="R35" s="1821"/>
      <c r="S35" s="1821"/>
      <c r="T35" s="1821"/>
      <c r="U35" s="1821"/>
      <c r="V35" s="1821"/>
      <c r="W35" s="1821"/>
      <c r="X35" s="59"/>
      <c r="Y35" s="90"/>
    </row>
    <row r="36" spans="2:25" ht="16.5">
      <c r="B36" s="882"/>
      <c r="C36" s="1823" t="s">
        <v>1343</v>
      </c>
      <c r="D36" s="1850"/>
      <c r="E36" s="1851"/>
      <c r="F36" s="1851"/>
      <c r="G36" s="1851"/>
      <c r="H36" s="1851"/>
      <c r="I36" s="1851"/>
      <c r="J36" s="1851"/>
      <c r="K36" s="1852"/>
      <c r="L36" s="801"/>
      <c r="M36" s="880"/>
      <c r="N36" s="914"/>
      <c r="O36" s="914"/>
      <c r="P36" s="1821"/>
      <c r="Q36" s="1821"/>
      <c r="R36" s="1821"/>
      <c r="S36" s="1821"/>
      <c r="T36" s="1821"/>
      <c r="U36" s="1821"/>
      <c r="V36" s="1821"/>
      <c r="W36" s="1821"/>
      <c r="X36" s="59"/>
      <c r="Y36" s="90"/>
    </row>
    <row r="37" spans="2:25" ht="16.5">
      <c r="B37" s="882"/>
      <c r="C37" s="1849"/>
      <c r="D37" s="1853"/>
      <c r="E37" s="1854"/>
      <c r="F37" s="1854"/>
      <c r="G37" s="1854"/>
      <c r="H37" s="1854"/>
      <c r="I37" s="1854"/>
      <c r="J37" s="1854"/>
      <c r="K37" s="1855"/>
      <c r="L37" s="801"/>
      <c r="M37" s="880"/>
      <c r="N37" s="914"/>
      <c r="O37" s="914"/>
      <c r="P37" s="1821"/>
      <c r="Q37" s="1821"/>
      <c r="R37" s="1821"/>
      <c r="S37" s="1821"/>
      <c r="T37" s="1821"/>
      <c r="U37" s="1821"/>
      <c r="V37" s="1821"/>
      <c r="W37" s="1821"/>
      <c r="X37" s="59"/>
      <c r="Y37" s="90"/>
    </row>
    <row r="38" spans="2:25" ht="16.5">
      <c r="B38" s="882"/>
      <c r="C38" s="1849"/>
      <c r="D38" s="1853"/>
      <c r="E38" s="1854"/>
      <c r="F38" s="1854"/>
      <c r="G38" s="1854"/>
      <c r="H38" s="1854"/>
      <c r="I38" s="1854"/>
      <c r="J38" s="1854"/>
      <c r="K38" s="1855"/>
      <c r="L38" s="801"/>
      <c r="M38" s="880"/>
      <c r="N38" s="914"/>
      <c r="O38" s="914"/>
      <c r="P38" s="1821"/>
      <c r="Q38" s="1821"/>
      <c r="R38" s="1821"/>
      <c r="S38" s="1821"/>
      <c r="T38" s="1821"/>
      <c r="U38" s="1821"/>
      <c r="V38" s="1821"/>
      <c r="W38" s="1821"/>
      <c r="X38" s="59"/>
      <c r="Y38" s="90"/>
    </row>
    <row r="39" spans="2:25" ht="16.5">
      <c r="B39" s="882"/>
      <c r="C39" s="1849"/>
      <c r="D39" s="1853"/>
      <c r="E39" s="1854"/>
      <c r="F39" s="1854"/>
      <c r="G39" s="1854"/>
      <c r="H39" s="1854"/>
      <c r="I39" s="1854"/>
      <c r="J39" s="1854"/>
      <c r="K39" s="1855"/>
      <c r="L39" s="801"/>
      <c r="M39" s="880"/>
      <c r="N39" s="914"/>
      <c r="O39" s="914"/>
      <c r="P39" s="1821"/>
      <c r="Q39" s="1821"/>
      <c r="R39" s="1821"/>
      <c r="S39" s="1821"/>
      <c r="T39" s="1821"/>
      <c r="U39" s="1821"/>
      <c r="V39" s="1821"/>
      <c r="W39" s="1821"/>
      <c r="X39" s="59"/>
      <c r="Y39" s="90"/>
    </row>
    <row r="40" spans="2:25" ht="16.5">
      <c r="B40" s="882"/>
      <c r="C40" s="1849"/>
      <c r="D40" s="1853"/>
      <c r="E40" s="1854"/>
      <c r="F40" s="1854"/>
      <c r="G40" s="1854"/>
      <c r="H40" s="1854"/>
      <c r="I40" s="1854"/>
      <c r="J40" s="1854"/>
      <c r="K40" s="1855"/>
      <c r="L40" s="801"/>
      <c r="M40" s="880"/>
      <c r="N40" s="914"/>
      <c r="O40" s="914"/>
      <c r="P40" s="1821"/>
      <c r="Q40" s="1821"/>
      <c r="R40" s="1821"/>
      <c r="S40" s="1821"/>
      <c r="T40" s="1821"/>
      <c r="U40" s="1821"/>
      <c r="V40" s="1821"/>
      <c r="W40" s="1821"/>
      <c r="X40" s="59"/>
      <c r="Y40" s="90"/>
    </row>
    <row r="41" spans="2:25" ht="16.5">
      <c r="B41" s="882"/>
      <c r="C41" s="1849"/>
      <c r="D41" s="1853"/>
      <c r="E41" s="1854"/>
      <c r="F41" s="1854"/>
      <c r="G41" s="1854"/>
      <c r="H41" s="1854"/>
      <c r="I41" s="1854"/>
      <c r="J41" s="1854"/>
      <c r="K41" s="1855"/>
      <c r="L41" s="801"/>
      <c r="M41" s="880"/>
      <c r="N41" s="914"/>
      <c r="O41" s="914"/>
      <c r="P41" s="1821"/>
      <c r="Q41" s="1821"/>
      <c r="R41" s="1821"/>
      <c r="S41" s="1821"/>
      <c r="T41" s="1821"/>
      <c r="U41" s="1821"/>
      <c r="V41" s="1821"/>
      <c r="W41" s="1821"/>
      <c r="X41" s="59"/>
      <c r="Y41" s="90"/>
    </row>
    <row r="42" spans="2:25" ht="16.5">
      <c r="B42" s="882"/>
      <c r="C42" s="1849"/>
      <c r="D42" s="1853"/>
      <c r="E42" s="1854"/>
      <c r="F42" s="1854"/>
      <c r="G42" s="1854"/>
      <c r="H42" s="1854"/>
      <c r="I42" s="1854"/>
      <c r="J42" s="1854"/>
      <c r="K42" s="1855"/>
      <c r="L42" s="801"/>
      <c r="M42" s="880"/>
      <c r="N42" s="914"/>
      <c r="O42" s="914"/>
      <c r="P42" s="1821"/>
      <c r="Q42" s="1821"/>
      <c r="R42" s="1821"/>
      <c r="S42" s="1821"/>
      <c r="T42" s="1821"/>
      <c r="U42" s="1821"/>
      <c r="V42" s="1821"/>
      <c r="W42" s="1821"/>
      <c r="X42" s="59"/>
      <c r="Y42" s="90"/>
    </row>
    <row r="43" spans="2:25" ht="17.25" thickBot="1">
      <c r="B43" s="882"/>
      <c r="C43" s="1824"/>
      <c r="D43" s="1856"/>
      <c r="E43" s="1857"/>
      <c r="F43" s="1857"/>
      <c r="G43" s="1857"/>
      <c r="H43" s="1857"/>
      <c r="I43" s="1857"/>
      <c r="J43" s="1857"/>
      <c r="K43" s="1858"/>
      <c r="L43" s="801"/>
      <c r="M43" s="880"/>
      <c r="N43" s="914"/>
      <c r="O43" s="914"/>
      <c r="P43" s="1821"/>
      <c r="Q43" s="1821"/>
      <c r="R43" s="1821"/>
      <c r="S43" s="1821"/>
      <c r="T43" s="1821"/>
      <c r="U43" s="1821"/>
      <c r="V43" s="1821"/>
      <c r="W43" s="1821"/>
      <c r="X43" s="59"/>
      <c r="Y43" s="90"/>
    </row>
    <row r="44" spans="2:25" ht="16.5">
      <c r="B44" s="882"/>
      <c r="C44" s="1822" t="s">
        <v>1346</v>
      </c>
      <c r="D44" s="1822"/>
      <c r="E44" s="1822"/>
      <c r="F44" s="1822"/>
      <c r="G44" s="1822"/>
      <c r="H44" s="1822"/>
      <c r="I44" s="1822"/>
      <c r="J44" s="1822"/>
      <c r="K44" s="1822"/>
      <c r="L44" s="801"/>
      <c r="M44" s="880"/>
      <c r="N44" s="914"/>
      <c r="O44" s="914"/>
      <c r="P44" s="1821"/>
      <c r="Q44" s="1821"/>
      <c r="R44" s="1821"/>
      <c r="S44" s="1821"/>
      <c r="T44" s="1821"/>
      <c r="U44" s="1821"/>
      <c r="V44" s="1821"/>
      <c r="W44" s="1821"/>
      <c r="X44" s="59"/>
      <c r="Y44" s="90"/>
    </row>
    <row r="45" spans="2:25" ht="17.25" thickBot="1">
      <c r="B45" s="838"/>
      <c r="C45" s="59"/>
      <c r="D45" s="59"/>
      <c r="E45" s="59"/>
      <c r="F45" s="59"/>
      <c r="G45" s="59"/>
      <c r="H45" s="59"/>
      <c r="I45" s="59"/>
      <c r="J45" s="59"/>
      <c r="K45" s="59"/>
      <c r="L45" s="801"/>
      <c r="M45" s="880"/>
      <c r="N45" s="914"/>
      <c r="O45" s="914"/>
      <c r="P45" s="1821"/>
      <c r="Q45" s="1821"/>
      <c r="R45" s="1821"/>
      <c r="S45" s="1821"/>
      <c r="T45" s="1821"/>
      <c r="U45" s="1821"/>
      <c r="V45" s="1821"/>
      <c r="W45" s="1821"/>
      <c r="X45" s="59"/>
      <c r="Y45" s="90"/>
    </row>
    <row r="46" spans="2:25" ht="16.5">
      <c r="B46" s="883"/>
      <c r="C46" s="1823" t="s">
        <v>1341</v>
      </c>
      <c r="D46" s="1825" t="str">
        <f>IF(ISBLANK('1. Classification &amp; Budget'!H9),"",'1. Classification &amp; Budget'!H9)</f>
        <v>Developing our Self-Sufficiency</v>
      </c>
      <c r="E46" s="1826"/>
      <c r="F46" s="1826"/>
      <c r="G46" s="1826"/>
      <c r="H46" s="1826"/>
      <c r="I46" s="1826"/>
      <c r="J46" s="1826"/>
      <c r="K46" s="1827"/>
      <c r="L46" s="866"/>
      <c r="M46" s="880"/>
      <c r="N46" s="914"/>
      <c r="O46" s="914"/>
      <c r="P46" s="1821"/>
      <c r="Q46" s="1821"/>
      <c r="R46" s="1821"/>
      <c r="S46" s="1821"/>
      <c r="T46" s="1821"/>
      <c r="U46" s="1821"/>
      <c r="V46" s="1821"/>
      <c r="W46" s="1821"/>
      <c r="X46" s="59"/>
      <c r="Y46" s="90"/>
    </row>
    <row r="47" spans="2:25" ht="17.25" thickBot="1">
      <c r="B47" s="881"/>
      <c r="C47" s="1824"/>
      <c r="D47" s="1828"/>
      <c r="E47" s="1829"/>
      <c r="F47" s="1829"/>
      <c r="G47" s="1829"/>
      <c r="H47" s="1829"/>
      <c r="I47" s="1829"/>
      <c r="J47" s="1829"/>
      <c r="K47" s="1830"/>
      <c r="L47" s="866"/>
      <c r="M47" s="880"/>
      <c r="N47" s="914"/>
      <c r="O47" s="914"/>
      <c r="P47" s="1821"/>
      <c r="Q47" s="1821"/>
      <c r="R47" s="1821"/>
      <c r="S47" s="1821"/>
      <c r="T47" s="1821"/>
      <c r="U47" s="1821"/>
      <c r="V47" s="1821"/>
      <c r="W47" s="1821"/>
      <c r="X47" s="59"/>
      <c r="Y47" s="90"/>
    </row>
    <row r="48" spans="2:25" ht="17.25" thickBot="1">
      <c r="B48" s="719"/>
      <c r="C48" s="866"/>
      <c r="D48" s="866"/>
      <c r="E48" s="866"/>
      <c r="F48" s="866"/>
      <c r="G48" s="866"/>
      <c r="H48" s="866"/>
      <c r="I48" s="866"/>
      <c r="J48" s="866"/>
      <c r="K48" s="866"/>
      <c r="L48" s="866"/>
      <c r="M48" s="880"/>
      <c r="N48" s="914"/>
      <c r="O48" s="914"/>
      <c r="P48" s="1821"/>
      <c r="Q48" s="1821"/>
      <c r="R48" s="1821"/>
      <c r="S48" s="1821"/>
      <c r="T48" s="1821"/>
      <c r="U48" s="1821"/>
      <c r="V48" s="1821"/>
      <c r="W48" s="1821"/>
      <c r="X48" s="59"/>
      <c r="Y48" s="90"/>
    </row>
    <row r="49" spans="2:25" ht="16.5">
      <c r="B49" s="881"/>
      <c r="C49" s="1823" t="s">
        <v>1848</v>
      </c>
      <c r="D49" s="1860"/>
      <c r="E49" s="1861"/>
      <c r="F49" s="1861"/>
      <c r="G49" s="1861"/>
      <c r="H49" s="1861"/>
      <c r="I49" s="1861"/>
      <c r="J49" s="1861"/>
      <c r="K49" s="1862"/>
      <c r="L49" s="866"/>
      <c r="M49" s="880"/>
      <c r="N49" s="914"/>
      <c r="O49" s="914"/>
      <c r="P49" s="1821"/>
      <c r="Q49" s="1821"/>
      <c r="R49" s="1821"/>
      <c r="S49" s="1821"/>
      <c r="T49" s="1821"/>
      <c r="U49" s="1821"/>
      <c r="V49" s="1821"/>
      <c r="W49" s="1821"/>
      <c r="X49" s="59"/>
      <c r="Y49" s="90"/>
    </row>
    <row r="50" spans="2:25" ht="157.5" customHeight="1" thickBot="1">
      <c r="B50" s="881"/>
      <c r="C50" s="1824"/>
      <c r="D50" s="1863"/>
      <c r="E50" s="1864"/>
      <c r="F50" s="1864"/>
      <c r="G50" s="1864"/>
      <c r="H50" s="1864"/>
      <c r="I50" s="1864"/>
      <c r="J50" s="1864"/>
      <c r="K50" s="1865"/>
      <c r="L50" s="866"/>
      <c r="M50" s="905"/>
      <c r="N50" s="904"/>
      <c r="O50" s="904"/>
      <c r="P50" s="904"/>
      <c r="Q50" s="904"/>
      <c r="R50" s="904"/>
      <c r="S50" s="904"/>
      <c r="T50" s="904"/>
      <c r="U50" s="904"/>
      <c r="V50" s="904"/>
      <c r="W50" s="904"/>
      <c r="X50" s="59"/>
      <c r="Y50" s="90"/>
    </row>
    <row r="51" spans="2:25" ht="17.25" thickBot="1">
      <c r="B51" s="719"/>
      <c r="C51" s="866"/>
      <c r="D51" s="866"/>
      <c r="E51" s="866"/>
      <c r="F51" s="866"/>
      <c r="G51" s="866"/>
      <c r="H51" s="866"/>
      <c r="I51" s="866"/>
      <c r="J51" s="866"/>
      <c r="K51" s="866"/>
      <c r="L51" s="866"/>
      <c r="M51" s="926"/>
      <c r="N51" s="871"/>
      <c r="O51" s="897"/>
      <c r="P51" s="897"/>
      <c r="Q51" s="897"/>
      <c r="R51" s="897"/>
      <c r="S51" s="897"/>
      <c r="T51" s="897"/>
      <c r="U51" s="897"/>
      <c r="V51" s="897"/>
      <c r="W51" s="897"/>
      <c r="X51" s="59"/>
      <c r="Y51" s="90"/>
    </row>
    <row r="52" spans="2:25" ht="16.5">
      <c r="B52" s="881"/>
      <c r="C52" s="1823" t="s">
        <v>1344</v>
      </c>
      <c r="D52" s="1850"/>
      <c r="E52" s="1851"/>
      <c r="F52" s="1851"/>
      <c r="G52" s="1851"/>
      <c r="H52" s="1851"/>
      <c r="I52" s="1851"/>
      <c r="J52" s="1851"/>
      <c r="K52" s="1852"/>
      <c r="L52" s="904"/>
      <c r="M52" s="905"/>
      <c r="N52" s="904"/>
      <c r="O52" s="904"/>
      <c r="P52" s="904"/>
      <c r="Q52" s="904"/>
      <c r="R52" s="904"/>
      <c r="S52" s="904"/>
      <c r="T52" s="904"/>
      <c r="U52" s="904"/>
      <c r="V52" s="904"/>
      <c r="W52" s="904"/>
      <c r="X52" s="59"/>
      <c r="Y52" s="90"/>
    </row>
    <row r="53" spans="2:25" ht="16.5">
      <c r="B53" s="881"/>
      <c r="C53" s="1849"/>
      <c r="D53" s="1853"/>
      <c r="E53" s="1854"/>
      <c r="F53" s="1854"/>
      <c r="G53" s="1854"/>
      <c r="H53" s="1854"/>
      <c r="I53" s="1854"/>
      <c r="J53" s="1854"/>
      <c r="K53" s="1855"/>
      <c r="L53" s="904"/>
      <c r="M53" s="905"/>
      <c r="N53" s="904"/>
      <c r="O53" s="904"/>
      <c r="P53" s="904"/>
      <c r="Q53" s="904"/>
      <c r="R53" s="904"/>
      <c r="S53" s="904"/>
      <c r="T53" s="904"/>
      <c r="U53" s="904"/>
      <c r="V53" s="904"/>
      <c r="W53" s="904"/>
      <c r="X53" s="59"/>
      <c r="Y53" s="90"/>
    </row>
    <row r="54" spans="2:25" ht="16.5">
      <c r="B54" s="881"/>
      <c r="C54" s="1849"/>
      <c r="D54" s="1853"/>
      <c r="E54" s="1854"/>
      <c r="F54" s="1854"/>
      <c r="G54" s="1854"/>
      <c r="H54" s="1854"/>
      <c r="I54" s="1854"/>
      <c r="J54" s="1854"/>
      <c r="K54" s="1855"/>
      <c r="L54" s="904"/>
      <c r="M54" s="905"/>
      <c r="N54" s="904"/>
      <c r="O54" s="904"/>
      <c r="P54" s="904"/>
      <c r="Q54" s="904"/>
      <c r="R54" s="904"/>
      <c r="S54" s="904"/>
      <c r="T54" s="904"/>
      <c r="U54" s="904"/>
      <c r="V54" s="904"/>
      <c r="W54" s="904"/>
      <c r="X54" s="59"/>
      <c r="Y54" s="90"/>
    </row>
    <row r="55" spans="2:25" ht="16.5">
      <c r="B55" s="881"/>
      <c r="C55" s="1849"/>
      <c r="D55" s="1853"/>
      <c r="E55" s="1854"/>
      <c r="F55" s="1854"/>
      <c r="G55" s="1854"/>
      <c r="H55" s="1854"/>
      <c r="I55" s="1854"/>
      <c r="J55" s="1854"/>
      <c r="K55" s="1855"/>
      <c r="L55" s="904"/>
      <c r="M55" s="905"/>
      <c r="N55" s="904"/>
      <c r="O55" s="904"/>
      <c r="P55" s="904"/>
      <c r="Q55" s="904"/>
      <c r="R55" s="904"/>
      <c r="S55" s="904"/>
      <c r="T55" s="904"/>
      <c r="U55" s="904"/>
      <c r="V55" s="904"/>
      <c r="W55" s="904"/>
      <c r="X55" s="59"/>
      <c r="Y55" s="90"/>
    </row>
    <row r="56" spans="2:25" ht="17.25" thickBot="1">
      <c r="B56" s="881"/>
      <c r="C56" s="1824"/>
      <c r="D56" s="1856"/>
      <c r="E56" s="1857"/>
      <c r="F56" s="1857"/>
      <c r="G56" s="1857"/>
      <c r="H56" s="1857"/>
      <c r="I56" s="1857"/>
      <c r="J56" s="1857"/>
      <c r="K56" s="1858"/>
      <c r="L56" s="904"/>
      <c r="M56" s="905"/>
      <c r="N56" s="904"/>
      <c r="O56" s="904"/>
      <c r="P56" s="904"/>
      <c r="Q56" s="904"/>
      <c r="R56" s="904"/>
      <c r="S56" s="904"/>
      <c r="T56" s="904"/>
      <c r="U56" s="904"/>
      <c r="V56" s="904"/>
      <c r="W56" s="904"/>
      <c r="X56" s="59"/>
      <c r="Y56" s="90"/>
    </row>
    <row r="57" spans="2:25" ht="16.5" customHeight="1">
      <c r="B57" s="884"/>
      <c r="C57" s="1859" t="s">
        <v>1347</v>
      </c>
      <c r="D57" s="1859"/>
      <c r="E57" s="1859"/>
      <c r="F57" s="1859"/>
      <c r="G57" s="1859"/>
      <c r="H57" s="1859"/>
      <c r="I57" s="1859"/>
      <c r="J57" s="1859"/>
      <c r="K57" s="1859"/>
      <c r="L57" s="1859"/>
      <c r="M57" s="927"/>
      <c r="N57" s="921"/>
      <c r="O57" s="921"/>
      <c r="P57" s="921"/>
      <c r="Q57" s="921"/>
      <c r="R57" s="921"/>
      <c r="S57" s="921"/>
      <c r="T57" s="921"/>
      <c r="U57" s="921"/>
      <c r="V57" s="921"/>
      <c r="W57" s="921"/>
      <c r="X57" s="59"/>
      <c r="Y57" s="90"/>
    </row>
    <row r="58" spans="2:25" ht="16.5">
      <c r="B58" s="884"/>
      <c r="C58" s="1859"/>
      <c r="D58" s="1859"/>
      <c r="E58" s="1859"/>
      <c r="F58" s="1859"/>
      <c r="G58" s="1859"/>
      <c r="H58" s="1859"/>
      <c r="I58" s="1859"/>
      <c r="J58" s="1859"/>
      <c r="K58" s="1859"/>
      <c r="L58" s="1859"/>
      <c r="M58" s="927"/>
      <c r="N58" s="921"/>
      <c r="O58" s="921"/>
      <c r="P58" s="921"/>
      <c r="Q58" s="921"/>
      <c r="R58" s="921"/>
      <c r="S58" s="921"/>
      <c r="T58" s="921"/>
      <c r="U58" s="921"/>
      <c r="V58" s="921"/>
      <c r="W58" s="921"/>
      <c r="X58" s="59"/>
      <c r="Y58" s="90"/>
    </row>
    <row r="59" spans="2:25" ht="16.5">
      <c r="B59" s="884"/>
      <c r="C59" s="1859"/>
      <c r="D59" s="1859"/>
      <c r="E59" s="1859"/>
      <c r="F59" s="1859"/>
      <c r="G59" s="1859"/>
      <c r="H59" s="1859"/>
      <c r="I59" s="1859"/>
      <c r="J59" s="1859"/>
      <c r="K59" s="1859"/>
      <c r="L59" s="1859"/>
      <c r="M59" s="927"/>
      <c r="N59" s="921"/>
      <c r="O59" s="921"/>
      <c r="P59" s="921"/>
      <c r="Q59" s="921"/>
      <c r="R59" s="921"/>
      <c r="S59" s="921"/>
      <c r="T59" s="921"/>
      <c r="U59" s="921"/>
      <c r="V59" s="921"/>
      <c r="W59" s="921"/>
      <c r="X59" s="59"/>
      <c r="Y59" s="90"/>
    </row>
    <row r="60" spans="2:25" ht="16.5">
      <c r="B60" s="719"/>
      <c r="C60" s="1859"/>
      <c r="D60" s="1859"/>
      <c r="E60" s="1859"/>
      <c r="F60" s="1859"/>
      <c r="G60" s="1859"/>
      <c r="H60" s="1859"/>
      <c r="I60" s="1859"/>
      <c r="J60" s="1859"/>
      <c r="K60" s="1859"/>
      <c r="L60" s="1859"/>
      <c r="M60" s="919"/>
      <c r="N60" s="867"/>
      <c r="O60" s="867"/>
      <c r="P60" s="867"/>
      <c r="Q60" s="867"/>
      <c r="R60" s="867"/>
      <c r="S60" s="867"/>
      <c r="T60" s="867"/>
      <c r="U60" s="867"/>
      <c r="V60" s="867"/>
      <c r="W60" s="867"/>
      <c r="X60" s="59"/>
      <c r="Y60" s="90"/>
    </row>
    <row r="61" spans="2:25" ht="16.5">
      <c r="B61" s="719"/>
      <c r="C61" s="900"/>
      <c r="D61" s="900"/>
      <c r="E61" s="900"/>
      <c r="F61" s="900"/>
      <c r="G61" s="900"/>
      <c r="H61" s="900"/>
      <c r="I61" s="900"/>
      <c r="J61" s="900"/>
      <c r="K61" s="900"/>
      <c r="L61" s="900"/>
      <c r="M61" s="919"/>
      <c r="N61" s="867"/>
      <c r="O61" s="867"/>
      <c r="P61" s="867"/>
      <c r="Q61" s="867"/>
      <c r="R61" s="867"/>
      <c r="S61" s="867"/>
      <c r="T61" s="867"/>
      <c r="U61" s="867"/>
      <c r="V61" s="867"/>
      <c r="W61" s="867"/>
      <c r="X61" s="59"/>
      <c r="Y61" s="90"/>
    </row>
    <row r="62" spans="2:25" ht="16.5" customHeight="1">
      <c r="B62" s="903"/>
      <c r="C62" s="1839" t="s">
        <v>1403</v>
      </c>
      <c r="D62" s="1839"/>
      <c r="E62" s="1839"/>
      <c r="F62" s="1839"/>
      <c r="G62" s="1839"/>
      <c r="H62" s="1839"/>
      <c r="I62" s="1839"/>
      <c r="J62" s="1839"/>
      <c r="K62" s="1839"/>
      <c r="L62" s="1839"/>
      <c r="M62" s="920"/>
      <c r="N62" s="902"/>
      <c r="O62" s="902"/>
      <c r="P62" s="902"/>
      <c r="Q62" s="902"/>
      <c r="R62" s="902"/>
      <c r="S62" s="902"/>
      <c r="T62" s="902"/>
      <c r="U62" s="902"/>
      <c r="V62" s="902"/>
      <c r="W62" s="902"/>
      <c r="X62" s="59"/>
      <c r="Y62" s="105"/>
    </row>
    <row r="63" spans="2:25" ht="16.5" customHeight="1">
      <c r="B63" s="903"/>
      <c r="C63" s="1839"/>
      <c r="D63" s="1839"/>
      <c r="E63" s="1839"/>
      <c r="F63" s="1839"/>
      <c r="G63" s="1839"/>
      <c r="H63" s="1839"/>
      <c r="I63" s="1839"/>
      <c r="J63" s="1839"/>
      <c r="K63" s="1839"/>
      <c r="L63" s="1839"/>
      <c r="M63" s="920"/>
      <c r="N63" s="902"/>
      <c r="O63" s="902"/>
      <c r="P63" s="902"/>
      <c r="Q63" s="902"/>
      <c r="R63" s="902"/>
      <c r="S63" s="902"/>
      <c r="T63" s="902"/>
      <c r="U63" s="902"/>
      <c r="V63" s="902"/>
      <c r="W63" s="902"/>
      <c r="X63" s="59"/>
      <c r="Y63" s="105"/>
    </row>
    <row r="64" spans="2:25" ht="16.5">
      <c r="B64" s="868"/>
      <c r="C64" s="1839"/>
      <c r="D64" s="1839"/>
      <c r="E64" s="1839"/>
      <c r="F64" s="1839"/>
      <c r="G64" s="1839"/>
      <c r="H64" s="1839"/>
      <c r="I64" s="1839"/>
      <c r="J64" s="1839"/>
      <c r="K64" s="1839"/>
      <c r="L64" s="1839"/>
      <c r="M64" s="920"/>
      <c r="N64" s="902"/>
      <c r="O64" s="902"/>
      <c r="P64" s="902"/>
      <c r="Q64" s="902"/>
      <c r="R64" s="902"/>
      <c r="S64" s="902"/>
      <c r="T64" s="902"/>
      <c r="U64" s="902"/>
      <c r="V64" s="902"/>
      <c r="W64" s="902"/>
      <c r="X64" s="59"/>
      <c r="Y64" s="105"/>
    </row>
    <row r="65" spans="2:25" ht="37.5" customHeight="1">
      <c r="B65" s="868"/>
      <c r="C65" s="1839"/>
      <c r="D65" s="1839"/>
      <c r="E65" s="1839"/>
      <c r="F65" s="1839"/>
      <c r="G65" s="1839"/>
      <c r="H65" s="1839"/>
      <c r="I65" s="1839"/>
      <c r="J65" s="1839"/>
      <c r="K65" s="1839"/>
      <c r="L65" s="1839"/>
      <c r="M65" s="901"/>
      <c r="N65" s="897"/>
      <c r="O65" s="897"/>
      <c r="P65" s="897"/>
      <c r="Q65" s="897"/>
      <c r="R65" s="897"/>
      <c r="S65" s="897"/>
      <c r="T65" s="897"/>
      <c r="U65" s="897"/>
      <c r="V65" s="897"/>
      <c r="W65" s="897"/>
      <c r="X65" s="59"/>
      <c r="Y65" s="105"/>
    </row>
    <row r="66" spans="2:25" ht="17.25" thickBot="1">
      <c r="B66" s="868"/>
      <c r="C66" s="869"/>
      <c r="D66" s="869"/>
      <c r="E66" s="869"/>
      <c r="F66" s="869"/>
      <c r="G66" s="869"/>
      <c r="H66" s="869"/>
      <c r="I66" s="869"/>
      <c r="J66" s="869"/>
      <c r="K66" s="869"/>
      <c r="L66" s="869"/>
      <c r="M66" s="924"/>
      <c r="N66" s="869"/>
      <c r="O66" s="869"/>
      <c r="P66" s="869"/>
      <c r="Q66" s="869"/>
      <c r="R66" s="869"/>
      <c r="S66" s="869"/>
      <c r="T66" s="869"/>
      <c r="U66" s="869"/>
      <c r="V66" s="869"/>
      <c r="W66" s="869"/>
      <c r="X66" s="59"/>
      <c r="Y66" s="105"/>
    </row>
    <row r="67" spans="2:25" ht="16.5">
      <c r="B67" s="878"/>
      <c r="C67" s="59"/>
      <c r="D67" s="59"/>
      <c r="E67" s="59"/>
      <c r="F67" s="59"/>
      <c r="G67" s="59"/>
      <c r="H67" s="867"/>
      <c r="I67" s="867"/>
      <c r="J67" s="1814" t="s">
        <v>1402</v>
      </c>
      <c r="K67" s="1815"/>
      <c r="L67" s="801"/>
      <c r="M67" s="928"/>
      <c r="N67" s="596"/>
      <c r="O67" s="801"/>
      <c r="P67" s="59"/>
      <c r="Q67" s="801"/>
      <c r="R67" s="59"/>
      <c r="S67" s="59"/>
      <c r="T67" s="59"/>
      <c r="U67" s="59"/>
      <c r="V67" s="801"/>
      <c r="W67" s="59"/>
      <c r="X67" s="59"/>
      <c r="Y67" s="105"/>
    </row>
    <row r="68" spans="2:25" ht="16.5">
      <c r="B68" s="878"/>
      <c r="C68" s="59"/>
      <c r="D68" s="59"/>
      <c r="E68" s="59"/>
      <c r="F68" s="59"/>
      <c r="G68" s="59"/>
      <c r="H68" s="867"/>
      <c r="I68" s="867"/>
      <c r="J68" s="1816"/>
      <c r="K68" s="1817"/>
      <c r="L68" s="801"/>
      <c r="M68" s="928"/>
      <c r="N68" s="596"/>
      <c r="O68" s="801"/>
      <c r="P68" s="59"/>
      <c r="Q68" s="801"/>
      <c r="R68" s="59"/>
      <c r="S68" s="59"/>
      <c r="T68" s="59"/>
      <c r="U68" s="59"/>
      <c r="V68" s="801"/>
      <c r="W68" s="59"/>
      <c r="X68" s="59"/>
      <c r="Y68" s="90"/>
    </row>
    <row r="69" spans="2:25" ht="17.25" thickBot="1">
      <c r="B69" s="838"/>
      <c r="C69" s="59"/>
      <c r="D69" s="59"/>
      <c r="E69" s="59"/>
      <c r="F69" s="59"/>
      <c r="G69" s="59"/>
      <c r="H69" s="59"/>
      <c r="I69" s="59"/>
      <c r="J69" s="1818"/>
      <c r="K69" s="1819"/>
      <c r="L69" s="801"/>
      <c r="M69" s="928"/>
      <c r="N69" s="596"/>
      <c r="O69" s="801"/>
      <c r="P69" s="59"/>
      <c r="Q69" s="801"/>
      <c r="R69" s="59"/>
      <c r="S69" s="59"/>
      <c r="T69" s="59"/>
      <c r="U69" s="59"/>
      <c r="V69" s="801"/>
      <c r="W69" s="59"/>
      <c r="X69" s="59"/>
      <c r="Y69" s="90"/>
    </row>
    <row r="70" spans="2:25" ht="16.5">
      <c r="B70" s="838"/>
      <c r="C70" s="1820" t="s">
        <v>1348</v>
      </c>
      <c r="D70" s="1820"/>
      <c r="E70" s="866"/>
      <c r="F70" s="866"/>
      <c r="G70" s="866"/>
      <c r="H70" s="866"/>
      <c r="I70" s="866"/>
      <c r="J70" s="866"/>
      <c r="K70" s="866"/>
      <c r="L70" s="801"/>
      <c r="M70" s="928"/>
      <c r="N70" s="596"/>
      <c r="O70" s="801"/>
      <c r="P70" s="59"/>
      <c r="Q70" s="801"/>
      <c r="R70" s="59"/>
      <c r="S70" s="59"/>
      <c r="T70" s="59"/>
      <c r="U70" s="59"/>
      <c r="V70" s="801"/>
      <c r="W70" s="59"/>
      <c r="X70" s="59"/>
      <c r="Y70" s="90"/>
    </row>
    <row r="71" spans="2:25" ht="16.5">
      <c r="B71" s="838"/>
      <c r="C71" s="1804" t="s">
        <v>1391</v>
      </c>
      <c r="D71" s="1804"/>
      <c r="E71" s="1804"/>
      <c r="F71" s="1804"/>
      <c r="G71" s="1804"/>
      <c r="H71" s="1804"/>
      <c r="I71" s="1804"/>
      <c r="J71" s="1804"/>
      <c r="K71" s="1029"/>
      <c r="L71" s="801"/>
      <c r="M71" s="928"/>
      <c r="N71" s="596"/>
      <c r="O71" s="801"/>
      <c r="P71" s="59"/>
      <c r="Q71" s="801"/>
      <c r="R71" s="59"/>
      <c r="S71" s="59"/>
      <c r="T71" s="59"/>
      <c r="U71" s="59"/>
      <c r="V71" s="801"/>
      <c r="W71" s="59"/>
      <c r="X71" s="59"/>
      <c r="Y71" s="90"/>
    </row>
    <row r="72" spans="2:25" ht="16.5">
      <c r="B72" s="838"/>
      <c r="C72" s="1804" t="s">
        <v>1349</v>
      </c>
      <c r="D72" s="1804"/>
      <c r="E72" s="1804"/>
      <c r="F72" s="1804"/>
      <c r="G72" s="1804"/>
      <c r="H72" s="1804"/>
      <c r="I72" s="1804"/>
      <c r="J72" s="1804"/>
      <c r="K72" s="1029"/>
      <c r="L72" s="596"/>
      <c r="M72" s="928"/>
      <c r="N72" s="596"/>
      <c r="O72" s="801"/>
      <c r="P72" s="59"/>
      <c r="Q72" s="801"/>
      <c r="R72" s="59"/>
      <c r="S72" s="59"/>
      <c r="T72" s="59"/>
      <c r="U72" s="59"/>
      <c r="V72" s="801"/>
      <c r="W72" s="59"/>
      <c r="X72" s="59"/>
      <c r="Y72" s="90"/>
    </row>
    <row r="73" spans="2:25" ht="16.5">
      <c r="B73" s="838"/>
      <c r="C73" s="1805" t="s">
        <v>1350</v>
      </c>
      <c r="D73" s="1805"/>
      <c r="E73" s="1805"/>
      <c r="F73" s="1805"/>
      <c r="G73" s="1805"/>
      <c r="H73" s="1805"/>
      <c r="I73" s="1805"/>
      <c r="J73" s="1805"/>
      <c r="K73" s="1029"/>
      <c r="L73" s="864"/>
      <c r="M73" s="922"/>
      <c r="N73" s="595"/>
      <c r="O73" s="801"/>
      <c r="P73" s="59"/>
      <c r="Q73" s="801"/>
      <c r="R73" s="59"/>
      <c r="S73" s="59"/>
      <c r="T73" s="59"/>
      <c r="U73" s="59"/>
      <c r="V73" s="801"/>
      <c r="W73" s="59"/>
      <c r="X73" s="59"/>
      <c r="Y73" s="90"/>
    </row>
    <row r="74" spans="2:25" ht="16.5">
      <c r="B74" s="838"/>
      <c r="C74" s="1805" t="s">
        <v>1351</v>
      </c>
      <c r="D74" s="1805"/>
      <c r="E74" s="1805"/>
      <c r="F74" s="1805"/>
      <c r="G74" s="1805"/>
      <c r="H74" s="1805"/>
      <c r="I74" s="1805"/>
      <c r="J74" s="1805"/>
      <c r="K74" s="1029"/>
      <c r="L74" s="864"/>
      <c r="M74" s="922"/>
      <c r="N74" s="595"/>
      <c r="O74" s="801"/>
      <c r="P74" s="59"/>
      <c r="Q74" s="801"/>
      <c r="R74" s="59"/>
      <c r="S74" s="59"/>
      <c r="T74" s="59"/>
      <c r="U74" s="59"/>
      <c r="V74" s="801"/>
      <c r="W74" s="59"/>
      <c r="X74" s="59"/>
      <c r="Y74" s="90"/>
    </row>
    <row r="75" spans="2:25" ht="16.5">
      <c r="B75" s="878"/>
      <c r="C75" s="1805" t="s">
        <v>1352</v>
      </c>
      <c r="D75" s="1805"/>
      <c r="E75" s="1805"/>
      <c r="F75" s="1805"/>
      <c r="G75" s="1805"/>
      <c r="H75" s="1805"/>
      <c r="I75" s="1805"/>
      <c r="J75" s="1805"/>
      <c r="K75" s="1029"/>
      <c r="L75" s="864"/>
      <c r="M75" s="922"/>
      <c r="N75" s="595"/>
      <c r="O75" s="801"/>
      <c r="P75" s="59"/>
      <c r="Q75" s="801"/>
      <c r="R75" s="59"/>
      <c r="S75" s="59"/>
      <c r="T75" s="59"/>
      <c r="U75" s="59"/>
      <c r="V75" s="801"/>
      <c r="W75" s="59"/>
      <c r="X75" s="59"/>
      <c r="Y75" s="90"/>
    </row>
    <row r="76" spans="2:25" ht="16.5">
      <c r="B76" s="838"/>
      <c r="C76" s="59"/>
      <c r="D76" s="59"/>
      <c r="E76" s="59"/>
      <c r="F76" s="59"/>
      <c r="G76" s="59"/>
      <c r="H76" s="59"/>
      <c r="I76" s="59"/>
      <c r="J76" s="59"/>
      <c r="K76" s="864"/>
      <c r="L76" s="864"/>
      <c r="M76" s="922"/>
      <c r="N76" s="595"/>
      <c r="O76" s="801"/>
      <c r="P76" s="59"/>
      <c r="Q76" s="801"/>
      <c r="R76" s="59"/>
      <c r="S76" s="59"/>
      <c r="T76" s="59"/>
      <c r="U76" s="59"/>
      <c r="V76" s="801"/>
      <c r="W76" s="59"/>
      <c r="X76" s="59"/>
      <c r="Y76" s="90"/>
    </row>
    <row r="77" spans="2:25" ht="16.5">
      <c r="B77" s="838"/>
      <c r="C77" s="1809" t="s">
        <v>1356</v>
      </c>
      <c r="D77" s="1809"/>
      <c r="E77" s="1809"/>
      <c r="F77" s="1809"/>
      <c r="G77" s="1809"/>
      <c r="H77" s="1809"/>
      <c r="I77" s="1809"/>
      <c r="J77" s="1809"/>
      <c r="K77" s="866"/>
      <c r="L77" s="864"/>
      <c r="M77" s="922"/>
      <c r="N77" s="595"/>
      <c r="O77" s="801"/>
      <c r="P77" s="59"/>
      <c r="Q77" s="801"/>
      <c r="R77" s="59"/>
      <c r="S77" s="59"/>
      <c r="T77" s="59"/>
      <c r="U77" s="59"/>
      <c r="V77" s="801"/>
      <c r="W77" s="59"/>
      <c r="X77" s="59"/>
      <c r="Y77" s="90"/>
    </row>
    <row r="78" spans="2:25" ht="16.5">
      <c r="B78" s="838"/>
      <c r="C78" s="1806" t="s">
        <v>1353</v>
      </c>
      <c r="D78" s="1807"/>
      <c r="E78" s="1807"/>
      <c r="F78" s="1807"/>
      <c r="G78" s="1807"/>
      <c r="H78" s="1807"/>
      <c r="I78" s="1807"/>
      <c r="J78" s="1808"/>
      <c r="K78" s="1029"/>
      <c r="L78" s="864"/>
      <c r="M78" s="922"/>
      <c r="N78" s="595"/>
      <c r="O78" s="801"/>
      <c r="P78" s="59"/>
      <c r="Q78" s="801"/>
      <c r="R78" s="59"/>
      <c r="S78" s="59"/>
      <c r="T78" s="59"/>
      <c r="U78" s="59"/>
      <c r="V78" s="801"/>
      <c r="W78" s="59"/>
      <c r="X78" s="59"/>
      <c r="Y78" s="90"/>
    </row>
    <row r="79" spans="2:25" ht="16.5">
      <c r="B79" s="838"/>
      <c r="C79" s="1806" t="s">
        <v>1354</v>
      </c>
      <c r="D79" s="1807"/>
      <c r="E79" s="1807"/>
      <c r="F79" s="1807"/>
      <c r="G79" s="1807"/>
      <c r="H79" s="1807"/>
      <c r="I79" s="1807"/>
      <c r="J79" s="1808"/>
      <c r="K79" s="1029"/>
      <c r="L79" s="864"/>
      <c r="M79" s="928"/>
      <c r="N79" s="596"/>
      <c r="O79" s="801"/>
      <c r="P79" s="59"/>
      <c r="Q79" s="801"/>
      <c r="R79" s="59"/>
      <c r="S79" s="59"/>
      <c r="T79" s="59"/>
      <c r="U79" s="59"/>
      <c r="V79" s="801"/>
      <c r="W79" s="59"/>
      <c r="X79" s="59"/>
      <c r="Y79" s="90"/>
    </row>
    <row r="80" spans="2:25" ht="16.5">
      <c r="B80" s="719"/>
      <c r="C80" s="1806" t="s">
        <v>1355</v>
      </c>
      <c r="D80" s="1807"/>
      <c r="E80" s="1807"/>
      <c r="F80" s="1807"/>
      <c r="G80" s="1807"/>
      <c r="H80" s="1807"/>
      <c r="I80" s="1807"/>
      <c r="J80" s="1808"/>
      <c r="K80" s="1029"/>
      <c r="L80" s="864"/>
      <c r="M80" s="928"/>
      <c r="N80" s="596"/>
      <c r="O80" s="801"/>
      <c r="P80" s="59"/>
      <c r="Q80" s="801"/>
      <c r="R80" s="59"/>
      <c r="S80" s="59"/>
      <c r="T80" s="59"/>
      <c r="U80" s="59"/>
      <c r="V80" s="801"/>
      <c r="W80" s="59"/>
      <c r="X80" s="59"/>
      <c r="Y80" s="90"/>
    </row>
    <row r="81" spans="2:25" ht="16.5">
      <c r="B81" s="838"/>
      <c r="C81" s="59"/>
      <c r="D81" s="59"/>
      <c r="E81" s="59"/>
      <c r="F81" s="59"/>
      <c r="G81" s="59"/>
      <c r="H81" s="59"/>
      <c r="I81" s="59"/>
      <c r="J81" s="59"/>
      <c r="K81" s="596"/>
      <c r="L81" s="596"/>
      <c r="M81" s="928"/>
      <c r="N81" s="596"/>
      <c r="O81" s="801"/>
      <c r="P81" s="59"/>
      <c r="Q81" s="801"/>
      <c r="R81" s="59"/>
      <c r="S81" s="59"/>
      <c r="T81" s="59"/>
      <c r="U81" s="59"/>
      <c r="V81" s="801"/>
      <c r="W81" s="59"/>
      <c r="X81" s="59"/>
      <c r="Y81" s="90"/>
    </row>
    <row r="82" spans="2:25" ht="16.5">
      <c r="B82" s="838"/>
      <c r="C82" s="1810" t="s">
        <v>1357</v>
      </c>
      <c r="D82" s="1810"/>
      <c r="E82" s="866"/>
      <c r="F82" s="866"/>
      <c r="G82" s="866"/>
      <c r="H82" s="866"/>
      <c r="I82" s="866"/>
      <c r="J82" s="866"/>
      <c r="K82" s="866"/>
      <c r="L82" s="801"/>
      <c r="M82" s="928"/>
      <c r="N82" s="596"/>
      <c r="O82" s="801"/>
      <c r="P82" s="59"/>
      <c r="Q82" s="801"/>
      <c r="R82" s="59"/>
      <c r="S82" s="59"/>
      <c r="T82" s="59"/>
      <c r="U82" s="59"/>
      <c r="V82" s="801"/>
      <c r="W82" s="59"/>
      <c r="X82" s="59"/>
      <c r="Y82" s="90"/>
    </row>
    <row r="83" spans="2:25" ht="16.5">
      <c r="B83" s="838"/>
      <c r="C83" s="1806" t="s">
        <v>1358</v>
      </c>
      <c r="D83" s="1807"/>
      <c r="E83" s="1807"/>
      <c r="F83" s="1807"/>
      <c r="G83" s="1807"/>
      <c r="H83" s="1807"/>
      <c r="I83" s="1807"/>
      <c r="J83" s="1808"/>
      <c r="K83" s="1029"/>
      <c r="L83" s="801"/>
      <c r="M83" s="928"/>
      <c r="N83" s="596"/>
      <c r="O83" s="801"/>
      <c r="P83" s="59"/>
      <c r="Q83" s="801"/>
      <c r="R83" s="59"/>
      <c r="S83" s="59"/>
      <c r="T83" s="59"/>
      <c r="U83" s="59"/>
      <c r="V83" s="801"/>
      <c r="W83" s="59"/>
      <c r="X83" s="59"/>
      <c r="Y83" s="90"/>
    </row>
    <row r="84" spans="2:25" ht="16.5">
      <c r="B84" s="838"/>
      <c r="C84" s="1806" t="s">
        <v>1359</v>
      </c>
      <c r="D84" s="1807"/>
      <c r="E84" s="1807"/>
      <c r="F84" s="1807"/>
      <c r="G84" s="1807"/>
      <c r="H84" s="1807"/>
      <c r="I84" s="1807"/>
      <c r="J84" s="1808"/>
      <c r="K84" s="1029"/>
      <c r="L84" s="801"/>
      <c r="M84" s="928"/>
      <c r="N84" s="596"/>
      <c r="O84" s="801"/>
      <c r="P84" s="59"/>
      <c r="Q84" s="801"/>
      <c r="R84" s="59"/>
      <c r="S84" s="59"/>
      <c r="T84" s="59"/>
      <c r="U84" s="59"/>
      <c r="V84" s="801"/>
      <c r="W84" s="59"/>
      <c r="X84" s="59"/>
      <c r="Y84" s="90"/>
    </row>
    <row r="85" spans="2:25" ht="16.5">
      <c r="B85" s="719"/>
      <c r="C85" s="1806" t="s">
        <v>1360</v>
      </c>
      <c r="D85" s="1807"/>
      <c r="E85" s="1807"/>
      <c r="F85" s="1807"/>
      <c r="G85" s="1807"/>
      <c r="H85" s="1807"/>
      <c r="I85" s="1807"/>
      <c r="J85" s="1808"/>
      <c r="K85" s="1029"/>
      <c r="L85" s="801"/>
      <c r="M85" s="928"/>
      <c r="N85" s="596"/>
      <c r="O85" s="801"/>
      <c r="P85" s="59"/>
      <c r="Q85" s="801"/>
      <c r="R85" s="59"/>
      <c r="S85" s="59"/>
      <c r="T85" s="59"/>
      <c r="U85" s="59"/>
      <c r="V85" s="801"/>
      <c r="W85" s="59"/>
      <c r="X85" s="59"/>
      <c r="Y85" s="90"/>
    </row>
    <row r="86" spans="2:25" ht="16.5">
      <c r="B86" s="838"/>
      <c r="C86" s="59"/>
      <c r="D86" s="59"/>
      <c r="E86" s="59"/>
      <c r="F86" s="59"/>
      <c r="G86" s="59"/>
      <c r="H86" s="59"/>
      <c r="I86" s="59"/>
      <c r="J86" s="59"/>
      <c r="K86" s="59"/>
      <c r="L86" s="801"/>
      <c r="M86" s="928"/>
      <c r="N86" s="596"/>
      <c r="O86" s="801"/>
      <c r="P86" s="59"/>
      <c r="Q86" s="801"/>
      <c r="R86" s="59"/>
      <c r="S86" s="59"/>
      <c r="T86" s="59"/>
      <c r="U86" s="59"/>
      <c r="V86" s="801"/>
      <c r="W86" s="59"/>
      <c r="X86" s="59"/>
      <c r="Y86" s="90"/>
    </row>
    <row r="87" spans="2:25" ht="16.5">
      <c r="B87" s="838"/>
      <c r="C87" s="1810" t="s">
        <v>1361</v>
      </c>
      <c r="D87" s="1810"/>
      <c r="E87" s="866"/>
      <c r="F87" s="866"/>
      <c r="G87" s="866"/>
      <c r="H87" s="866"/>
      <c r="I87" s="866"/>
      <c r="J87" s="866"/>
      <c r="K87" s="866"/>
      <c r="L87" s="866"/>
      <c r="M87" s="928"/>
      <c r="N87" s="596"/>
      <c r="O87" s="801"/>
      <c r="P87" s="59"/>
      <c r="Q87" s="801"/>
      <c r="R87" s="59"/>
      <c r="S87" s="897"/>
      <c r="T87" s="897"/>
      <c r="U87" s="897"/>
      <c r="V87" s="866"/>
      <c r="W87" s="866"/>
      <c r="X87" s="59"/>
      <c r="Y87" s="90"/>
    </row>
    <row r="88" spans="2:25" ht="16.5">
      <c r="B88" s="838"/>
      <c r="C88" s="1806" t="s">
        <v>1362</v>
      </c>
      <c r="D88" s="1807"/>
      <c r="E88" s="1807"/>
      <c r="F88" s="1807"/>
      <c r="G88" s="1807"/>
      <c r="H88" s="1807"/>
      <c r="I88" s="1807"/>
      <c r="J88" s="1808"/>
      <c r="K88" s="1029"/>
      <c r="L88" s="866"/>
      <c r="M88" s="928"/>
      <c r="N88" s="596"/>
      <c r="O88" s="801"/>
      <c r="P88" s="59"/>
      <c r="Q88" s="801"/>
      <c r="R88" s="59"/>
      <c r="S88" s="869"/>
      <c r="T88" s="869"/>
      <c r="U88" s="869"/>
      <c r="V88" s="869"/>
      <c r="W88" s="869"/>
      <c r="X88" s="59"/>
      <c r="Y88" s="90"/>
    </row>
    <row r="89" spans="2:25" ht="16.5">
      <c r="B89" s="838"/>
      <c r="C89" s="1806" t="s">
        <v>1363</v>
      </c>
      <c r="D89" s="1807"/>
      <c r="E89" s="1807"/>
      <c r="F89" s="1807"/>
      <c r="G89" s="1807"/>
      <c r="H89" s="1807"/>
      <c r="I89" s="1807"/>
      <c r="J89" s="1808"/>
      <c r="K89" s="1029"/>
      <c r="L89" s="866"/>
      <c r="M89" s="928"/>
      <c r="N89" s="596"/>
      <c r="O89" s="801"/>
      <c r="P89" s="59"/>
      <c r="Q89" s="801"/>
      <c r="R89" s="59"/>
      <c r="S89" s="869"/>
      <c r="T89" s="869"/>
      <c r="U89" s="869"/>
      <c r="V89" s="869"/>
      <c r="W89" s="869"/>
      <c r="X89" s="59"/>
      <c r="Y89" s="90"/>
    </row>
    <row r="90" spans="2:25" ht="16.5">
      <c r="B90" s="838"/>
      <c r="C90" s="1806" t="s">
        <v>1396</v>
      </c>
      <c r="D90" s="1807"/>
      <c r="E90" s="1807"/>
      <c r="F90" s="1807"/>
      <c r="G90" s="1807"/>
      <c r="H90" s="1807"/>
      <c r="I90" s="1807"/>
      <c r="J90" s="1808"/>
      <c r="K90" s="1029"/>
      <c r="L90" s="866"/>
      <c r="M90" s="928"/>
      <c r="N90" s="596"/>
      <c r="O90" s="801"/>
      <c r="P90" s="59"/>
      <c r="Q90" s="801"/>
      <c r="R90" s="59"/>
      <c r="S90" s="899"/>
      <c r="T90" s="899"/>
      <c r="U90" s="899"/>
      <c r="V90" s="899"/>
      <c r="W90" s="899"/>
      <c r="X90" s="59"/>
      <c r="Y90" s="90"/>
    </row>
    <row r="91" spans="2:25" ht="16.5">
      <c r="B91" s="838"/>
      <c r="C91" s="1806" t="s">
        <v>1397</v>
      </c>
      <c r="D91" s="1807"/>
      <c r="E91" s="1807"/>
      <c r="F91" s="1807"/>
      <c r="G91" s="1807"/>
      <c r="H91" s="1807"/>
      <c r="I91" s="1807"/>
      <c r="J91" s="1808"/>
      <c r="K91" s="1029"/>
      <c r="L91" s="866"/>
      <c r="M91" s="928"/>
      <c r="N91" s="596"/>
      <c r="O91" s="801"/>
      <c r="P91" s="59"/>
      <c r="Q91" s="801"/>
      <c r="R91" s="59"/>
      <c r="S91" s="59"/>
      <c r="T91" s="59"/>
      <c r="U91" s="59"/>
      <c r="V91" s="801"/>
      <c r="W91" s="59"/>
      <c r="X91" s="59"/>
      <c r="Y91" s="90"/>
    </row>
    <row r="92" spans="2:25" ht="16.5">
      <c r="B92" s="838"/>
      <c r="C92" s="1806" t="s">
        <v>1364</v>
      </c>
      <c r="D92" s="1807"/>
      <c r="E92" s="1807"/>
      <c r="F92" s="1807"/>
      <c r="G92" s="1807"/>
      <c r="H92" s="1807"/>
      <c r="I92" s="1807"/>
      <c r="J92" s="1808"/>
      <c r="K92" s="1029"/>
      <c r="L92" s="866"/>
      <c r="M92" s="928"/>
      <c r="N92" s="596"/>
      <c r="O92" s="801"/>
      <c r="P92" s="59"/>
      <c r="Q92" s="801"/>
      <c r="R92" s="59"/>
      <c r="S92" s="59"/>
      <c r="T92" s="59"/>
      <c r="U92" s="59"/>
      <c r="V92" s="801"/>
      <c r="W92" s="59"/>
      <c r="X92" s="59"/>
      <c r="Y92" s="90"/>
    </row>
    <row r="93" spans="2:25" ht="16.5">
      <c r="B93" s="878"/>
      <c r="C93" s="1806" t="s">
        <v>1365</v>
      </c>
      <c r="D93" s="1807"/>
      <c r="E93" s="1807"/>
      <c r="F93" s="1807"/>
      <c r="G93" s="1807"/>
      <c r="H93" s="1807"/>
      <c r="I93" s="1807"/>
      <c r="J93" s="1808"/>
      <c r="K93" s="1029"/>
      <c r="L93" s="866"/>
      <c r="M93" s="928"/>
      <c r="N93" s="596"/>
      <c r="O93" s="801"/>
      <c r="P93" s="59"/>
      <c r="Q93" s="801"/>
      <c r="R93" s="59"/>
      <c r="S93" s="59"/>
      <c r="T93" s="59"/>
      <c r="U93" s="59"/>
      <c r="V93" s="801"/>
      <c r="W93" s="59"/>
      <c r="X93" s="59"/>
      <c r="Y93" s="90"/>
    </row>
    <row r="94" spans="2:25" ht="16.5">
      <c r="B94" s="838"/>
      <c r="C94" s="59"/>
      <c r="D94" s="59"/>
      <c r="E94" s="59"/>
      <c r="F94" s="59"/>
      <c r="G94" s="59"/>
      <c r="H94" s="59"/>
      <c r="I94" s="59"/>
      <c r="J94" s="59"/>
      <c r="K94" s="866"/>
      <c r="L94" s="866"/>
      <c r="M94" s="928"/>
      <c r="N94" s="596"/>
      <c r="O94" s="801"/>
      <c r="P94" s="59"/>
      <c r="Q94" s="801"/>
      <c r="R94" s="59"/>
      <c r="S94" s="59"/>
      <c r="T94" s="59"/>
      <c r="U94" s="59"/>
      <c r="V94" s="801"/>
      <c r="W94" s="59"/>
      <c r="X94" s="59"/>
      <c r="Y94" s="90"/>
    </row>
    <row r="95" spans="2:25" ht="16.5">
      <c r="B95" s="838"/>
      <c r="C95" s="1810" t="s">
        <v>1366</v>
      </c>
      <c r="D95" s="1810"/>
      <c r="E95" s="1810"/>
      <c r="F95" s="1810"/>
      <c r="G95" s="866"/>
      <c r="H95" s="866"/>
      <c r="I95" s="866"/>
      <c r="J95" s="866"/>
      <c r="K95" s="866"/>
      <c r="L95" s="866"/>
      <c r="M95" s="928"/>
      <c r="N95" s="596"/>
      <c r="O95" s="801"/>
      <c r="P95" s="59"/>
      <c r="Q95" s="801"/>
      <c r="R95" s="59"/>
      <c r="S95" s="59"/>
      <c r="T95" s="59"/>
      <c r="U95" s="59"/>
      <c r="V95" s="801"/>
      <c r="W95" s="59"/>
      <c r="X95" s="59"/>
      <c r="Y95" s="90"/>
    </row>
    <row r="96" spans="2:25" ht="16.5">
      <c r="B96" s="838"/>
      <c r="C96" s="1806" t="s">
        <v>1367</v>
      </c>
      <c r="D96" s="1807"/>
      <c r="E96" s="1807"/>
      <c r="F96" s="1807"/>
      <c r="G96" s="1807"/>
      <c r="H96" s="1807"/>
      <c r="I96" s="1807"/>
      <c r="J96" s="1808"/>
      <c r="K96" s="1029"/>
      <c r="L96" s="866"/>
      <c r="M96" s="928"/>
      <c r="N96" s="596"/>
      <c r="O96" s="801"/>
      <c r="P96" s="59"/>
      <c r="Q96" s="801"/>
      <c r="R96" s="59"/>
      <c r="S96" s="59"/>
      <c r="T96" s="59"/>
      <c r="U96" s="59"/>
      <c r="V96" s="801"/>
      <c r="W96" s="59"/>
      <c r="X96" s="59"/>
      <c r="Y96" s="90"/>
    </row>
    <row r="97" spans="2:25" ht="16.5">
      <c r="B97" s="838"/>
      <c r="C97" s="1806" t="s">
        <v>1368</v>
      </c>
      <c r="D97" s="1807"/>
      <c r="E97" s="1807"/>
      <c r="F97" s="1807"/>
      <c r="G97" s="1807"/>
      <c r="H97" s="1807"/>
      <c r="I97" s="1807"/>
      <c r="J97" s="1808"/>
      <c r="K97" s="1029"/>
      <c r="L97" s="866"/>
      <c r="M97" s="928"/>
      <c r="N97" s="596"/>
      <c r="O97" s="801"/>
      <c r="P97" s="59"/>
      <c r="Q97" s="801"/>
      <c r="R97" s="59"/>
      <c r="S97" s="59"/>
      <c r="T97" s="59"/>
      <c r="U97" s="59"/>
      <c r="V97" s="801"/>
      <c r="W97" s="59"/>
      <c r="X97" s="59"/>
      <c r="Y97" s="90"/>
    </row>
    <row r="98" spans="2:25" ht="16.5">
      <c r="B98" s="838"/>
      <c r="C98" s="1806" t="s">
        <v>1398</v>
      </c>
      <c r="D98" s="1807"/>
      <c r="E98" s="1807"/>
      <c r="F98" s="1807"/>
      <c r="G98" s="1807"/>
      <c r="H98" s="1807"/>
      <c r="I98" s="1807"/>
      <c r="J98" s="1808"/>
      <c r="K98" s="1029"/>
      <c r="L98" s="866"/>
      <c r="M98" s="928"/>
      <c r="N98" s="596"/>
      <c r="O98" s="801"/>
      <c r="P98" s="59"/>
      <c r="Q98" s="801"/>
      <c r="R98" s="59"/>
      <c r="S98" s="59"/>
      <c r="T98" s="59"/>
      <c r="U98" s="59"/>
      <c r="V98" s="801"/>
      <c r="W98" s="59"/>
      <c r="X98" s="59"/>
      <c r="Y98" s="90"/>
    </row>
    <row r="99" spans="2:25" ht="16.5">
      <c r="B99" s="878"/>
      <c r="C99" s="1806" t="s">
        <v>1399</v>
      </c>
      <c r="D99" s="1807"/>
      <c r="E99" s="1807"/>
      <c r="F99" s="1807"/>
      <c r="G99" s="1807"/>
      <c r="H99" s="1807"/>
      <c r="I99" s="1807"/>
      <c r="J99" s="1808"/>
      <c r="K99" s="1029"/>
      <c r="L99" s="866"/>
      <c r="M99" s="928"/>
      <c r="N99" s="596"/>
      <c r="O99" s="801"/>
      <c r="P99" s="59"/>
      <c r="Q99" s="801"/>
      <c r="R99" s="59"/>
      <c r="S99" s="59"/>
      <c r="T99" s="59"/>
      <c r="U99" s="59"/>
      <c r="V99" s="801"/>
      <c r="W99" s="59"/>
      <c r="X99" s="59"/>
      <c r="Y99" s="90"/>
    </row>
    <row r="100" spans="2:25" ht="16.5">
      <c r="B100" s="838"/>
      <c r="C100" s="59"/>
      <c r="D100" s="59"/>
      <c r="E100" s="59"/>
      <c r="F100" s="59"/>
      <c r="G100" s="59"/>
      <c r="H100" s="59"/>
      <c r="I100" s="59"/>
      <c r="J100" s="59"/>
      <c r="K100" s="866"/>
      <c r="L100" s="866"/>
      <c r="M100" s="928"/>
      <c r="N100" s="596"/>
      <c r="O100" s="801"/>
      <c r="P100" s="59"/>
      <c r="Q100" s="801"/>
      <c r="R100" s="59"/>
      <c r="S100" s="59"/>
      <c r="T100" s="59"/>
      <c r="U100" s="59"/>
      <c r="V100" s="801"/>
      <c r="W100" s="59"/>
      <c r="X100" s="59"/>
      <c r="Y100" s="90"/>
    </row>
    <row r="101" spans="2:25" ht="16.5">
      <c r="B101" s="838"/>
      <c r="C101" s="1810" t="s">
        <v>1400</v>
      </c>
      <c r="D101" s="1810"/>
      <c r="E101" s="1810"/>
      <c r="F101" s="866"/>
      <c r="G101" s="866"/>
      <c r="H101" s="866"/>
      <c r="I101" s="866"/>
      <c r="J101" s="866"/>
      <c r="K101" s="866"/>
      <c r="L101" s="866"/>
      <c r="M101" s="928"/>
      <c r="N101" s="596"/>
      <c r="O101" s="801"/>
      <c r="P101" s="59"/>
      <c r="Q101" s="801"/>
      <c r="R101" s="59"/>
      <c r="S101" s="59"/>
      <c r="T101" s="59"/>
      <c r="U101" s="59"/>
      <c r="V101" s="801"/>
      <c r="W101" s="59"/>
      <c r="X101" s="59"/>
      <c r="Y101" s="90"/>
    </row>
    <row r="102" spans="2:25" ht="16.5">
      <c r="B102" s="838"/>
      <c r="C102" s="1836" t="s">
        <v>1369</v>
      </c>
      <c r="D102" s="1837"/>
      <c r="E102" s="1837"/>
      <c r="F102" s="1837"/>
      <c r="G102" s="1837"/>
      <c r="H102" s="1837"/>
      <c r="I102" s="1837"/>
      <c r="J102" s="1838"/>
      <c r="K102" s="1029"/>
      <c r="L102" s="866"/>
      <c r="M102" s="928"/>
      <c r="N102" s="596"/>
      <c r="O102" s="801"/>
      <c r="P102" s="59"/>
      <c r="Q102" s="801"/>
      <c r="R102" s="59"/>
      <c r="S102" s="59"/>
      <c r="T102" s="59"/>
      <c r="U102" s="59"/>
      <c r="V102" s="801"/>
      <c r="W102" s="59"/>
      <c r="X102" s="59"/>
      <c r="Y102" s="90"/>
    </row>
    <row r="103" spans="2:25" ht="16.5">
      <c r="B103" s="878"/>
      <c r="C103" s="1806" t="s">
        <v>1370</v>
      </c>
      <c r="D103" s="1807"/>
      <c r="E103" s="1807"/>
      <c r="F103" s="1807"/>
      <c r="G103" s="1807"/>
      <c r="H103" s="1807"/>
      <c r="I103" s="1807"/>
      <c r="J103" s="1808"/>
      <c r="K103" s="1029"/>
      <c r="L103" s="866"/>
      <c r="M103" s="928"/>
      <c r="N103" s="596"/>
      <c r="O103" s="801"/>
      <c r="P103" s="59"/>
      <c r="Q103" s="801"/>
      <c r="R103" s="59"/>
      <c r="S103" s="59"/>
      <c r="T103" s="59"/>
      <c r="U103" s="59"/>
      <c r="V103" s="59"/>
      <c r="W103" s="59"/>
      <c r="X103" s="59"/>
      <c r="Y103" s="90"/>
    </row>
    <row r="104" spans="2:25" ht="16.5">
      <c r="B104" s="838"/>
      <c r="C104" s="59"/>
      <c r="D104" s="59"/>
      <c r="E104" s="59"/>
      <c r="F104" s="59"/>
      <c r="G104" s="59"/>
      <c r="H104" s="59"/>
      <c r="I104" s="59"/>
      <c r="J104" s="59"/>
      <c r="K104" s="866"/>
      <c r="L104" s="866"/>
      <c r="M104" s="928"/>
      <c r="N104" s="596"/>
      <c r="O104" s="801"/>
      <c r="P104" s="59"/>
      <c r="Q104" s="801"/>
      <c r="R104" s="59"/>
      <c r="S104" s="59"/>
      <c r="T104" s="59"/>
      <c r="U104" s="59"/>
      <c r="V104" s="59"/>
      <c r="W104" s="59"/>
      <c r="X104" s="59"/>
      <c r="Y104" s="90"/>
    </row>
    <row r="105" spans="2:25" ht="16.5">
      <c r="B105" s="838"/>
      <c r="C105" s="1810" t="s">
        <v>1371</v>
      </c>
      <c r="D105" s="1810"/>
      <c r="E105" s="1810"/>
      <c r="F105" s="866"/>
      <c r="G105" s="866"/>
      <c r="H105" s="866"/>
      <c r="I105" s="866"/>
      <c r="J105" s="866"/>
      <c r="K105" s="866"/>
      <c r="L105" s="866"/>
      <c r="M105" s="928"/>
      <c r="N105" s="596"/>
      <c r="O105" s="801"/>
      <c r="P105" s="59"/>
      <c r="Q105" s="801"/>
      <c r="R105" s="59"/>
      <c r="S105" s="59"/>
      <c r="T105" s="59"/>
      <c r="U105" s="59"/>
      <c r="V105" s="59"/>
      <c r="W105" s="59"/>
      <c r="X105" s="59"/>
      <c r="Y105" s="59"/>
    </row>
    <row r="106" spans="2:25" ht="16.5">
      <c r="B106" s="838"/>
      <c r="C106" s="1836" t="s">
        <v>1372</v>
      </c>
      <c r="D106" s="1837"/>
      <c r="E106" s="1837"/>
      <c r="F106" s="1837"/>
      <c r="G106" s="1837"/>
      <c r="H106" s="1837"/>
      <c r="I106" s="1837"/>
      <c r="J106" s="1838"/>
      <c r="K106" s="1029"/>
      <c r="L106" s="866"/>
      <c r="M106" s="928"/>
      <c r="N106" s="596"/>
      <c r="O106" s="801"/>
      <c r="P106" s="59"/>
      <c r="Q106" s="801"/>
      <c r="R106" s="59"/>
      <c r="S106" s="59"/>
      <c r="T106" s="59"/>
      <c r="U106" s="59"/>
      <c r="V106" s="59"/>
      <c r="W106" s="59"/>
      <c r="X106" s="59"/>
      <c r="Y106" s="59"/>
    </row>
    <row r="107" spans="2:25" ht="16.5">
      <c r="B107" s="838"/>
      <c r="C107" s="1836" t="s">
        <v>1373</v>
      </c>
      <c r="D107" s="1837"/>
      <c r="E107" s="1837"/>
      <c r="F107" s="1837"/>
      <c r="G107" s="1837"/>
      <c r="H107" s="1837"/>
      <c r="I107" s="1837"/>
      <c r="J107" s="1838"/>
      <c r="K107" s="1029"/>
      <c r="L107" s="866"/>
      <c r="M107" s="928"/>
      <c r="N107" s="596"/>
      <c r="O107" s="801"/>
      <c r="P107" s="59"/>
      <c r="Q107" s="801"/>
      <c r="R107" s="59"/>
      <c r="S107" s="59"/>
      <c r="T107" s="59"/>
      <c r="U107" s="59"/>
      <c r="V107" s="59"/>
      <c r="W107" s="59"/>
      <c r="X107" s="59"/>
      <c r="Y107" s="90"/>
    </row>
    <row r="108" spans="2:25" ht="16.5">
      <c r="B108" s="870"/>
      <c r="C108" s="1804" t="s">
        <v>1374</v>
      </c>
      <c r="D108" s="1804"/>
      <c r="E108" s="1804"/>
      <c r="F108" s="1804"/>
      <c r="G108" s="1804"/>
      <c r="H108" s="1804"/>
      <c r="I108" s="1804"/>
      <c r="J108" s="1804"/>
      <c r="K108" s="1029"/>
      <c r="L108" s="866"/>
      <c r="M108" s="928"/>
      <c r="N108" s="596"/>
      <c r="O108" s="801"/>
      <c r="P108" s="59"/>
      <c r="Q108" s="801"/>
      <c r="R108" s="59"/>
      <c r="S108" s="59"/>
      <c r="T108" s="59"/>
      <c r="U108" s="59"/>
      <c r="V108" s="59"/>
      <c r="W108" s="59"/>
      <c r="X108" s="59"/>
      <c r="Y108" s="90"/>
    </row>
    <row r="109" spans="2:25" ht="16.5">
      <c r="B109" s="838"/>
      <c r="C109" s="59"/>
      <c r="D109" s="59"/>
      <c r="E109" s="59"/>
      <c r="F109" s="59"/>
      <c r="G109" s="59"/>
      <c r="H109" s="59"/>
      <c r="I109" s="59"/>
      <c r="J109" s="59"/>
      <c r="K109" s="59"/>
      <c r="L109" s="866"/>
      <c r="M109" s="928"/>
      <c r="N109" s="596"/>
      <c r="O109" s="801"/>
      <c r="P109" s="59"/>
      <c r="Q109" s="801"/>
      <c r="R109" s="59"/>
      <c r="S109" s="59"/>
      <c r="T109" s="59"/>
      <c r="U109" s="59"/>
      <c r="V109" s="59"/>
      <c r="W109" s="59"/>
      <c r="X109" s="59"/>
      <c r="Y109" s="90"/>
    </row>
    <row r="110" spans="2:25" ht="16.5">
      <c r="B110" s="838"/>
      <c r="C110" s="1810" t="s">
        <v>1375</v>
      </c>
      <c r="D110" s="1810"/>
      <c r="E110" s="1810"/>
      <c r="F110" s="866"/>
      <c r="G110" s="866"/>
      <c r="H110" s="866"/>
      <c r="I110" s="866"/>
      <c r="J110" s="866"/>
      <c r="K110" s="866"/>
      <c r="L110" s="866"/>
      <c r="M110" s="928"/>
      <c r="N110" s="596"/>
      <c r="O110" s="801"/>
      <c r="P110" s="59"/>
      <c r="Q110" s="801"/>
      <c r="R110" s="59"/>
      <c r="S110" s="59"/>
      <c r="T110" s="59"/>
      <c r="U110" s="59"/>
      <c r="V110" s="59"/>
      <c r="W110" s="59"/>
      <c r="X110" s="59"/>
      <c r="Y110" s="90"/>
    </row>
    <row r="111" spans="2:25" ht="16.5">
      <c r="B111" s="838"/>
      <c r="C111" s="1836" t="s">
        <v>1376</v>
      </c>
      <c r="D111" s="1837"/>
      <c r="E111" s="1837"/>
      <c r="F111" s="1837"/>
      <c r="G111" s="1837"/>
      <c r="H111" s="1837"/>
      <c r="I111" s="1837"/>
      <c r="J111" s="1838"/>
      <c r="K111" s="1029"/>
      <c r="L111" s="866"/>
      <c r="M111" s="928"/>
      <c r="N111" s="596"/>
      <c r="O111" s="801"/>
      <c r="P111" s="59"/>
      <c r="Q111" s="801"/>
      <c r="R111" s="59"/>
      <c r="S111" s="59"/>
      <c r="T111" s="59"/>
      <c r="U111" s="59"/>
      <c r="V111" s="801"/>
      <c r="W111" s="59"/>
      <c r="X111" s="59"/>
      <c r="Y111" s="90"/>
    </row>
    <row r="112" spans="2:25" ht="16.5">
      <c r="B112" s="838"/>
      <c r="C112" s="1806" t="s">
        <v>1394</v>
      </c>
      <c r="D112" s="1807"/>
      <c r="E112" s="1807"/>
      <c r="F112" s="1807"/>
      <c r="G112" s="1807"/>
      <c r="H112" s="1807"/>
      <c r="I112" s="1807"/>
      <c r="J112" s="1808"/>
      <c r="K112" s="1029"/>
      <c r="L112" s="866"/>
      <c r="M112" s="928"/>
      <c r="N112" s="596"/>
      <c r="O112" s="801"/>
      <c r="P112" s="59"/>
      <c r="Q112" s="801"/>
      <c r="R112" s="59"/>
      <c r="S112" s="59"/>
      <c r="T112" s="59"/>
      <c r="U112" s="59"/>
      <c r="V112" s="801"/>
      <c r="W112" s="59"/>
      <c r="X112" s="59"/>
      <c r="Y112" s="90"/>
    </row>
    <row r="113" spans="2:25" ht="16.5">
      <c r="B113" s="838"/>
      <c r="C113" s="1836" t="s">
        <v>1377</v>
      </c>
      <c r="D113" s="1837"/>
      <c r="E113" s="1837"/>
      <c r="F113" s="1837"/>
      <c r="G113" s="1837"/>
      <c r="H113" s="1837"/>
      <c r="I113" s="1837"/>
      <c r="J113" s="1838"/>
      <c r="K113" s="1029"/>
      <c r="L113" s="866"/>
      <c r="M113" s="928"/>
      <c r="N113" s="596"/>
      <c r="O113" s="801"/>
      <c r="P113" s="59"/>
      <c r="Q113" s="801"/>
      <c r="R113" s="59"/>
      <c r="S113" s="59"/>
      <c r="T113" s="59"/>
      <c r="U113" s="59"/>
      <c r="V113" s="59"/>
      <c r="W113" s="59"/>
      <c r="X113" s="59"/>
      <c r="Y113" s="90"/>
    </row>
    <row r="114" spans="2:25" ht="16.5">
      <c r="B114" s="838"/>
      <c r="C114" s="1836" t="s">
        <v>1378</v>
      </c>
      <c r="D114" s="1837"/>
      <c r="E114" s="1837"/>
      <c r="F114" s="1837"/>
      <c r="G114" s="1837"/>
      <c r="H114" s="1837"/>
      <c r="I114" s="1837"/>
      <c r="J114" s="1838"/>
      <c r="K114" s="1029"/>
      <c r="L114" s="866"/>
      <c r="M114" s="928"/>
      <c r="N114" s="596"/>
      <c r="O114" s="801"/>
      <c r="P114" s="59"/>
      <c r="Q114" s="801"/>
      <c r="R114" s="59"/>
      <c r="S114" s="59"/>
      <c r="T114" s="59"/>
      <c r="U114" s="59"/>
      <c r="V114" s="59"/>
      <c r="W114" s="59"/>
      <c r="X114" s="59"/>
      <c r="Y114" s="90"/>
    </row>
    <row r="115" spans="2:25" ht="16.5">
      <c r="B115" s="838"/>
      <c r="C115" s="1836" t="s">
        <v>1379</v>
      </c>
      <c r="D115" s="1837"/>
      <c r="E115" s="1837"/>
      <c r="F115" s="1837"/>
      <c r="G115" s="1837"/>
      <c r="H115" s="1837"/>
      <c r="I115" s="1837"/>
      <c r="J115" s="1838"/>
      <c r="K115" s="1029"/>
      <c r="L115" s="866"/>
      <c r="M115" s="928"/>
      <c r="N115" s="596"/>
      <c r="O115" s="801"/>
      <c r="P115" s="59"/>
      <c r="Q115" s="801"/>
      <c r="R115" s="59"/>
      <c r="S115" s="59"/>
      <c r="T115" s="59"/>
      <c r="U115" s="59"/>
      <c r="V115" s="59"/>
      <c r="W115" s="59"/>
      <c r="X115" s="59"/>
      <c r="Y115" s="90"/>
    </row>
    <row r="116" spans="2:25" ht="16.5">
      <c r="B116" s="838"/>
      <c r="C116" s="1836" t="s">
        <v>1393</v>
      </c>
      <c r="D116" s="1837"/>
      <c r="E116" s="1837"/>
      <c r="F116" s="1837"/>
      <c r="G116" s="1837"/>
      <c r="H116" s="1837"/>
      <c r="I116" s="1837"/>
      <c r="J116" s="1838"/>
      <c r="K116" s="1029"/>
      <c r="L116" s="866"/>
      <c r="M116" s="928"/>
      <c r="N116" s="596"/>
      <c r="O116" s="801"/>
      <c r="P116" s="59"/>
      <c r="Q116" s="801"/>
      <c r="R116" s="59"/>
      <c r="S116" s="59"/>
      <c r="T116" s="59"/>
      <c r="U116" s="59"/>
      <c r="V116" s="59"/>
      <c r="W116" s="59"/>
      <c r="X116" s="59"/>
      <c r="Y116" s="90"/>
    </row>
    <row r="117" spans="2:25" ht="16.5">
      <c r="B117" s="838"/>
      <c r="C117" s="1836" t="s">
        <v>1380</v>
      </c>
      <c r="D117" s="1837"/>
      <c r="E117" s="1837"/>
      <c r="F117" s="1837"/>
      <c r="G117" s="1837"/>
      <c r="H117" s="1837"/>
      <c r="I117" s="1837"/>
      <c r="J117" s="1838"/>
      <c r="K117" s="1029"/>
      <c r="L117" s="866"/>
      <c r="M117" s="928"/>
      <c r="N117" s="596"/>
      <c r="O117" s="801"/>
      <c r="P117" s="59"/>
      <c r="Q117" s="801"/>
      <c r="R117" s="59"/>
      <c r="S117" s="59"/>
      <c r="T117" s="866"/>
      <c r="U117" s="866"/>
      <c r="V117" s="866"/>
      <c r="W117" s="866"/>
      <c r="X117" s="59"/>
      <c r="Y117" s="90"/>
    </row>
    <row r="118" spans="2:25" ht="16.5">
      <c r="B118" s="878"/>
      <c r="C118" s="1836" t="s">
        <v>1401</v>
      </c>
      <c r="D118" s="1837"/>
      <c r="E118" s="1837"/>
      <c r="F118" s="1837"/>
      <c r="G118" s="1837"/>
      <c r="H118" s="1837"/>
      <c r="I118" s="1837"/>
      <c r="J118" s="1838"/>
      <c r="K118" s="1029"/>
      <c r="L118" s="866"/>
      <c r="M118" s="928"/>
      <c r="N118" s="596"/>
      <c r="O118" s="801"/>
      <c r="P118" s="59"/>
      <c r="Q118" s="801"/>
      <c r="R118" s="59"/>
      <c r="S118" s="59"/>
      <c r="T118" s="59"/>
      <c r="U118" s="59"/>
      <c r="V118" s="801"/>
      <c r="W118" s="59"/>
      <c r="X118" s="59"/>
      <c r="Y118" s="90"/>
    </row>
    <row r="119" spans="2:25" ht="16.5">
      <c r="B119" s="838"/>
      <c r="C119" s="59"/>
      <c r="D119" s="59"/>
      <c r="E119" s="59"/>
      <c r="F119" s="59"/>
      <c r="G119" s="59"/>
      <c r="H119" s="59"/>
      <c r="I119" s="59"/>
      <c r="J119" s="59"/>
      <c r="K119" s="59"/>
      <c r="L119" s="866"/>
      <c r="M119" s="928"/>
      <c r="N119" s="596"/>
      <c r="O119" s="801"/>
      <c r="P119" s="59"/>
      <c r="Q119" s="801"/>
      <c r="R119" s="59"/>
      <c r="S119" s="59"/>
      <c r="T119" s="59"/>
      <c r="U119" s="59"/>
      <c r="V119" s="801"/>
      <c r="W119" s="59"/>
      <c r="X119" s="59"/>
      <c r="Y119" s="90"/>
    </row>
    <row r="120" spans="2:25" ht="16.5">
      <c r="B120" s="838"/>
      <c r="C120" s="1810" t="s">
        <v>1381</v>
      </c>
      <c r="D120" s="1810"/>
      <c r="E120" s="1810"/>
      <c r="F120" s="1810"/>
      <c r="G120" s="1810"/>
      <c r="H120" s="866"/>
      <c r="I120" s="866"/>
      <c r="J120" s="866"/>
      <c r="K120" s="866"/>
      <c r="L120" s="866"/>
      <c r="M120" s="928"/>
      <c r="N120" s="596"/>
      <c r="O120" s="801"/>
      <c r="P120" s="59"/>
      <c r="Q120" s="801"/>
      <c r="R120" s="59"/>
      <c r="S120" s="59"/>
      <c r="T120" s="59"/>
      <c r="U120" s="59"/>
      <c r="V120" s="59"/>
      <c r="W120" s="59"/>
      <c r="X120" s="59"/>
      <c r="Y120" s="90"/>
    </row>
    <row r="121" spans="2:25" ht="16.5">
      <c r="B121" s="838"/>
      <c r="C121" s="1836" t="s">
        <v>1392</v>
      </c>
      <c r="D121" s="1837"/>
      <c r="E121" s="1837"/>
      <c r="F121" s="1837"/>
      <c r="G121" s="1837"/>
      <c r="H121" s="1837"/>
      <c r="I121" s="1837"/>
      <c r="J121" s="1838"/>
      <c r="K121" s="1029"/>
      <c r="L121" s="866"/>
      <c r="M121" s="928"/>
      <c r="N121" s="596"/>
      <c r="O121" s="801"/>
      <c r="P121" s="59"/>
      <c r="Q121" s="801"/>
      <c r="R121" s="59"/>
      <c r="S121" s="59"/>
      <c r="T121" s="59"/>
      <c r="U121" s="59"/>
      <c r="V121" s="59"/>
      <c r="W121" s="59"/>
      <c r="X121" s="59"/>
      <c r="Y121" s="90"/>
    </row>
    <row r="122" spans="2:25" ht="16.5">
      <c r="B122" s="838"/>
      <c r="C122" s="1836" t="s">
        <v>1382</v>
      </c>
      <c r="D122" s="1837"/>
      <c r="E122" s="1837"/>
      <c r="F122" s="1837"/>
      <c r="G122" s="1837"/>
      <c r="H122" s="1837"/>
      <c r="I122" s="1837"/>
      <c r="J122" s="1838"/>
      <c r="K122" s="1029"/>
      <c r="L122" s="866"/>
      <c r="M122" s="928"/>
      <c r="N122" s="596"/>
      <c r="O122" s="801"/>
      <c r="P122" s="59"/>
      <c r="Q122" s="801"/>
      <c r="R122" s="59"/>
      <c r="S122" s="59"/>
      <c r="T122" s="59"/>
      <c r="U122" s="59"/>
      <c r="V122" s="59"/>
      <c r="W122" s="59"/>
      <c r="X122" s="59"/>
      <c r="Y122" s="59"/>
    </row>
    <row r="123" spans="2:25" ht="16.5">
      <c r="B123" s="878"/>
      <c r="C123" s="1836" t="s">
        <v>1383</v>
      </c>
      <c r="D123" s="1837"/>
      <c r="E123" s="1837"/>
      <c r="F123" s="1837"/>
      <c r="G123" s="1837"/>
      <c r="H123" s="1837"/>
      <c r="I123" s="1837"/>
      <c r="J123" s="1838"/>
      <c r="K123" s="1029"/>
      <c r="L123" s="866"/>
      <c r="M123" s="928"/>
      <c r="N123" s="596"/>
      <c r="O123" s="801"/>
      <c r="P123" s="59"/>
      <c r="Q123" s="801"/>
      <c r="R123" s="59"/>
      <c r="S123" s="59"/>
      <c r="T123" s="59"/>
      <c r="U123" s="59"/>
      <c r="V123" s="59"/>
      <c r="W123" s="59"/>
      <c r="X123" s="59"/>
      <c r="Y123" s="59"/>
    </row>
    <row r="124" spans="2:25" ht="16.5">
      <c r="B124" s="838"/>
      <c r="C124" s="59"/>
      <c r="D124" s="59"/>
      <c r="E124" s="59"/>
      <c r="F124" s="59"/>
      <c r="G124" s="59"/>
      <c r="H124" s="59"/>
      <c r="I124" s="59"/>
      <c r="J124" s="59"/>
      <c r="K124" s="59"/>
      <c r="L124" s="866"/>
      <c r="M124" s="928"/>
      <c r="N124" s="596"/>
      <c r="O124" s="801"/>
      <c r="P124" s="59"/>
      <c r="Q124" s="801"/>
      <c r="R124" s="59"/>
      <c r="S124" s="59"/>
      <c r="T124" s="59"/>
      <c r="U124" s="59"/>
      <c r="V124" s="801"/>
      <c r="W124" s="59"/>
      <c r="X124" s="59"/>
      <c r="Y124" s="90"/>
    </row>
    <row r="125" spans="2:25" ht="16.5">
      <c r="B125" s="838"/>
      <c r="C125" s="1839" t="s">
        <v>1384</v>
      </c>
      <c r="D125" s="1839"/>
      <c r="E125" s="866"/>
      <c r="F125" s="866"/>
      <c r="G125" s="866"/>
      <c r="H125" s="866"/>
      <c r="I125" s="866"/>
      <c r="J125" s="866"/>
      <c r="K125" s="866"/>
      <c r="L125" s="866"/>
      <c r="M125" s="928"/>
      <c r="N125" s="596"/>
      <c r="O125" s="801"/>
      <c r="P125" s="59"/>
      <c r="Q125" s="801"/>
      <c r="R125" s="59"/>
      <c r="S125" s="59"/>
      <c r="T125" s="59"/>
      <c r="U125" s="59"/>
      <c r="V125" s="801"/>
      <c r="W125" s="59"/>
      <c r="X125" s="59"/>
      <c r="Y125" s="90"/>
    </row>
    <row r="126" spans="2:25" ht="16.5">
      <c r="B126" s="838"/>
      <c r="C126" s="1836" t="s">
        <v>1385</v>
      </c>
      <c r="D126" s="1837"/>
      <c r="E126" s="1837"/>
      <c r="F126" s="1837"/>
      <c r="G126" s="1837"/>
      <c r="H126" s="1837"/>
      <c r="I126" s="1837"/>
      <c r="J126" s="1838"/>
      <c r="K126" s="1029"/>
      <c r="L126" s="866"/>
      <c r="M126" s="928"/>
      <c r="N126" s="596"/>
      <c r="O126" s="801"/>
      <c r="P126" s="59"/>
      <c r="Q126" s="801"/>
      <c r="R126" s="59"/>
      <c r="S126" s="59"/>
      <c r="T126" s="59"/>
      <c r="U126" s="59"/>
      <c r="V126" s="59"/>
      <c r="W126" s="59"/>
      <c r="X126" s="59"/>
      <c r="Y126" s="90"/>
    </row>
    <row r="127" spans="2:25" ht="16.5">
      <c r="B127" s="838"/>
      <c r="C127" s="1836" t="s">
        <v>1386</v>
      </c>
      <c r="D127" s="1837"/>
      <c r="E127" s="1837"/>
      <c r="F127" s="1837"/>
      <c r="G127" s="1837"/>
      <c r="H127" s="1837"/>
      <c r="I127" s="1837"/>
      <c r="J127" s="1838"/>
      <c r="K127" s="1029"/>
      <c r="L127" s="866"/>
      <c r="M127" s="928"/>
      <c r="N127" s="596"/>
      <c r="O127" s="801"/>
      <c r="P127" s="59"/>
      <c r="Q127" s="801"/>
      <c r="R127" s="59"/>
      <c r="S127" s="59"/>
      <c r="T127" s="59"/>
      <c r="U127" s="59"/>
      <c r="V127" s="59"/>
      <c r="W127" s="59"/>
      <c r="X127" s="59"/>
      <c r="Y127" s="90"/>
    </row>
    <row r="128" spans="2:25" ht="16.5">
      <c r="B128" s="878"/>
      <c r="C128" s="1836" t="s">
        <v>1395</v>
      </c>
      <c r="D128" s="1837"/>
      <c r="E128" s="1837"/>
      <c r="F128" s="1837"/>
      <c r="G128" s="1837"/>
      <c r="H128" s="1837"/>
      <c r="I128" s="1837"/>
      <c r="J128" s="1838"/>
      <c r="K128" s="1029"/>
      <c r="L128" s="866"/>
      <c r="M128" s="928"/>
      <c r="N128" s="596"/>
      <c r="O128" s="801"/>
      <c r="P128" s="59"/>
      <c r="Q128" s="801"/>
      <c r="R128" s="59"/>
      <c r="S128" s="59"/>
      <c r="T128" s="59"/>
      <c r="U128" s="59"/>
      <c r="V128" s="59"/>
      <c r="W128" s="59"/>
      <c r="X128" s="59"/>
      <c r="Y128" s="59"/>
    </row>
    <row r="129" spans="2:25" ht="16.5">
      <c r="B129" s="838"/>
      <c r="C129" s="59"/>
      <c r="D129" s="59"/>
      <c r="E129" s="59"/>
      <c r="F129" s="59"/>
      <c r="G129" s="59"/>
      <c r="H129" s="59"/>
      <c r="I129" s="59"/>
      <c r="J129" s="59"/>
      <c r="K129" s="59"/>
      <c r="L129" s="866"/>
      <c r="M129" s="928"/>
      <c r="N129" s="596"/>
      <c r="O129" s="801"/>
      <c r="P129" s="59"/>
      <c r="Q129" s="801"/>
      <c r="R129" s="59"/>
      <c r="S129" s="59"/>
      <c r="T129" s="59"/>
      <c r="U129" s="59"/>
      <c r="V129" s="59"/>
      <c r="W129" s="59"/>
      <c r="X129" s="59"/>
      <c r="Y129" s="59"/>
    </row>
    <row r="130" spans="2:25" ht="16.5">
      <c r="B130" s="838"/>
      <c r="C130" s="1810" t="s">
        <v>1387</v>
      </c>
      <c r="D130" s="1810"/>
      <c r="E130" s="1810"/>
      <c r="F130" s="1810"/>
      <c r="G130" s="1810"/>
      <c r="H130" s="1810"/>
      <c r="I130" s="1810"/>
      <c r="J130" s="1810"/>
      <c r="K130" s="1810"/>
      <c r="L130" s="866"/>
      <c r="M130" s="928"/>
      <c r="N130" s="596"/>
      <c r="O130" s="801"/>
      <c r="P130" s="59"/>
      <c r="Q130" s="801"/>
      <c r="R130" s="59"/>
      <c r="S130" s="59"/>
      <c r="T130" s="59"/>
      <c r="U130" s="59"/>
      <c r="V130" s="801"/>
      <c r="W130" s="59"/>
      <c r="X130" s="59"/>
      <c r="Y130" s="90"/>
    </row>
    <row r="131" spans="2:25" ht="16.5">
      <c r="B131" s="838"/>
      <c r="C131" s="1836" t="s">
        <v>1406</v>
      </c>
      <c r="D131" s="1837"/>
      <c r="E131" s="1837"/>
      <c r="F131" s="1837"/>
      <c r="G131" s="1837"/>
      <c r="H131" s="1837"/>
      <c r="I131" s="1837"/>
      <c r="J131" s="1838"/>
      <c r="K131" s="1029"/>
      <c r="L131" s="866"/>
      <c r="M131" s="928"/>
      <c r="N131" s="596"/>
      <c r="O131" s="801"/>
      <c r="P131" s="59"/>
      <c r="Q131" s="801"/>
      <c r="R131" s="59"/>
      <c r="S131" s="59"/>
      <c r="T131" s="59"/>
      <c r="U131" s="59"/>
      <c r="V131" s="801"/>
      <c r="W131" s="59"/>
      <c r="X131" s="59"/>
      <c r="Y131" s="90"/>
    </row>
    <row r="132" spans="2:25" ht="16.5">
      <c r="B132" s="838"/>
      <c r="C132" s="1836" t="s">
        <v>1405</v>
      </c>
      <c r="D132" s="1837"/>
      <c r="E132" s="1837"/>
      <c r="F132" s="1837"/>
      <c r="G132" s="1837"/>
      <c r="H132" s="1837"/>
      <c r="I132" s="1837"/>
      <c r="J132" s="1838"/>
      <c r="K132" s="1029"/>
      <c r="L132" s="866"/>
      <c r="M132" s="928"/>
      <c r="N132" s="596"/>
      <c r="O132" s="801"/>
      <c r="P132" s="59"/>
      <c r="Q132" s="801"/>
      <c r="R132" s="59"/>
      <c r="S132" s="59"/>
      <c r="T132" s="59"/>
      <c r="U132" s="59"/>
      <c r="V132" s="801"/>
      <c r="W132" s="59"/>
      <c r="X132" s="59"/>
      <c r="Y132" s="90"/>
    </row>
    <row r="133" spans="2:25" ht="16.5">
      <c r="B133" s="878"/>
      <c r="C133" s="1836" t="s">
        <v>1404</v>
      </c>
      <c r="D133" s="1837"/>
      <c r="E133" s="1837"/>
      <c r="F133" s="1837"/>
      <c r="G133" s="1837"/>
      <c r="H133" s="1837"/>
      <c r="I133" s="1837"/>
      <c r="J133" s="1838"/>
      <c r="K133" s="1029"/>
      <c r="L133" s="866"/>
      <c r="M133" s="928"/>
      <c r="N133" s="596"/>
      <c r="O133" s="801"/>
      <c r="P133" s="59"/>
      <c r="Q133" s="801"/>
      <c r="R133" s="59"/>
      <c r="S133" s="59"/>
      <c r="T133" s="59"/>
      <c r="U133" s="59"/>
      <c r="V133" s="801"/>
      <c r="W133" s="59"/>
      <c r="X133" s="59"/>
      <c r="Y133" s="90"/>
    </row>
    <row r="134" spans="2:25" ht="16.5">
      <c r="B134" s="878"/>
      <c r="C134" s="899"/>
      <c r="D134" s="899"/>
      <c r="E134" s="899"/>
      <c r="F134" s="899"/>
      <c r="G134" s="899"/>
      <c r="H134" s="899"/>
      <c r="I134" s="899"/>
      <c r="J134" s="899"/>
      <c r="K134" s="866"/>
      <c r="L134" s="866"/>
      <c r="M134" s="928"/>
      <c r="N134" s="596"/>
      <c r="O134" s="801"/>
      <c r="P134" s="59"/>
      <c r="Q134" s="801"/>
      <c r="R134" s="59"/>
      <c r="S134" s="59"/>
      <c r="T134" s="59"/>
      <c r="U134" s="59"/>
      <c r="V134" s="801"/>
      <c r="W134" s="59"/>
      <c r="X134" s="59"/>
      <c r="Y134" s="90"/>
    </row>
    <row r="135" spans="2:25" ht="15" customHeight="1">
      <c r="B135" s="885"/>
      <c r="C135" s="1866" t="s">
        <v>1407</v>
      </c>
      <c r="D135" s="1866"/>
      <c r="E135" s="1866"/>
      <c r="F135" s="1866"/>
      <c r="G135" s="1866"/>
      <c r="H135" s="1866"/>
      <c r="I135" s="1866"/>
      <c r="J135" s="1866"/>
      <c r="K135" s="1866"/>
      <c r="L135" s="886"/>
      <c r="M135" s="887"/>
      <c r="N135" s="886"/>
      <c r="O135" s="886"/>
      <c r="P135" s="886"/>
      <c r="Q135" s="886"/>
      <c r="R135" s="886"/>
      <c r="S135" s="886"/>
      <c r="T135" s="886"/>
      <c r="U135" s="886"/>
      <c r="V135" s="886"/>
      <c r="W135" s="886"/>
      <c r="X135" s="886"/>
      <c r="Y135" s="886"/>
    </row>
    <row r="136" spans="2:25" ht="17.25" thickBot="1">
      <c r="B136" s="838"/>
      <c r="C136" s="59"/>
      <c r="D136" s="59"/>
      <c r="E136" s="59"/>
      <c r="F136" s="59"/>
      <c r="G136" s="59"/>
      <c r="H136" s="59"/>
      <c r="I136" s="59"/>
      <c r="J136" s="59"/>
      <c r="K136" s="59"/>
      <c r="L136" s="801"/>
      <c r="M136" s="928"/>
      <c r="N136" s="596"/>
      <c r="O136" s="801"/>
      <c r="P136" s="59"/>
      <c r="Q136" s="801"/>
      <c r="R136" s="59"/>
      <c r="S136" s="59"/>
      <c r="T136" s="59"/>
      <c r="U136" s="59"/>
      <c r="V136" s="801"/>
      <c r="W136" s="59"/>
      <c r="X136" s="59"/>
      <c r="Y136" s="90"/>
    </row>
    <row r="137" spans="2:25">
      <c r="B137" s="873"/>
      <c r="C137" s="1840"/>
      <c r="D137" s="1841"/>
      <c r="E137" s="1841"/>
      <c r="F137" s="1841"/>
      <c r="G137" s="1841"/>
      <c r="H137" s="1841"/>
      <c r="I137" s="1841"/>
      <c r="J137" s="1841"/>
      <c r="K137" s="1842"/>
      <c r="L137" s="894"/>
      <c r="M137" s="895"/>
      <c r="N137" s="894"/>
      <c r="O137" s="894"/>
      <c r="P137" s="894"/>
      <c r="Q137" s="894"/>
      <c r="R137" s="894"/>
      <c r="S137" s="894"/>
      <c r="T137" s="894"/>
      <c r="U137" s="894"/>
      <c r="V137" s="894"/>
      <c r="W137" s="864"/>
      <c r="X137" s="864"/>
      <c r="Y137" s="864"/>
    </row>
    <row r="138" spans="2:25">
      <c r="B138" s="873"/>
      <c r="C138" s="1843"/>
      <c r="D138" s="1844"/>
      <c r="E138" s="1844"/>
      <c r="F138" s="1844"/>
      <c r="G138" s="1844"/>
      <c r="H138" s="1844"/>
      <c r="I138" s="1844"/>
      <c r="J138" s="1844"/>
      <c r="K138" s="1845"/>
      <c r="L138" s="894"/>
      <c r="M138" s="895"/>
      <c r="N138" s="894"/>
      <c r="O138" s="894"/>
      <c r="P138" s="894"/>
      <c r="Q138" s="894"/>
      <c r="R138" s="894"/>
      <c r="S138" s="894"/>
      <c r="T138" s="894"/>
      <c r="U138" s="894"/>
      <c r="V138" s="894"/>
      <c r="W138" s="864"/>
      <c r="X138" s="864"/>
      <c r="Y138" s="864"/>
    </row>
    <row r="139" spans="2:25">
      <c r="B139" s="873"/>
      <c r="C139" s="1843"/>
      <c r="D139" s="1844"/>
      <c r="E139" s="1844"/>
      <c r="F139" s="1844"/>
      <c r="G139" s="1844"/>
      <c r="H139" s="1844"/>
      <c r="I139" s="1844"/>
      <c r="J139" s="1844"/>
      <c r="K139" s="1845"/>
      <c r="L139" s="894"/>
      <c r="M139" s="895"/>
      <c r="N139" s="894"/>
      <c r="O139" s="894"/>
      <c r="P139" s="894"/>
      <c r="Q139" s="894"/>
      <c r="R139" s="894"/>
      <c r="S139" s="894"/>
      <c r="T139" s="894"/>
      <c r="U139" s="894"/>
      <c r="V139" s="894"/>
      <c r="W139" s="864"/>
      <c r="X139" s="864"/>
      <c r="Y139" s="864"/>
    </row>
    <row r="140" spans="2:25">
      <c r="B140" s="873"/>
      <c r="C140" s="1843"/>
      <c r="D140" s="1844"/>
      <c r="E140" s="1844"/>
      <c r="F140" s="1844"/>
      <c r="G140" s="1844"/>
      <c r="H140" s="1844"/>
      <c r="I140" s="1844"/>
      <c r="J140" s="1844"/>
      <c r="K140" s="1845"/>
      <c r="L140" s="894"/>
      <c r="M140" s="895"/>
      <c r="N140" s="894"/>
      <c r="O140" s="894"/>
      <c r="P140" s="894"/>
      <c r="Q140" s="894"/>
      <c r="R140" s="894"/>
      <c r="S140" s="894"/>
      <c r="T140" s="894"/>
      <c r="U140" s="894"/>
      <c r="V140" s="894"/>
      <c r="W140" s="864"/>
      <c r="X140" s="864"/>
      <c r="Y140" s="864"/>
    </row>
    <row r="141" spans="2:25">
      <c r="B141" s="873"/>
      <c r="C141" s="1843"/>
      <c r="D141" s="1844"/>
      <c r="E141" s="1844"/>
      <c r="F141" s="1844"/>
      <c r="G141" s="1844"/>
      <c r="H141" s="1844"/>
      <c r="I141" s="1844"/>
      <c r="J141" s="1844"/>
      <c r="K141" s="1845"/>
      <c r="L141" s="894"/>
      <c r="M141" s="895"/>
      <c r="N141" s="894"/>
      <c r="O141" s="894"/>
      <c r="P141" s="894"/>
      <c r="Q141" s="894"/>
      <c r="R141" s="894"/>
      <c r="S141" s="894"/>
      <c r="T141" s="894"/>
      <c r="U141" s="894"/>
      <c r="V141" s="894"/>
      <c r="W141" s="864"/>
      <c r="X141" s="864"/>
      <c r="Y141" s="864"/>
    </row>
    <row r="142" spans="2:25">
      <c r="B142" s="873"/>
      <c r="C142" s="1843"/>
      <c r="D142" s="1844"/>
      <c r="E142" s="1844"/>
      <c r="F142" s="1844"/>
      <c r="G142" s="1844"/>
      <c r="H142" s="1844"/>
      <c r="I142" s="1844"/>
      <c r="J142" s="1844"/>
      <c r="K142" s="1845"/>
      <c r="L142" s="894"/>
      <c r="M142" s="895"/>
      <c r="N142" s="894"/>
      <c r="O142" s="894"/>
      <c r="P142" s="894"/>
      <c r="Q142" s="894"/>
      <c r="R142" s="894"/>
      <c r="S142" s="894"/>
      <c r="T142" s="894"/>
      <c r="U142" s="894"/>
      <c r="V142" s="894"/>
      <c r="W142" s="864"/>
      <c r="X142" s="864"/>
      <c r="Y142" s="864"/>
    </row>
    <row r="143" spans="2:25">
      <c r="B143" s="873"/>
      <c r="C143" s="1843"/>
      <c r="D143" s="1844"/>
      <c r="E143" s="1844"/>
      <c r="F143" s="1844"/>
      <c r="G143" s="1844"/>
      <c r="H143" s="1844"/>
      <c r="I143" s="1844"/>
      <c r="J143" s="1844"/>
      <c r="K143" s="1845"/>
      <c r="L143" s="894"/>
      <c r="M143" s="895"/>
      <c r="N143" s="894"/>
      <c r="O143" s="894"/>
      <c r="P143" s="894"/>
      <c r="Q143" s="894"/>
      <c r="R143" s="894"/>
      <c r="S143" s="894"/>
      <c r="T143" s="894"/>
      <c r="U143" s="894"/>
      <c r="V143" s="894"/>
      <c r="W143" s="864"/>
      <c r="X143" s="864"/>
      <c r="Y143" s="864"/>
    </row>
    <row r="144" spans="2:25">
      <c r="B144" s="873"/>
      <c r="C144" s="1843"/>
      <c r="D144" s="1844"/>
      <c r="E144" s="1844"/>
      <c r="F144" s="1844"/>
      <c r="G144" s="1844"/>
      <c r="H144" s="1844"/>
      <c r="I144" s="1844"/>
      <c r="J144" s="1844"/>
      <c r="K144" s="1845"/>
      <c r="L144" s="894"/>
      <c r="M144" s="895"/>
      <c r="N144" s="894"/>
      <c r="O144" s="894"/>
      <c r="P144" s="894"/>
      <c r="Q144" s="894"/>
      <c r="R144" s="894"/>
      <c r="S144" s="894"/>
      <c r="T144" s="894"/>
      <c r="U144" s="894"/>
      <c r="V144" s="894"/>
      <c r="W144" s="864"/>
      <c r="X144" s="864"/>
      <c r="Y144" s="864"/>
    </row>
    <row r="145" spans="2:25" ht="13.5" thickBot="1">
      <c r="B145" s="873"/>
      <c r="C145" s="1846"/>
      <c r="D145" s="1847"/>
      <c r="E145" s="1847"/>
      <c r="F145" s="1847"/>
      <c r="G145" s="1847"/>
      <c r="H145" s="1847"/>
      <c r="I145" s="1847"/>
      <c r="J145" s="1847"/>
      <c r="K145" s="1848"/>
      <c r="L145" s="894"/>
      <c r="M145" s="895"/>
      <c r="N145" s="894"/>
      <c r="O145" s="894"/>
      <c r="P145" s="894"/>
      <c r="Q145" s="894"/>
      <c r="R145" s="894"/>
      <c r="S145" s="894"/>
      <c r="T145" s="894"/>
      <c r="U145" s="894"/>
      <c r="V145" s="894"/>
      <c r="W145" s="864"/>
      <c r="X145" s="864"/>
      <c r="Y145" s="864"/>
    </row>
    <row r="146" spans="2:25" ht="16.5">
      <c r="B146" s="878"/>
      <c r="C146" s="866"/>
      <c r="D146" s="866"/>
      <c r="E146" s="866"/>
      <c r="F146" s="866"/>
      <c r="G146" s="866"/>
      <c r="H146" s="866"/>
      <c r="I146" s="866"/>
      <c r="J146" s="866"/>
      <c r="K146" s="866"/>
      <c r="L146" s="866"/>
      <c r="M146" s="928"/>
      <c r="N146" s="596"/>
      <c r="O146" s="801"/>
      <c r="P146" s="59"/>
      <c r="Q146" s="801"/>
      <c r="R146" s="59"/>
      <c r="S146" s="59"/>
      <c r="T146" s="59"/>
      <c r="U146" s="59"/>
      <c r="V146" s="801"/>
      <c r="W146" s="59"/>
      <c r="X146" s="59"/>
      <c r="Y146" s="90"/>
    </row>
    <row r="147" spans="2:25" ht="15" customHeight="1">
      <c r="B147" s="888"/>
      <c r="C147" s="1839" t="s">
        <v>1388</v>
      </c>
      <c r="D147" s="1839"/>
      <c r="E147" s="1839"/>
      <c r="F147" s="1839"/>
      <c r="G147" s="1839"/>
      <c r="H147" s="1839"/>
      <c r="I147" s="1839"/>
      <c r="J147" s="1839"/>
      <c r="K147" s="1839"/>
      <c r="L147" s="867"/>
      <c r="M147" s="919"/>
      <c r="N147" s="867"/>
      <c r="O147" s="867"/>
      <c r="P147" s="867"/>
      <c r="Q147" s="867"/>
      <c r="R147" s="867"/>
      <c r="S147" s="867"/>
      <c r="T147" s="867"/>
      <c r="U147" s="867"/>
      <c r="V147" s="867"/>
      <c r="W147" s="874"/>
      <c r="X147" s="874"/>
      <c r="Y147" s="874"/>
    </row>
    <row r="148" spans="2:25" ht="15" customHeight="1">
      <c r="B148" s="888"/>
      <c r="C148" s="1839"/>
      <c r="D148" s="1839"/>
      <c r="E148" s="1839"/>
      <c r="F148" s="1839"/>
      <c r="G148" s="1839"/>
      <c r="H148" s="1839"/>
      <c r="I148" s="1839"/>
      <c r="J148" s="1839"/>
      <c r="K148" s="1839"/>
      <c r="L148" s="867"/>
      <c r="M148" s="919"/>
      <c r="N148" s="867"/>
      <c r="O148" s="867"/>
      <c r="P148" s="867"/>
      <c r="Q148" s="867"/>
      <c r="R148" s="867"/>
      <c r="S148" s="867"/>
      <c r="T148" s="867"/>
      <c r="U148" s="867"/>
      <c r="V148" s="867"/>
      <c r="W148" s="874"/>
      <c r="X148" s="874"/>
      <c r="Y148" s="874"/>
    </row>
    <row r="149" spans="2:25" ht="17.25" thickBot="1">
      <c r="B149" s="878"/>
      <c r="C149" s="867"/>
      <c r="D149" s="867"/>
      <c r="E149" s="867"/>
      <c r="F149" s="867"/>
      <c r="G149" s="867"/>
      <c r="H149" s="867"/>
      <c r="I149" s="867"/>
      <c r="J149" s="867"/>
      <c r="K149" s="867"/>
      <c r="L149" s="867"/>
      <c r="M149" s="928"/>
      <c r="N149" s="596"/>
      <c r="O149" s="801"/>
      <c r="P149" s="59"/>
      <c r="Q149" s="801"/>
      <c r="R149" s="59"/>
      <c r="S149" s="59"/>
      <c r="T149" s="59"/>
      <c r="U149" s="59"/>
      <c r="V149" s="801"/>
      <c r="W149" s="59"/>
      <c r="X149" s="59"/>
      <c r="Y149" s="90"/>
    </row>
    <row r="150" spans="2:25" ht="16.5">
      <c r="B150" s="863"/>
      <c r="C150" s="1840"/>
      <c r="D150" s="1841"/>
      <c r="E150" s="1841"/>
      <c r="F150" s="1841"/>
      <c r="G150" s="1841"/>
      <c r="H150" s="1841"/>
      <c r="I150" s="1841"/>
      <c r="J150" s="1841"/>
      <c r="K150" s="1842"/>
      <c r="L150" s="894"/>
      <c r="M150" s="895"/>
      <c r="N150" s="894"/>
      <c r="O150" s="894"/>
      <c r="P150" s="894"/>
      <c r="Q150" s="894"/>
      <c r="R150" s="894"/>
      <c r="S150" s="894"/>
      <c r="T150" s="894"/>
      <c r="U150" s="894"/>
      <c r="V150" s="894"/>
      <c r="W150" s="59"/>
      <c r="X150" s="59"/>
      <c r="Y150" s="90"/>
    </row>
    <row r="151" spans="2:25" ht="16.5">
      <c r="B151" s="863"/>
      <c r="C151" s="1843"/>
      <c r="D151" s="1844"/>
      <c r="E151" s="1844"/>
      <c r="F151" s="1844"/>
      <c r="G151" s="1844"/>
      <c r="H151" s="1844"/>
      <c r="I151" s="1844"/>
      <c r="J151" s="1844"/>
      <c r="K151" s="1845"/>
      <c r="L151" s="894"/>
      <c r="M151" s="895"/>
      <c r="N151" s="894"/>
      <c r="O151" s="894"/>
      <c r="P151" s="894"/>
      <c r="Q151" s="894"/>
      <c r="R151" s="894"/>
      <c r="S151" s="894"/>
      <c r="T151" s="894"/>
      <c r="U151" s="894"/>
      <c r="V151" s="894"/>
      <c r="W151" s="59"/>
      <c r="X151" s="59"/>
      <c r="Y151" s="90"/>
    </row>
    <row r="152" spans="2:25" ht="16.5">
      <c r="B152" s="863"/>
      <c r="C152" s="1843"/>
      <c r="D152" s="1844"/>
      <c r="E152" s="1844"/>
      <c r="F152" s="1844"/>
      <c r="G152" s="1844"/>
      <c r="H152" s="1844"/>
      <c r="I152" s="1844"/>
      <c r="J152" s="1844"/>
      <c r="K152" s="1845"/>
      <c r="L152" s="894"/>
      <c r="M152" s="895"/>
      <c r="N152" s="894"/>
      <c r="O152" s="894"/>
      <c r="P152" s="894"/>
      <c r="Q152" s="894"/>
      <c r="R152" s="894"/>
      <c r="S152" s="894"/>
      <c r="T152" s="894"/>
      <c r="U152" s="894"/>
      <c r="V152" s="894"/>
      <c r="W152" s="59"/>
      <c r="X152" s="59"/>
      <c r="Y152" s="90"/>
    </row>
    <row r="153" spans="2:25" ht="16.5">
      <c r="B153" s="863"/>
      <c r="C153" s="1843"/>
      <c r="D153" s="1844"/>
      <c r="E153" s="1844"/>
      <c r="F153" s="1844"/>
      <c r="G153" s="1844"/>
      <c r="H153" s="1844"/>
      <c r="I153" s="1844"/>
      <c r="J153" s="1844"/>
      <c r="K153" s="1845"/>
      <c r="L153" s="894"/>
      <c r="M153" s="895"/>
      <c r="N153" s="894"/>
      <c r="O153" s="894"/>
      <c r="P153" s="894"/>
      <c r="Q153" s="894"/>
      <c r="R153" s="894"/>
      <c r="S153" s="894"/>
      <c r="T153" s="894"/>
      <c r="U153" s="894"/>
      <c r="V153" s="894"/>
      <c r="W153" s="59"/>
      <c r="X153" s="59"/>
      <c r="Y153" s="90"/>
    </row>
    <row r="154" spans="2:25" ht="16.5">
      <c r="B154" s="863"/>
      <c r="C154" s="1843"/>
      <c r="D154" s="1844"/>
      <c r="E154" s="1844"/>
      <c r="F154" s="1844"/>
      <c r="G154" s="1844"/>
      <c r="H154" s="1844"/>
      <c r="I154" s="1844"/>
      <c r="J154" s="1844"/>
      <c r="K154" s="1845"/>
      <c r="L154" s="894"/>
      <c r="M154" s="895"/>
      <c r="N154" s="894"/>
      <c r="O154" s="894"/>
      <c r="P154" s="894"/>
      <c r="Q154" s="894"/>
      <c r="R154" s="894"/>
      <c r="S154" s="894"/>
      <c r="T154" s="894"/>
      <c r="U154" s="894"/>
      <c r="V154" s="894"/>
      <c r="W154" s="59"/>
      <c r="X154" s="59"/>
      <c r="Y154" s="90"/>
    </row>
    <row r="155" spans="2:25" ht="16.5">
      <c r="B155" s="863"/>
      <c r="C155" s="1843"/>
      <c r="D155" s="1844"/>
      <c r="E155" s="1844"/>
      <c r="F155" s="1844"/>
      <c r="G155" s="1844"/>
      <c r="H155" s="1844"/>
      <c r="I155" s="1844"/>
      <c r="J155" s="1844"/>
      <c r="K155" s="1845"/>
      <c r="L155" s="894"/>
      <c r="M155" s="895"/>
      <c r="N155" s="894"/>
      <c r="O155" s="894"/>
      <c r="P155" s="894"/>
      <c r="Q155" s="894"/>
      <c r="R155" s="894"/>
      <c r="S155" s="894"/>
      <c r="T155" s="894"/>
      <c r="U155" s="894"/>
      <c r="V155" s="894"/>
      <c r="W155" s="59"/>
      <c r="X155" s="59"/>
      <c r="Y155" s="90"/>
    </row>
    <row r="156" spans="2:25" ht="16.5">
      <c r="B156" s="863"/>
      <c r="C156" s="1843"/>
      <c r="D156" s="1844"/>
      <c r="E156" s="1844"/>
      <c r="F156" s="1844"/>
      <c r="G156" s="1844"/>
      <c r="H156" s="1844"/>
      <c r="I156" s="1844"/>
      <c r="J156" s="1844"/>
      <c r="K156" s="1845"/>
      <c r="L156" s="894"/>
      <c r="M156" s="895"/>
      <c r="N156" s="894"/>
      <c r="O156" s="894"/>
      <c r="P156" s="894"/>
      <c r="Q156" s="894"/>
      <c r="R156" s="894"/>
      <c r="S156" s="894"/>
      <c r="T156" s="894"/>
      <c r="U156" s="894"/>
      <c r="V156" s="894"/>
      <c r="W156" s="59"/>
      <c r="X156" s="59"/>
      <c r="Y156" s="90"/>
    </row>
    <row r="157" spans="2:25" ht="17.25" thickBot="1">
      <c r="B157" s="863"/>
      <c r="C157" s="1846"/>
      <c r="D157" s="1847"/>
      <c r="E157" s="1847"/>
      <c r="F157" s="1847"/>
      <c r="G157" s="1847"/>
      <c r="H157" s="1847"/>
      <c r="I157" s="1847"/>
      <c r="J157" s="1847"/>
      <c r="K157" s="1848"/>
      <c r="L157" s="894"/>
      <c r="M157" s="895"/>
      <c r="N157" s="894"/>
      <c r="O157" s="894"/>
      <c r="P157" s="894"/>
      <c r="Q157" s="894"/>
      <c r="R157" s="894"/>
      <c r="S157" s="894"/>
      <c r="T157" s="894"/>
      <c r="U157" s="894"/>
      <c r="V157" s="894"/>
      <c r="W157" s="59"/>
      <c r="X157" s="59"/>
      <c r="Y157" s="90"/>
    </row>
    <row r="158" spans="2:25" ht="16.5">
      <c r="B158" s="878"/>
      <c r="C158" s="866"/>
      <c r="D158" s="866"/>
      <c r="E158" s="866"/>
      <c r="F158" s="866"/>
      <c r="G158" s="866"/>
      <c r="H158" s="866"/>
      <c r="I158" s="866"/>
      <c r="J158" s="866"/>
      <c r="K158" s="866"/>
      <c r="L158" s="866"/>
      <c r="M158" s="928"/>
      <c r="N158" s="596"/>
      <c r="O158" s="801"/>
      <c r="P158" s="59"/>
      <c r="Q158" s="801"/>
      <c r="R158" s="59"/>
      <c r="S158" s="59"/>
      <c r="T158" s="59"/>
      <c r="U158" s="59"/>
      <c r="V158" s="801"/>
      <c r="W158" s="59"/>
      <c r="X158" s="59"/>
      <c r="Y158" s="90"/>
    </row>
    <row r="159" spans="2:25" ht="15" customHeight="1">
      <c r="B159" s="888"/>
      <c r="C159" s="1839" t="s">
        <v>1389</v>
      </c>
      <c r="D159" s="1839"/>
      <c r="E159" s="1839"/>
      <c r="F159" s="1839"/>
      <c r="G159" s="1839"/>
      <c r="H159" s="1839"/>
      <c r="I159" s="1839"/>
      <c r="J159" s="1839"/>
      <c r="K159" s="1839"/>
      <c r="L159" s="867"/>
      <c r="M159" s="919"/>
      <c r="N159" s="867"/>
      <c r="O159" s="867"/>
      <c r="P159" s="867"/>
      <c r="Q159" s="867"/>
      <c r="R159" s="867"/>
      <c r="S159" s="867"/>
      <c r="T159" s="867"/>
      <c r="U159" s="867"/>
      <c r="V159" s="867"/>
      <c r="W159" s="874"/>
      <c r="X159" s="874"/>
      <c r="Y159" s="874"/>
    </row>
    <row r="160" spans="2:25" ht="17.25" thickBot="1">
      <c r="B160" s="878"/>
      <c r="C160" s="866"/>
      <c r="D160" s="866"/>
      <c r="E160" s="866"/>
      <c r="F160" s="866"/>
      <c r="G160" s="866"/>
      <c r="H160" s="866"/>
      <c r="I160" s="866"/>
      <c r="J160" s="866"/>
      <c r="K160" s="866"/>
      <c r="L160" s="866"/>
      <c r="M160" s="928"/>
      <c r="N160" s="596"/>
      <c r="O160" s="801"/>
      <c r="P160" s="59"/>
      <c r="Q160" s="801"/>
      <c r="R160" s="59"/>
      <c r="S160" s="59"/>
      <c r="T160" s="59"/>
      <c r="U160" s="59"/>
      <c r="V160" s="801"/>
      <c r="W160" s="59"/>
      <c r="X160" s="59"/>
      <c r="Y160" s="90"/>
    </row>
    <row r="161" spans="2:25" ht="16.5">
      <c r="B161" s="863"/>
      <c r="C161" s="1840"/>
      <c r="D161" s="1841"/>
      <c r="E161" s="1841"/>
      <c r="F161" s="1841"/>
      <c r="G161" s="1841"/>
      <c r="H161" s="1841"/>
      <c r="I161" s="1841"/>
      <c r="J161" s="1841"/>
      <c r="K161" s="1842"/>
      <c r="L161" s="894"/>
      <c r="M161" s="895"/>
      <c r="N161" s="894"/>
      <c r="O161" s="894"/>
      <c r="P161" s="894"/>
      <c r="Q161" s="894"/>
      <c r="R161" s="894"/>
      <c r="S161" s="894"/>
      <c r="T161" s="894"/>
      <c r="U161" s="894"/>
      <c r="V161" s="894"/>
      <c r="W161" s="59"/>
      <c r="X161" s="59"/>
      <c r="Y161" s="90"/>
    </row>
    <row r="162" spans="2:25" ht="16.5">
      <c r="B162" s="863"/>
      <c r="C162" s="1843"/>
      <c r="D162" s="1844"/>
      <c r="E162" s="1844"/>
      <c r="F162" s="1844"/>
      <c r="G162" s="1844"/>
      <c r="H162" s="1844"/>
      <c r="I162" s="1844"/>
      <c r="J162" s="1844"/>
      <c r="K162" s="1845"/>
      <c r="L162" s="894"/>
      <c r="M162" s="895"/>
      <c r="N162" s="894"/>
      <c r="O162" s="894"/>
      <c r="P162" s="894"/>
      <c r="Q162" s="894"/>
      <c r="R162" s="894"/>
      <c r="S162" s="894"/>
      <c r="T162" s="894"/>
      <c r="U162" s="894"/>
      <c r="V162" s="894"/>
      <c r="W162" s="59"/>
      <c r="X162" s="59"/>
      <c r="Y162" s="90"/>
    </row>
    <row r="163" spans="2:25" ht="16.5">
      <c r="B163" s="863"/>
      <c r="C163" s="1843"/>
      <c r="D163" s="1844"/>
      <c r="E163" s="1844"/>
      <c r="F163" s="1844"/>
      <c r="G163" s="1844"/>
      <c r="H163" s="1844"/>
      <c r="I163" s="1844"/>
      <c r="J163" s="1844"/>
      <c r="K163" s="1845"/>
      <c r="L163" s="894"/>
      <c r="M163" s="895"/>
      <c r="N163" s="894"/>
      <c r="O163" s="894"/>
      <c r="P163" s="894"/>
      <c r="Q163" s="894"/>
      <c r="R163" s="894"/>
      <c r="S163" s="894"/>
      <c r="T163" s="894"/>
      <c r="U163" s="894"/>
      <c r="V163" s="894"/>
      <c r="W163" s="59"/>
      <c r="X163" s="59"/>
      <c r="Y163" s="90"/>
    </row>
    <row r="164" spans="2:25" ht="16.5">
      <c r="B164" s="863"/>
      <c r="C164" s="1843"/>
      <c r="D164" s="1844"/>
      <c r="E164" s="1844"/>
      <c r="F164" s="1844"/>
      <c r="G164" s="1844"/>
      <c r="H164" s="1844"/>
      <c r="I164" s="1844"/>
      <c r="J164" s="1844"/>
      <c r="K164" s="1845"/>
      <c r="L164" s="894"/>
      <c r="M164" s="895"/>
      <c r="N164" s="894"/>
      <c r="O164" s="894"/>
      <c r="P164" s="894"/>
      <c r="Q164" s="894"/>
      <c r="R164" s="894"/>
      <c r="S164" s="894"/>
      <c r="T164" s="894"/>
      <c r="U164" s="894"/>
      <c r="V164" s="894"/>
      <c r="W164" s="59"/>
      <c r="X164" s="59"/>
      <c r="Y164" s="90"/>
    </row>
    <row r="165" spans="2:25" ht="16.5">
      <c r="B165" s="863"/>
      <c r="C165" s="1843"/>
      <c r="D165" s="1844"/>
      <c r="E165" s="1844"/>
      <c r="F165" s="1844"/>
      <c r="G165" s="1844"/>
      <c r="H165" s="1844"/>
      <c r="I165" s="1844"/>
      <c r="J165" s="1844"/>
      <c r="K165" s="1845"/>
      <c r="L165" s="894"/>
      <c r="M165" s="895"/>
      <c r="N165" s="894"/>
      <c r="O165" s="894"/>
      <c r="P165" s="894"/>
      <c r="Q165" s="894"/>
      <c r="R165" s="894"/>
      <c r="S165" s="894"/>
      <c r="T165" s="894"/>
      <c r="U165" s="894"/>
      <c r="V165" s="894"/>
      <c r="W165" s="59"/>
      <c r="X165" s="59"/>
      <c r="Y165" s="90"/>
    </row>
    <row r="166" spans="2:25" ht="16.5">
      <c r="B166" s="863"/>
      <c r="C166" s="1843"/>
      <c r="D166" s="1844"/>
      <c r="E166" s="1844"/>
      <c r="F166" s="1844"/>
      <c r="G166" s="1844"/>
      <c r="H166" s="1844"/>
      <c r="I166" s="1844"/>
      <c r="J166" s="1844"/>
      <c r="K166" s="1845"/>
      <c r="L166" s="894"/>
      <c r="M166" s="895"/>
      <c r="N166" s="894"/>
      <c r="O166" s="894"/>
      <c r="P166" s="894"/>
      <c r="Q166" s="894"/>
      <c r="R166" s="894"/>
      <c r="S166" s="894"/>
      <c r="T166" s="894"/>
      <c r="U166" s="894"/>
      <c r="V166" s="894"/>
      <c r="W166" s="59"/>
      <c r="X166" s="59"/>
      <c r="Y166" s="90"/>
    </row>
    <row r="167" spans="2:25" ht="16.5">
      <c r="B167" s="863"/>
      <c r="C167" s="1843"/>
      <c r="D167" s="1844"/>
      <c r="E167" s="1844"/>
      <c r="F167" s="1844"/>
      <c r="G167" s="1844"/>
      <c r="H167" s="1844"/>
      <c r="I167" s="1844"/>
      <c r="J167" s="1844"/>
      <c r="K167" s="1845"/>
      <c r="L167" s="894"/>
      <c r="M167" s="895"/>
      <c r="N167" s="894"/>
      <c r="O167" s="894"/>
      <c r="P167" s="894"/>
      <c r="Q167" s="894"/>
      <c r="R167" s="894"/>
      <c r="S167" s="894"/>
      <c r="T167" s="894"/>
      <c r="U167" s="894"/>
      <c r="V167" s="894"/>
      <c r="W167" s="59"/>
      <c r="X167" s="59"/>
      <c r="Y167" s="90"/>
    </row>
    <row r="168" spans="2:25" ht="17.25" thickBot="1">
      <c r="B168" s="863"/>
      <c r="C168" s="1846"/>
      <c r="D168" s="1847"/>
      <c r="E168" s="1847"/>
      <c r="F168" s="1847"/>
      <c r="G168" s="1847"/>
      <c r="H168" s="1847"/>
      <c r="I168" s="1847"/>
      <c r="J168" s="1847"/>
      <c r="K168" s="1848"/>
      <c r="L168" s="894"/>
      <c r="M168" s="895"/>
      <c r="N168" s="894"/>
      <c r="O168" s="894"/>
      <c r="P168" s="894"/>
      <c r="Q168" s="894"/>
      <c r="R168" s="894"/>
      <c r="S168" s="894"/>
      <c r="T168" s="894"/>
      <c r="U168" s="894"/>
      <c r="V168" s="894"/>
      <c r="W168" s="59"/>
      <c r="X168" s="59"/>
      <c r="Y168" s="90"/>
    </row>
    <row r="169" spans="2:25" ht="16.5">
      <c r="B169" s="878"/>
      <c r="C169" s="866"/>
      <c r="D169" s="866"/>
      <c r="E169" s="866"/>
      <c r="F169" s="866"/>
      <c r="G169" s="866"/>
      <c r="H169" s="866"/>
      <c r="I169" s="866"/>
      <c r="J169" s="866"/>
      <c r="K169" s="866"/>
      <c r="L169" s="866"/>
      <c r="M169" s="928"/>
      <c r="N169" s="596"/>
      <c r="O169" s="801"/>
      <c r="P169" s="59"/>
      <c r="Q169" s="801"/>
      <c r="R169" s="59"/>
      <c r="S169" s="59"/>
      <c r="T169" s="59"/>
      <c r="U169" s="59"/>
      <c r="V169" s="801"/>
      <c r="W169" s="59"/>
      <c r="X169" s="59"/>
      <c r="Y169" s="90"/>
    </row>
    <row r="170" spans="2:25" ht="15" customHeight="1">
      <c r="B170" s="888"/>
      <c r="C170" s="1839" t="s">
        <v>1390</v>
      </c>
      <c r="D170" s="1839"/>
      <c r="E170" s="1839"/>
      <c r="F170" s="1839"/>
      <c r="G170" s="1839"/>
      <c r="H170" s="1839"/>
      <c r="I170" s="1839"/>
      <c r="J170" s="1839"/>
      <c r="K170" s="1839"/>
      <c r="L170" s="897"/>
      <c r="M170" s="901"/>
      <c r="N170" s="897"/>
      <c r="O170" s="897"/>
      <c r="P170" s="897"/>
      <c r="Q170" s="897"/>
      <c r="R170" s="897"/>
      <c r="S170" s="897"/>
      <c r="T170" s="897"/>
      <c r="U170" s="897"/>
      <c r="V170" s="897"/>
      <c r="W170" s="874"/>
      <c r="X170" s="874"/>
      <c r="Y170" s="874"/>
    </row>
    <row r="171" spans="2:25" ht="17.25" thickBot="1">
      <c r="B171" s="878"/>
      <c r="C171" s="866"/>
      <c r="D171" s="866"/>
      <c r="E171" s="866"/>
      <c r="F171" s="866"/>
      <c r="G171" s="866"/>
      <c r="H171" s="866"/>
      <c r="I171" s="866"/>
      <c r="J171" s="866"/>
      <c r="K171" s="866"/>
      <c r="L171" s="866"/>
      <c r="M171" s="928"/>
      <c r="N171" s="596"/>
      <c r="O171" s="801"/>
      <c r="P171" s="59"/>
      <c r="Q171" s="801"/>
      <c r="R171" s="59"/>
      <c r="S171" s="59"/>
      <c r="T171" s="59"/>
      <c r="U171" s="59"/>
      <c r="V171" s="801"/>
      <c r="W171" s="59"/>
      <c r="X171" s="59"/>
      <c r="Y171" s="90"/>
    </row>
    <row r="172" spans="2:25" ht="16.5">
      <c r="B172" s="893"/>
      <c r="C172" s="1792"/>
      <c r="D172" s="1793"/>
      <c r="E172" s="1793"/>
      <c r="F172" s="1793"/>
      <c r="G172" s="1793"/>
      <c r="H172" s="1793"/>
      <c r="I172" s="1793"/>
      <c r="J172" s="1793"/>
      <c r="K172" s="1794"/>
      <c r="L172" s="864"/>
      <c r="M172" s="865"/>
      <c r="N172" s="864"/>
      <c r="O172" s="864"/>
      <c r="P172" s="864"/>
      <c r="Q172" s="864"/>
      <c r="R172" s="864"/>
      <c r="S172" s="864"/>
      <c r="T172" s="864"/>
      <c r="U172" s="864"/>
      <c r="V172" s="864"/>
      <c r="W172" s="59"/>
      <c r="X172" s="59"/>
      <c r="Y172" s="90"/>
    </row>
    <row r="173" spans="2:25" ht="16.5">
      <c r="B173" s="893"/>
      <c r="C173" s="1795"/>
      <c r="D173" s="1796"/>
      <c r="E173" s="1796"/>
      <c r="F173" s="1796"/>
      <c r="G173" s="1796"/>
      <c r="H173" s="1796"/>
      <c r="I173" s="1796"/>
      <c r="J173" s="1796"/>
      <c r="K173" s="1797"/>
      <c r="L173" s="864"/>
      <c r="M173" s="865"/>
      <c r="N173" s="864"/>
      <c r="O173" s="864"/>
      <c r="P173" s="864"/>
      <c r="Q173" s="864"/>
      <c r="R173" s="864"/>
      <c r="S173" s="864"/>
      <c r="T173" s="864"/>
      <c r="U173" s="864"/>
      <c r="V173" s="864"/>
      <c r="W173" s="59"/>
      <c r="X173" s="59"/>
      <c r="Y173" s="90"/>
    </row>
    <row r="174" spans="2:25" ht="16.5">
      <c r="B174" s="893"/>
      <c r="C174" s="1795"/>
      <c r="D174" s="1796"/>
      <c r="E174" s="1796"/>
      <c r="F174" s="1796"/>
      <c r="G174" s="1796"/>
      <c r="H174" s="1796"/>
      <c r="I174" s="1796"/>
      <c r="J174" s="1796"/>
      <c r="K174" s="1797"/>
      <c r="L174" s="864"/>
      <c r="M174" s="865"/>
      <c r="N174" s="864"/>
      <c r="O174" s="864"/>
      <c r="P174" s="864"/>
      <c r="Q174" s="864"/>
      <c r="R174" s="864"/>
      <c r="S174" s="864"/>
      <c r="T174" s="864"/>
      <c r="U174" s="864"/>
      <c r="V174" s="864"/>
      <c r="W174" s="59"/>
      <c r="X174" s="59"/>
      <c r="Y174" s="90"/>
    </row>
    <row r="175" spans="2:25" ht="16.5">
      <c r="B175" s="893"/>
      <c r="C175" s="1795"/>
      <c r="D175" s="1796"/>
      <c r="E175" s="1796"/>
      <c r="F175" s="1796"/>
      <c r="G175" s="1796"/>
      <c r="H175" s="1796"/>
      <c r="I175" s="1796"/>
      <c r="J175" s="1796"/>
      <c r="K175" s="1797"/>
      <c r="L175" s="864"/>
      <c r="M175" s="865"/>
      <c r="N175" s="864"/>
      <c r="O175" s="864"/>
      <c r="P175" s="864"/>
      <c r="Q175" s="864"/>
      <c r="R175" s="864"/>
      <c r="S175" s="864"/>
      <c r="T175" s="864"/>
      <c r="U175" s="864"/>
      <c r="V175" s="864"/>
      <c r="W175" s="59"/>
      <c r="X175" s="59"/>
      <c r="Y175" s="90"/>
    </row>
    <row r="176" spans="2:25" ht="16.5">
      <c r="B176" s="893"/>
      <c r="C176" s="1795"/>
      <c r="D176" s="1796"/>
      <c r="E176" s="1796"/>
      <c r="F176" s="1796"/>
      <c r="G176" s="1796"/>
      <c r="H176" s="1796"/>
      <c r="I176" s="1796"/>
      <c r="J176" s="1796"/>
      <c r="K176" s="1797"/>
      <c r="L176" s="864"/>
      <c r="M176" s="865"/>
      <c r="N176" s="864"/>
      <c r="O176" s="864"/>
      <c r="P176" s="864"/>
      <c r="Q176" s="864"/>
      <c r="R176" s="864"/>
      <c r="S176" s="864"/>
      <c r="T176" s="864"/>
      <c r="U176" s="864"/>
      <c r="V176" s="864"/>
      <c r="W176" s="59"/>
      <c r="X176" s="59"/>
      <c r="Y176" s="90"/>
    </row>
    <row r="177" spans="2:25" ht="16.5">
      <c r="B177" s="893"/>
      <c r="C177" s="1795"/>
      <c r="D177" s="1796"/>
      <c r="E177" s="1796"/>
      <c r="F177" s="1796"/>
      <c r="G177" s="1796"/>
      <c r="H177" s="1796"/>
      <c r="I177" s="1796"/>
      <c r="J177" s="1796"/>
      <c r="K177" s="1797"/>
      <c r="L177" s="864"/>
      <c r="M177" s="865"/>
      <c r="N177" s="864"/>
      <c r="O177" s="864"/>
      <c r="P177" s="864"/>
      <c r="Q177" s="864"/>
      <c r="R177" s="864"/>
      <c r="S177" s="864"/>
      <c r="T177" s="864"/>
      <c r="U177" s="864"/>
      <c r="V177" s="864"/>
      <c r="W177" s="59"/>
      <c r="X177" s="59"/>
      <c r="Y177" s="90"/>
    </row>
    <row r="178" spans="2:25" ht="16.5">
      <c r="B178" s="893"/>
      <c r="C178" s="1795"/>
      <c r="D178" s="1796"/>
      <c r="E178" s="1796"/>
      <c r="F178" s="1796"/>
      <c r="G178" s="1796"/>
      <c r="H178" s="1796"/>
      <c r="I178" s="1796"/>
      <c r="J178" s="1796"/>
      <c r="K178" s="1797"/>
      <c r="L178" s="864"/>
      <c r="M178" s="865"/>
      <c r="N178" s="864"/>
      <c r="O178" s="864"/>
      <c r="P178" s="864"/>
      <c r="Q178" s="864"/>
      <c r="R178" s="864"/>
      <c r="S178" s="864"/>
      <c r="T178" s="864"/>
      <c r="U178" s="864"/>
      <c r="V178" s="864"/>
      <c r="W178" s="59"/>
      <c r="X178" s="59"/>
      <c r="Y178" s="90"/>
    </row>
    <row r="179" spans="2:25" ht="17.25" thickBot="1">
      <c r="B179" s="893"/>
      <c r="C179" s="1798"/>
      <c r="D179" s="1799"/>
      <c r="E179" s="1799"/>
      <c r="F179" s="1799"/>
      <c r="G179" s="1799"/>
      <c r="H179" s="1799"/>
      <c r="I179" s="1799"/>
      <c r="J179" s="1799"/>
      <c r="K179" s="1800"/>
      <c r="L179" s="864"/>
      <c r="M179" s="865"/>
      <c r="N179" s="864"/>
      <c r="O179" s="864"/>
      <c r="P179" s="864"/>
      <c r="Q179" s="864"/>
      <c r="R179" s="864"/>
      <c r="S179" s="864"/>
      <c r="T179" s="864"/>
      <c r="U179" s="864"/>
      <c r="V179" s="864"/>
      <c r="W179" s="59"/>
      <c r="X179" s="59"/>
      <c r="Y179" s="90"/>
    </row>
    <row r="180" spans="2:25" ht="17.25" thickBot="1">
      <c r="B180" s="890"/>
      <c r="C180" s="891"/>
      <c r="D180" s="891"/>
      <c r="E180" s="891"/>
      <c r="F180" s="891"/>
      <c r="G180" s="891"/>
      <c r="H180" s="891"/>
      <c r="I180" s="891"/>
      <c r="J180" s="891"/>
      <c r="K180" s="891"/>
      <c r="L180" s="891"/>
      <c r="M180" s="929"/>
      <c r="N180" s="596"/>
      <c r="O180" s="801"/>
      <c r="P180" s="59"/>
      <c r="Q180" s="801"/>
      <c r="R180" s="59"/>
      <c r="S180" s="59"/>
      <c r="T180" s="59"/>
      <c r="U180" s="59"/>
      <c r="V180" s="801"/>
      <c r="W180" s="59"/>
      <c r="X180" s="59"/>
      <c r="Y180" s="90"/>
    </row>
  </sheetData>
  <sheetProtection password="D69D" sheet="1" selectLockedCells="1"/>
  <mergeCells count="87">
    <mergeCell ref="C161:K168"/>
    <mergeCell ref="C170:K170"/>
    <mergeCell ref="C36:C43"/>
    <mergeCell ref="D36:K43"/>
    <mergeCell ref="C44:K44"/>
    <mergeCell ref="D52:K56"/>
    <mergeCell ref="C57:L60"/>
    <mergeCell ref="C62:L65"/>
    <mergeCell ref="C52:C56"/>
    <mergeCell ref="D49:K50"/>
    <mergeCell ref="C133:J133"/>
    <mergeCell ref="C135:K135"/>
    <mergeCell ref="C137:K145"/>
    <mergeCell ref="C147:K148"/>
    <mergeCell ref="C150:K157"/>
    <mergeCell ref="C159:K159"/>
    <mergeCell ref="C132:J132"/>
    <mergeCell ref="C118:J118"/>
    <mergeCell ref="C120:G120"/>
    <mergeCell ref="C121:J121"/>
    <mergeCell ref="C122:J122"/>
    <mergeCell ref="C123:J123"/>
    <mergeCell ref="C125:D125"/>
    <mergeCell ref="C126:J126"/>
    <mergeCell ref="C127:J127"/>
    <mergeCell ref="C128:J128"/>
    <mergeCell ref="C130:K130"/>
    <mergeCell ref="C131:J131"/>
    <mergeCell ref="C117:J117"/>
    <mergeCell ref="C105:E105"/>
    <mergeCell ref="C106:J106"/>
    <mergeCell ref="C107:J107"/>
    <mergeCell ref="C108:J108"/>
    <mergeCell ref="C110:E110"/>
    <mergeCell ref="C111:J111"/>
    <mergeCell ref="C112:J112"/>
    <mergeCell ref="C113:J113"/>
    <mergeCell ref="C114:J114"/>
    <mergeCell ref="C115:J115"/>
    <mergeCell ref="C116:J116"/>
    <mergeCell ref="C85:J85"/>
    <mergeCell ref="C87:D87"/>
    <mergeCell ref="C88:J88"/>
    <mergeCell ref="C103:J103"/>
    <mergeCell ref="C90:J90"/>
    <mergeCell ref="C91:J91"/>
    <mergeCell ref="C92:J92"/>
    <mergeCell ref="C93:J93"/>
    <mergeCell ref="C95:F95"/>
    <mergeCell ref="C96:J96"/>
    <mergeCell ref="C97:J97"/>
    <mergeCell ref="C98:J98"/>
    <mergeCell ref="C99:J99"/>
    <mergeCell ref="C101:E101"/>
    <mergeCell ref="C102:J102"/>
    <mergeCell ref="B2:M2"/>
    <mergeCell ref="B3:M3"/>
    <mergeCell ref="J67:K69"/>
    <mergeCell ref="C70:D70"/>
    <mergeCell ref="P33:W49"/>
    <mergeCell ref="C34:K34"/>
    <mergeCell ref="C46:C47"/>
    <mergeCell ref="D46:K47"/>
    <mergeCell ref="C49:C50"/>
    <mergeCell ref="C5:L10"/>
    <mergeCell ref="C12:L19"/>
    <mergeCell ref="C21:L23"/>
    <mergeCell ref="C25:L26"/>
    <mergeCell ref="D31:G31"/>
    <mergeCell ref="H31:K31"/>
    <mergeCell ref="D29:K29"/>
    <mergeCell ref="C172:K179"/>
    <mergeCell ref="D33:G33"/>
    <mergeCell ref="H33:K33"/>
    <mergeCell ref="C72:J72"/>
    <mergeCell ref="C73:J73"/>
    <mergeCell ref="C74:J74"/>
    <mergeCell ref="C71:J71"/>
    <mergeCell ref="C89:J89"/>
    <mergeCell ref="C75:J75"/>
    <mergeCell ref="C77:J77"/>
    <mergeCell ref="C78:J78"/>
    <mergeCell ref="C79:J79"/>
    <mergeCell ref="C80:J80"/>
    <mergeCell ref="C82:D82"/>
    <mergeCell ref="C83:J83"/>
    <mergeCell ref="C84:J84"/>
  </mergeCells>
  <printOptions horizontalCentered="1"/>
  <pageMargins left="0.4" right="0.4" top="0.5" bottom="0.5" header="0.3" footer="0.3"/>
  <pageSetup paperSize="256" scale="81" orientation="portrait" r:id="rId1"/>
  <headerFooter>
    <oddFooter>&amp;CPC-2105</oddFooter>
  </headerFooter>
  <rowBreaks count="2" manualBreakCount="2">
    <brk id="48" min="1" max="12" man="1"/>
    <brk id="146" min="1" max="12" man="1"/>
  </row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rgb="FF00B050"/>
  </sheetPr>
  <dimension ref="A1:K193"/>
  <sheetViews>
    <sheetView topLeftCell="A41" workbookViewId="0">
      <selection activeCell="C59" sqref="C59"/>
    </sheetView>
  </sheetViews>
  <sheetFormatPr defaultColWidth="9.140625" defaultRowHeight="12.75"/>
  <cols>
    <col min="1" max="1" width="20.7109375" customWidth="1"/>
    <col min="2" max="2" width="52.28515625" customWidth="1"/>
    <col min="3" max="3" width="16.28515625" customWidth="1"/>
  </cols>
  <sheetData>
    <row r="1" spans="1:11">
      <c r="A1" s="35" t="s">
        <v>86</v>
      </c>
      <c r="B1" s="35" t="s">
        <v>217</v>
      </c>
      <c r="C1" s="35"/>
      <c r="G1" s="1867" t="s">
        <v>224</v>
      </c>
      <c r="H1" s="1868"/>
      <c r="I1" s="1868"/>
      <c r="J1" s="1868"/>
      <c r="K1" s="1869"/>
    </row>
    <row r="2" spans="1:11">
      <c r="A2" s="35" t="s">
        <v>2</v>
      </c>
      <c r="B2" s="35" t="s">
        <v>4</v>
      </c>
      <c r="G2" s="1870"/>
      <c r="H2" s="1871"/>
      <c r="I2" s="1871"/>
      <c r="J2" s="1871"/>
      <c r="K2" s="1872"/>
    </row>
    <row r="3" spans="1:11">
      <c r="A3" s="35" t="s">
        <v>5</v>
      </c>
      <c r="B3" s="35" t="s">
        <v>4</v>
      </c>
      <c r="G3" s="1870"/>
      <c r="H3" s="1871"/>
      <c r="I3" s="1871"/>
      <c r="J3" s="1871"/>
      <c r="K3" s="1872"/>
    </row>
    <row r="4" spans="1:11">
      <c r="A4" s="35" t="s">
        <v>5</v>
      </c>
      <c r="B4" s="35" t="s">
        <v>15</v>
      </c>
      <c r="G4" s="1870"/>
      <c r="H4" s="1871"/>
      <c r="I4" s="1871"/>
      <c r="J4" s="1871"/>
      <c r="K4" s="1872"/>
    </row>
    <row r="5" spans="1:11">
      <c r="A5" s="35" t="s">
        <v>5</v>
      </c>
      <c r="B5" s="35" t="s">
        <v>187</v>
      </c>
      <c r="G5" s="1870"/>
      <c r="H5" s="1871"/>
      <c r="I5" s="1871"/>
      <c r="J5" s="1871"/>
      <c r="K5" s="1872"/>
    </row>
    <row r="6" spans="1:11">
      <c r="A6" s="35" t="s">
        <v>7</v>
      </c>
      <c r="B6" s="35" t="s">
        <v>4</v>
      </c>
      <c r="G6" s="1870"/>
      <c r="H6" s="1871"/>
      <c r="I6" s="1871"/>
      <c r="J6" s="1871"/>
      <c r="K6" s="1872"/>
    </row>
    <row r="7" spans="1:11">
      <c r="A7" s="35" t="s">
        <v>8</v>
      </c>
      <c r="B7" s="35" t="s">
        <v>6</v>
      </c>
      <c r="G7" s="1870"/>
      <c r="H7" s="1871"/>
      <c r="I7" s="1871"/>
      <c r="J7" s="1871"/>
      <c r="K7" s="1872"/>
    </row>
    <row r="8" spans="1:11">
      <c r="A8" s="35" t="s">
        <v>8</v>
      </c>
      <c r="B8" s="35" t="s">
        <v>179</v>
      </c>
      <c r="G8" s="1870"/>
      <c r="H8" s="1871"/>
      <c r="I8" s="1871"/>
      <c r="J8" s="1871"/>
      <c r="K8" s="1872"/>
    </row>
    <row r="9" spans="1:11">
      <c r="A9" s="35" t="s">
        <v>8</v>
      </c>
      <c r="B9" s="35" t="s">
        <v>12</v>
      </c>
      <c r="G9" s="1870"/>
      <c r="H9" s="1871"/>
      <c r="I9" s="1871"/>
      <c r="J9" s="1871"/>
      <c r="K9" s="1872"/>
    </row>
    <row r="10" spans="1:11">
      <c r="A10" s="35" t="s">
        <v>8</v>
      </c>
      <c r="B10" s="35" t="s">
        <v>15</v>
      </c>
      <c r="G10" s="1870"/>
      <c r="H10" s="1871"/>
      <c r="I10" s="1871"/>
      <c r="J10" s="1871"/>
      <c r="K10" s="1872"/>
    </row>
    <row r="11" spans="1:11">
      <c r="A11" s="35" t="s">
        <v>8</v>
      </c>
      <c r="B11" s="35" t="s">
        <v>9</v>
      </c>
      <c r="G11" s="1870"/>
      <c r="H11" s="1871"/>
      <c r="I11" s="1871"/>
      <c r="J11" s="1871"/>
      <c r="K11" s="1872"/>
    </row>
    <row r="12" spans="1:11">
      <c r="A12" s="35" t="s">
        <v>8</v>
      </c>
      <c r="B12" s="35" t="s">
        <v>17</v>
      </c>
      <c r="G12" s="1870"/>
      <c r="H12" s="1871"/>
      <c r="I12" s="1871"/>
      <c r="J12" s="1871"/>
      <c r="K12" s="1872"/>
    </row>
    <row r="13" spans="1:11">
      <c r="A13" s="35" t="s">
        <v>153</v>
      </c>
      <c r="B13" s="35" t="s">
        <v>6</v>
      </c>
      <c r="G13" s="1870"/>
      <c r="H13" s="1871"/>
      <c r="I13" s="1871"/>
      <c r="J13" s="1871"/>
      <c r="K13" s="1872"/>
    </row>
    <row r="14" spans="1:11">
      <c r="A14" s="35" t="s">
        <v>153</v>
      </c>
      <c r="B14" s="35" t="s">
        <v>179</v>
      </c>
      <c r="G14" s="1870"/>
      <c r="H14" s="1871"/>
      <c r="I14" s="1871"/>
      <c r="J14" s="1871"/>
      <c r="K14" s="1872"/>
    </row>
    <row r="15" spans="1:11">
      <c r="A15" s="35" t="s">
        <v>153</v>
      </c>
      <c r="B15" s="35" t="s">
        <v>12</v>
      </c>
      <c r="G15" s="1870"/>
      <c r="H15" s="1871"/>
      <c r="I15" s="1871"/>
      <c r="J15" s="1871"/>
      <c r="K15" s="1872"/>
    </row>
    <row r="16" spans="1:11">
      <c r="A16" s="35" t="s">
        <v>153</v>
      </c>
      <c r="B16" s="35" t="s">
        <v>15</v>
      </c>
      <c r="G16" s="1873"/>
      <c r="H16" s="1874"/>
      <c r="I16" s="1874"/>
      <c r="J16" s="1874"/>
      <c r="K16" s="1875"/>
    </row>
    <row r="17" spans="1:2">
      <c r="A17" s="35" t="s">
        <v>13</v>
      </c>
      <c r="B17" s="35" t="s">
        <v>179</v>
      </c>
    </row>
    <row r="18" spans="1:2">
      <c r="A18" s="35" t="s">
        <v>13</v>
      </c>
      <c r="B18" s="35" t="s">
        <v>17</v>
      </c>
    </row>
    <row r="19" spans="1:2">
      <c r="A19" s="35" t="s">
        <v>13</v>
      </c>
      <c r="B19" s="35" t="s">
        <v>6</v>
      </c>
    </row>
    <row r="20" spans="1:2">
      <c r="A20" s="35" t="s">
        <v>13</v>
      </c>
      <c r="B20" s="35" t="s">
        <v>26</v>
      </c>
    </row>
    <row r="21" spans="1:2">
      <c r="A21" s="35" t="s">
        <v>155</v>
      </c>
      <c r="B21" s="35" t="s">
        <v>15</v>
      </c>
    </row>
    <row r="22" spans="1:2">
      <c r="A22" s="35" t="s">
        <v>157</v>
      </c>
      <c r="B22" s="35" t="s">
        <v>15</v>
      </c>
    </row>
    <row r="23" spans="1:2">
      <c r="A23" s="35" t="s">
        <v>198</v>
      </c>
      <c r="B23" t="s">
        <v>1195</v>
      </c>
    </row>
    <row r="24" spans="1:2">
      <c r="A24" s="35" t="s">
        <v>198</v>
      </c>
      <c r="B24" t="s">
        <v>218</v>
      </c>
    </row>
    <row r="25" spans="1:2">
      <c r="A25" s="35" t="s">
        <v>163</v>
      </c>
      <c r="B25" s="35" t="s">
        <v>1</v>
      </c>
    </row>
    <row r="26" spans="1:2">
      <c r="A26" s="35" t="s">
        <v>16</v>
      </c>
      <c r="B26" s="35" t="s">
        <v>12</v>
      </c>
    </row>
    <row r="27" spans="1:2">
      <c r="A27" s="35" t="s">
        <v>16</v>
      </c>
      <c r="B27" s="35" t="s">
        <v>17</v>
      </c>
    </row>
    <row r="28" spans="1:2">
      <c r="A28" s="35" t="s">
        <v>16</v>
      </c>
      <c r="B28" s="35" t="s">
        <v>222</v>
      </c>
    </row>
    <row r="29" spans="1:2">
      <c r="A29" s="35" t="s">
        <v>16</v>
      </c>
      <c r="B29" s="35" t="s">
        <v>28</v>
      </c>
    </row>
    <row r="30" spans="1:2">
      <c r="A30" s="35" t="s">
        <v>16</v>
      </c>
      <c r="B30" s="35" t="s">
        <v>31</v>
      </c>
    </row>
    <row r="31" spans="1:2">
      <c r="A31" s="35" t="s">
        <v>18</v>
      </c>
      <c r="B31" s="35" t="s">
        <v>6</v>
      </c>
    </row>
    <row r="32" spans="1:2">
      <c r="A32" s="35" t="s">
        <v>18</v>
      </c>
      <c r="B32" s="35" t="s">
        <v>26</v>
      </c>
    </row>
    <row r="33" spans="1:2">
      <c r="A33" s="35" t="s">
        <v>18</v>
      </c>
      <c r="B33" s="35" t="s">
        <v>31</v>
      </c>
    </row>
    <row r="34" spans="1:2">
      <c r="A34" s="35" t="s">
        <v>20</v>
      </c>
      <c r="B34" s="35" t="s">
        <v>28</v>
      </c>
    </row>
    <row r="35" spans="1:2">
      <c r="A35" s="35" t="s">
        <v>21</v>
      </c>
      <c r="B35" s="35" t="s">
        <v>17</v>
      </c>
    </row>
    <row r="36" spans="1:2">
      <c r="A36" s="35" t="s">
        <v>21</v>
      </c>
      <c r="B36" s="35" t="s">
        <v>1</v>
      </c>
    </row>
    <row r="37" spans="1:2">
      <c r="A37" s="35" t="s">
        <v>21</v>
      </c>
      <c r="B37" s="35" t="s">
        <v>179</v>
      </c>
    </row>
    <row r="38" spans="1:2">
      <c r="A38" s="35" t="s">
        <v>21</v>
      </c>
      <c r="B38" s="35" t="s">
        <v>28</v>
      </c>
    </row>
    <row r="39" spans="1:2">
      <c r="A39" s="35" t="s">
        <v>202</v>
      </c>
      <c r="B39" s="35" t="s">
        <v>19</v>
      </c>
    </row>
    <row r="40" spans="1:2">
      <c r="A40" s="35" t="s">
        <v>211</v>
      </c>
      <c r="B40" s="35" t="s">
        <v>31</v>
      </c>
    </row>
    <row r="41" spans="1:2">
      <c r="A41" s="35" t="s">
        <v>23</v>
      </c>
      <c r="B41" s="35" t="s">
        <v>4</v>
      </c>
    </row>
    <row r="42" spans="1:2">
      <c r="A42" s="35" t="s">
        <v>27</v>
      </c>
      <c r="B42" s="35" t="s">
        <v>9</v>
      </c>
    </row>
    <row r="43" spans="1:2">
      <c r="A43" s="35" t="s">
        <v>27</v>
      </c>
      <c r="B43" s="35" t="s">
        <v>179</v>
      </c>
    </row>
    <row r="44" spans="1:2">
      <c r="A44" s="35" t="s">
        <v>27</v>
      </c>
      <c r="B44" s="35" t="s">
        <v>15</v>
      </c>
    </row>
    <row r="45" spans="1:2">
      <c r="A45" s="35" t="s">
        <v>27</v>
      </c>
      <c r="B45" s="35" t="s">
        <v>185</v>
      </c>
    </row>
    <row r="46" spans="1:2">
      <c r="A46" s="35" t="s">
        <v>27</v>
      </c>
      <c r="B46" s="35" t="s">
        <v>17</v>
      </c>
    </row>
    <row r="47" spans="1:2">
      <c r="A47" s="35" t="s">
        <v>27</v>
      </c>
      <c r="B47" s="35" t="s">
        <v>19</v>
      </c>
    </row>
    <row r="48" spans="1:2">
      <c r="A48" s="35" t="s">
        <v>27</v>
      </c>
      <c r="B48" s="35" t="s">
        <v>22</v>
      </c>
    </row>
    <row r="49" spans="1:2">
      <c r="A49" s="35" t="s">
        <v>29</v>
      </c>
      <c r="B49" s="35" t="s">
        <v>31</v>
      </c>
    </row>
    <row r="50" spans="1:2">
      <c r="A50" s="35" t="s">
        <v>29</v>
      </c>
      <c r="B50" s="35" t="s">
        <v>1</v>
      </c>
    </row>
    <row r="51" spans="1:2">
      <c r="A51" s="35" t="s">
        <v>29</v>
      </c>
      <c r="B51" s="35" t="s">
        <v>19</v>
      </c>
    </row>
    <row r="52" spans="1:2">
      <c r="A52" s="35" t="s">
        <v>29</v>
      </c>
      <c r="B52" s="35" t="s">
        <v>28</v>
      </c>
    </row>
    <row r="53" spans="1:2">
      <c r="A53" s="35" t="s">
        <v>32</v>
      </c>
      <c r="B53" s="35" t="s">
        <v>6</v>
      </c>
    </row>
    <row r="54" spans="1:2">
      <c r="A54" s="35" t="s">
        <v>32</v>
      </c>
      <c r="B54" s="35" t="s">
        <v>15</v>
      </c>
    </row>
    <row r="55" spans="1:2">
      <c r="A55" s="35" t="s">
        <v>32</v>
      </c>
      <c r="B55" s="35" t="s">
        <v>179</v>
      </c>
    </row>
    <row r="56" spans="1:2">
      <c r="A56" s="35" t="s">
        <v>32</v>
      </c>
      <c r="B56" s="35" t="s">
        <v>12</v>
      </c>
    </row>
    <row r="57" spans="1:2">
      <c r="A57" s="35" t="s">
        <v>32</v>
      </c>
      <c r="B57" s="35" t="s">
        <v>19</v>
      </c>
    </row>
    <row r="58" spans="1:2">
      <c r="A58" s="35" t="s">
        <v>32</v>
      </c>
      <c r="B58" s="35" t="s">
        <v>26</v>
      </c>
    </row>
    <row r="59" spans="1:2">
      <c r="A59" s="35" t="s">
        <v>32</v>
      </c>
      <c r="B59" s="35" t="s">
        <v>17</v>
      </c>
    </row>
    <row r="60" spans="1:2">
      <c r="A60" s="35" t="s">
        <v>33</v>
      </c>
      <c r="B60" s="35" t="s">
        <v>17</v>
      </c>
    </row>
    <row r="61" spans="1:2">
      <c r="A61" s="35" t="s">
        <v>33</v>
      </c>
      <c r="B61" s="35" t="s">
        <v>31</v>
      </c>
    </row>
    <row r="62" spans="1:2">
      <c r="A62" s="35" t="s">
        <v>33</v>
      </c>
      <c r="B62" s="35" t="s">
        <v>184</v>
      </c>
    </row>
    <row r="63" spans="1:2">
      <c r="A63" s="35" t="s">
        <v>33</v>
      </c>
      <c r="B63" s="35" t="s">
        <v>4</v>
      </c>
    </row>
    <row r="64" spans="1:2">
      <c r="A64" s="35" t="s">
        <v>33</v>
      </c>
      <c r="B64" s="35" t="s">
        <v>6</v>
      </c>
    </row>
    <row r="65" spans="1:2">
      <c r="A65" s="35" t="s">
        <v>33</v>
      </c>
      <c r="B65" s="35" t="s">
        <v>188</v>
      </c>
    </row>
    <row r="66" spans="1:2">
      <c r="A66" s="35" t="s">
        <v>33</v>
      </c>
      <c r="B66" s="35" t="s">
        <v>19</v>
      </c>
    </row>
    <row r="67" spans="1:2">
      <c r="A67" s="35" t="s">
        <v>33</v>
      </c>
      <c r="B67" s="35" t="s">
        <v>28</v>
      </c>
    </row>
    <row r="68" spans="1:2">
      <c r="A68" s="35" t="s">
        <v>37</v>
      </c>
      <c r="B68" s="35" t="s">
        <v>22</v>
      </c>
    </row>
    <row r="69" spans="1:2">
      <c r="A69" s="35" t="s">
        <v>38</v>
      </c>
      <c r="B69" s="35" t="s">
        <v>4</v>
      </c>
    </row>
    <row r="70" spans="1:2">
      <c r="A70" s="35" t="s">
        <v>38</v>
      </c>
      <c r="B70" s="35" t="s">
        <v>6</v>
      </c>
    </row>
    <row r="71" spans="1:2">
      <c r="A71" s="35" t="s">
        <v>38</v>
      </c>
      <c r="B71" s="35" t="s">
        <v>179</v>
      </c>
    </row>
    <row r="72" spans="1:2">
      <c r="A72" s="35" t="s">
        <v>38</v>
      </c>
      <c r="B72" s="35" t="s">
        <v>12</v>
      </c>
    </row>
    <row r="73" spans="1:2">
      <c r="A73" s="35" t="s">
        <v>38</v>
      </c>
      <c r="B73" s="35" t="s">
        <v>15</v>
      </c>
    </row>
    <row r="74" spans="1:2">
      <c r="A74" s="35" t="s">
        <v>38</v>
      </c>
      <c r="B74" s="35" t="s">
        <v>17</v>
      </c>
    </row>
    <row r="75" spans="1:2">
      <c r="A75" s="35" t="s">
        <v>38</v>
      </c>
      <c r="B75" s="35" t="s">
        <v>19</v>
      </c>
    </row>
    <row r="76" spans="1:2">
      <c r="A76" s="35" t="s">
        <v>38</v>
      </c>
      <c r="B76" s="35" t="s">
        <v>26</v>
      </c>
    </row>
    <row r="77" spans="1:2">
      <c r="A77" s="35" t="s">
        <v>38</v>
      </c>
      <c r="B77" s="35" t="s">
        <v>31</v>
      </c>
    </row>
    <row r="78" spans="1:2">
      <c r="A78" s="35" t="s">
        <v>41</v>
      </c>
      <c r="B78" s="35" t="s">
        <v>4</v>
      </c>
    </row>
    <row r="79" spans="1:2">
      <c r="A79" s="35" t="s">
        <v>41</v>
      </c>
      <c r="B79" s="35" t="s">
        <v>6</v>
      </c>
    </row>
    <row r="80" spans="1:2">
      <c r="A80" s="35" t="s">
        <v>41</v>
      </c>
      <c r="B80" s="35" t="s">
        <v>179</v>
      </c>
    </row>
    <row r="81" spans="1:2">
      <c r="A81" s="35" t="s">
        <v>41</v>
      </c>
      <c r="B81" s="35" t="s">
        <v>12</v>
      </c>
    </row>
    <row r="82" spans="1:2">
      <c r="A82" s="35" t="s">
        <v>41</v>
      </c>
      <c r="B82" s="35" t="s">
        <v>15</v>
      </c>
    </row>
    <row r="83" spans="1:2">
      <c r="A83" s="35" t="s">
        <v>41</v>
      </c>
      <c r="B83" s="35" t="s">
        <v>17</v>
      </c>
    </row>
    <row r="84" spans="1:2">
      <c r="A84" s="35" t="s">
        <v>41</v>
      </c>
      <c r="B84" s="35" t="s">
        <v>19</v>
      </c>
    </row>
    <row r="85" spans="1:2">
      <c r="A85" s="35" t="s">
        <v>41</v>
      </c>
      <c r="B85" s="35" t="s">
        <v>26</v>
      </c>
    </row>
    <row r="86" spans="1:2">
      <c r="A86" s="35" t="s">
        <v>41</v>
      </c>
      <c r="B86" s="35" t="s">
        <v>31</v>
      </c>
    </row>
    <row r="87" spans="1:2">
      <c r="A87" s="35" t="s">
        <v>41</v>
      </c>
      <c r="B87" s="35" t="s">
        <v>1195</v>
      </c>
    </row>
    <row r="88" spans="1:2">
      <c r="A88" s="35" t="s">
        <v>158</v>
      </c>
      <c r="B88" s="35" t="s">
        <v>6</v>
      </c>
    </row>
    <row r="89" spans="1:2">
      <c r="A89" s="35" t="s">
        <v>158</v>
      </c>
      <c r="B89" s="35" t="s">
        <v>179</v>
      </c>
    </row>
    <row r="90" spans="1:2">
      <c r="A90" s="35" t="s">
        <v>158</v>
      </c>
      <c r="B90" s="35" t="s">
        <v>17</v>
      </c>
    </row>
    <row r="91" spans="1:2">
      <c r="A91" s="35" t="s">
        <v>158</v>
      </c>
      <c r="B91" s="35" t="s">
        <v>186</v>
      </c>
    </row>
    <row r="92" spans="1:2">
      <c r="A92" s="35" t="s">
        <v>42</v>
      </c>
      <c r="B92" s="35" t="s">
        <v>4</v>
      </c>
    </row>
    <row r="93" spans="1:2">
      <c r="A93" s="35" t="s">
        <v>43</v>
      </c>
      <c r="B93" s="35" t="s">
        <v>9</v>
      </c>
    </row>
    <row r="94" spans="1:2">
      <c r="A94" s="35" t="s">
        <v>43</v>
      </c>
      <c r="B94" s="35" t="s">
        <v>179</v>
      </c>
    </row>
    <row r="95" spans="1:2">
      <c r="A95" s="35" t="s">
        <v>152</v>
      </c>
      <c r="B95" s="35" t="s">
        <v>6</v>
      </c>
    </row>
    <row r="96" spans="1:2">
      <c r="A96" s="35" t="s">
        <v>152</v>
      </c>
      <c r="B96" s="35" t="s">
        <v>179</v>
      </c>
    </row>
    <row r="97" spans="1:2">
      <c r="A97" s="35" t="s">
        <v>152</v>
      </c>
      <c r="B97" s="35" t="s">
        <v>185</v>
      </c>
    </row>
    <row r="98" spans="1:2">
      <c r="A98" s="35" t="s">
        <v>152</v>
      </c>
      <c r="B98" s="35" t="s">
        <v>17</v>
      </c>
    </row>
    <row r="99" spans="1:2">
      <c r="A99" s="35" t="s">
        <v>152</v>
      </c>
      <c r="B99" s="35" t="s">
        <v>19</v>
      </c>
    </row>
    <row r="100" spans="1:2">
      <c r="A100" s="35" t="s">
        <v>152</v>
      </c>
      <c r="B100" s="35" t="s">
        <v>26</v>
      </c>
    </row>
    <row r="101" spans="1:2">
      <c r="A101" s="35" t="s">
        <v>152</v>
      </c>
      <c r="B101" s="35" t="s">
        <v>28</v>
      </c>
    </row>
    <row r="102" spans="1:2">
      <c r="A102" s="35" t="s">
        <v>44</v>
      </c>
      <c r="B102" s="35" t="s">
        <v>1</v>
      </c>
    </row>
    <row r="103" spans="1:2">
      <c r="A103" s="35" t="s">
        <v>44</v>
      </c>
      <c r="B103" s="35" t="s">
        <v>6</v>
      </c>
    </row>
    <row r="104" spans="1:2">
      <c r="A104" s="35" t="s">
        <v>44</v>
      </c>
      <c r="B104" s="35" t="s">
        <v>9</v>
      </c>
    </row>
    <row r="105" spans="1:2">
      <c r="A105" s="35" t="s">
        <v>44</v>
      </c>
      <c r="B105" s="35" t="s">
        <v>179</v>
      </c>
    </row>
    <row r="106" spans="1:2">
      <c r="A106" s="35" t="s">
        <v>44</v>
      </c>
      <c r="B106" s="35" t="s">
        <v>12</v>
      </c>
    </row>
    <row r="107" spans="1:2">
      <c r="A107" s="35" t="s">
        <v>44</v>
      </c>
      <c r="B107" s="35" t="s">
        <v>17</v>
      </c>
    </row>
    <row r="108" spans="1:2">
      <c r="A108" s="35" t="s">
        <v>44</v>
      </c>
      <c r="B108" s="35" t="s">
        <v>219</v>
      </c>
    </row>
    <row r="109" spans="1:2">
      <c r="A109" s="35" t="s">
        <v>44</v>
      </c>
      <c r="B109" s="35" t="s">
        <v>182</v>
      </c>
    </row>
    <row r="110" spans="1:2">
      <c r="A110" s="35" t="s">
        <v>44</v>
      </c>
      <c r="B110" s="35" t="s">
        <v>19</v>
      </c>
    </row>
    <row r="111" spans="1:2">
      <c r="A111" s="35" t="s">
        <v>44</v>
      </c>
      <c r="B111" s="35" t="s">
        <v>28</v>
      </c>
    </row>
    <row r="112" spans="1:2">
      <c r="A112" s="35" t="s">
        <v>44</v>
      </c>
      <c r="B112" s="35" t="s">
        <v>31</v>
      </c>
    </row>
    <row r="113" spans="1:2">
      <c r="A113" s="35" t="s">
        <v>45</v>
      </c>
      <c r="B113" s="35" t="s">
        <v>183</v>
      </c>
    </row>
    <row r="114" spans="1:2">
      <c r="A114" s="35" t="s">
        <v>45</v>
      </c>
      <c r="B114" s="35" t="s">
        <v>28</v>
      </c>
    </row>
    <row r="115" spans="1:2">
      <c r="A115" s="35" t="s">
        <v>45</v>
      </c>
      <c r="B115" s="35" t="s">
        <v>31</v>
      </c>
    </row>
    <row r="116" spans="1:2">
      <c r="A116" s="35" t="s">
        <v>812</v>
      </c>
      <c r="B116" s="35" t="s">
        <v>821</v>
      </c>
    </row>
    <row r="117" spans="1:2">
      <c r="A117" s="35" t="s">
        <v>46</v>
      </c>
      <c r="B117" s="35" t="s">
        <v>4</v>
      </c>
    </row>
    <row r="118" spans="1:2">
      <c r="A118" s="35" t="s">
        <v>46</v>
      </c>
      <c r="B118" s="35" t="s">
        <v>26</v>
      </c>
    </row>
    <row r="119" spans="1:2">
      <c r="A119" s="35" t="s">
        <v>47</v>
      </c>
      <c r="B119" s="35" t="s">
        <v>22</v>
      </c>
    </row>
    <row r="120" spans="1:2">
      <c r="A120" s="35" t="s">
        <v>48</v>
      </c>
      <c r="B120" s="35" t="s">
        <v>4</v>
      </c>
    </row>
    <row r="121" spans="1:2">
      <c r="A121" s="35" t="s">
        <v>48</v>
      </c>
      <c r="B121" s="35" t="s">
        <v>17</v>
      </c>
    </row>
    <row r="122" spans="1:2">
      <c r="A122" s="35" t="s">
        <v>48</v>
      </c>
      <c r="B122" s="35" t="s">
        <v>28</v>
      </c>
    </row>
    <row r="123" spans="1:2">
      <c r="A123" s="35" t="s">
        <v>48</v>
      </c>
      <c r="B123" s="35" t="s">
        <v>181</v>
      </c>
    </row>
    <row r="124" spans="1:2">
      <c r="A124" s="35" t="s">
        <v>204</v>
      </c>
      <c r="B124" s="35" t="s">
        <v>9</v>
      </c>
    </row>
    <row r="125" spans="1:2">
      <c r="A125" s="35" t="s">
        <v>204</v>
      </c>
      <c r="B125" s="35" t="s">
        <v>185</v>
      </c>
    </row>
    <row r="126" spans="1:2">
      <c r="A126" s="35" t="s">
        <v>49</v>
      </c>
      <c r="B126" s="35" t="s">
        <v>1</v>
      </c>
    </row>
    <row r="127" spans="1:2">
      <c r="A127" s="35" t="s">
        <v>49</v>
      </c>
      <c r="B127" s="35" t="s">
        <v>4</v>
      </c>
    </row>
    <row r="128" spans="1:2">
      <c r="A128" s="35" t="s">
        <v>49</v>
      </c>
      <c r="B128" s="35" t="s">
        <v>179</v>
      </c>
    </row>
    <row r="129" spans="1:2">
      <c r="A129" s="35" t="s">
        <v>49</v>
      </c>
      <c r="B129" s="35" t="s">
        <v>15</v>
      </c>
    </row>
    <row r="130" spans="1:2">
      <c r="A130" s="35" t="s">
        <v>49</v>
      </c>
      <c r="B130" s="35" t="s">
        <v>17</v>
      </c>
    </row>
    <row r="131" spans="1:2">
      <c r="A131" s="35" t="s">
        <v>49</v>
      </c>
      <c r="B131" s="35" t="s">
        <v>19</v>
      </c>
    </row>
    <row r="132" spans="1:2">
      <c r="A132" s="35" t="s">
        <v>49</v>
      </c>
      <c r="B132" s="35" t="s">
        <v>220</v>
      </c>
    </row>
    <row r="133" spans="1:2">
      <c r="A133" s="35" t="s">
        <v>50</v>
      </c>
      <c r="B133" s="35" t="s">
        <v>1</v>
      </c>
    </row>
    <row r="134" spans="1:2">
      <c r="A134" s="35" t="s">
        <v>50</v>
      </c>
      <c r="B134" s="35" t="s">
        <v>28</v>
      </c>
    </row>
    <row r="135" spans="1:2">
      <c r="A135" s="35" t="s">
        <v>51</v>
      </c>
      <c r="B135" s="35" t="s">
        <v>221</v>
      </c>
    </row>
    <row r="136" spans="1:2">
      <c r="A136" s="35" t="s">
        <v>51</v>
      </c>
      <c r="B136" s="35" t="s">
        <v>22</v>
      </c>
    </row>
    <row r="137" spans="1:2">
      <c r="A137" s="35" t="s">
        <v>52</v>
      </c>
      <c r="B137" s="35" t="s">
        <v>17</v>
      </c>
    </row>
    <row r="138" spans="1:2">
      <c r="A138" s="35" t="s">
        <v>52</v>
      </c>
      <c r="B138" s="35" t="s">
        <v>31</v>
      </c>
    </row>
    <row r="139" spans="1:2">
      <c r="A139" s="35" t="s">
        <v>52</v>
      </c>
      <c r="B139" s="35" t="s">
        <v>179</v>
      </c>
    </row>
    <row r="140" spans="1:2">
      <c r="A140" s="35" t="s">
        <v>52</v>
      </c>
      <c r="B140" s="35" t="s">
        <v>181</v>
      </c>
    </row>
    <row r="141" spans="1:2">
      <c r="A141" s="35" t="s">
        <v>52</v>
      </c>
      <c r="B141" s="35" t="s">
        <v>222</v>
      </c>
    </row>
    <row r="142" spans="1:2">
      <c r="A142" s="35" t="s">
        <v>160</v>
      </c>
      <c r="B142" s="35" t="s">
        <v>6</v>
      </c>
    </row>
    <row r="143" spans="1:2">
      <c r="A143" s="35" t="s">
        <v>160</v>
      </c>
      <c r="B143" s="35" t="s">
        <v>17</v>
      </c>
    </row>
    <row r="144" spans="1:2">
      <c r="A144" s="35" t="s">
        <v>160</v>
      </c>
      <c r="B144" s="35" t="s">
        <v>28</v>
      </c>
    </row>
    <row r="145" spans="1:2">
      <c r="A145" s="35" t="s">
        <v>160</v>
      </c>
      <c r="B145" s="35" t="s">
        <v>31</v>
      </c>
    </row>
    <row r="146" spans="1:2">
      <c r="A146" s="35" t="s">
        <v>53</v>
      </c>
      <c r="B146" s="35" t="s">
        <v>4</v>
      </c>
    </row>
    <row r="147" spans="1:2">
      <c r="A147" s="35" t="s">
        <v>53</v>
      </c>
      <c r="B147" s="35" t="s">
        <v>22</v>
      </c>
    </row>
    <row r="148" spans="1:2">
      <c r="A148" s="35" t="s">
        <v>159</v>
      </c>
      <c r="B148" s="35" t="s">
        <v>17</v>
      </c>
    </row>
    <row r="149" spans="1:2">
      <c r="A149" s="35" t="s">
        <v>159</v>
      </c>
      <c r="B149" s="35" t="s">
        <v>19</v>
      </c>
    </row>
    <row r="150" spans="1:2">
      <c r="A150" s="35" t="s">
        <v>54</v>
      </c>
      <c r="B150" s="35" t="s">
        <v>9</v>
      </c>
    </row>
    <row r="151" spans="1:2">
      <c r="A151" s="35" t="s">
        <v>54</v>
      </c>
      <c r="B151" s="35" t="s">
        <v>179</v>
      </c>
    </row>
    <row r="152" spans="1:2">
      <c r="A152" s="35" t="s">
        <v>54</v>
      </c>
      <c r="B152" s="35" t="s">
        <v>12</v>
      </c>
    </row>
    <row r="153" spans="1:2">
      <c r="A153" s="35" t="s">
        <v>54</v>
      </c>
      <c r="B153" s="35" t="s">
        <v>17</v>
      </c>
    </row>
    <row r="154" spans="1:2">
      <c r="A154" s="35" t="s">
        <v>54</v>
      </c>
      <c r="B154" s="35" t="s">
        <v>19</v>
      </c>
    </row>
    <row r="155" spans="1:2">
      <c r="A155" s="35" t="s">
        <v>54</v>
      </c>
      <c r="B155" s="35" t="s">
        <v>28</v>
      </c>
    </row>
    <row r="156" spans="1:2">
      <c r="A156" s="35" t="s">
        <v>161</v>
      </c>
      <c r="B156" s="35" t="s">
        <v>223</v>
      </c>
    </row>
    <row r="157" spans="1:2">
      <c r="A157" s="35" t="s">
        <v>161</v>
      </c>
      <c r="B157" s="35" t="s">
        <v>6</v>
      </c>
    </row>
    <row r="158" spans="1:2">
      <c r="A158" s="35" t="s">
        <v>161</v>
      </c>
      <c r="B158" s="35" t="s">
        <v>12</v>
      </c>
    </row>
    <row r="159" spans="1:2">
      <c r="A159" s="35" t="s">
        <v>161</v>
      </c>
      <c r="B159" s="35" t="s">
        <v>15</v>
      </c>
    </row>
    <row r="160" spans="1:2">
      <c r="A160" s="35" t="s">
        <v>55</v>
      </c>
      <c r="B160" s="35" t="s">
        <v>9</v>
      </c>
    </row>
    <row r="161" spans="1:2">
      <c r="A161" s="35" t="s">
        <v>55</v>
      </c>
      <c r="B161" s="35" t="s">
        <v>179</v>
      </c>
    </row>
    <row r="162" spans="1:2">
      <c r="A162" s="35" t="s">
        <v>55</v>
      </c>
      <c r="B162" s="35" t="s">
        <v>28</v>
      </c>
    </row>
    <row r="163" spans="1:2">
      <c r="A163" s="35" t="s">
        <v>55</v>
      </c>
      <c r="B163" s="35" t="s">
        <v>15</v>
      </c>
    </row>
    <row r="164" spans="1:2">
      <c r="A164" s="35" t="s">
        <v>55</v>
      </c>
      <c r="B164" s="35" t="s">
        <v>17</v>
      </c>
    </row>
    <row r="165" spans="1:2">
      <c r="A165" s="35" t="s">
        <v>383</v>
      </c>
      <c r="B165" s="35" t="s">
        <v>15</v>
      </c>
    </row>
    <row r="166" spans="1:2">
      <c r="A166" s="35" t="s">
        <v>383</v>
      </c>
      <c r="B166" s="35" t="s">
        <v>6</v>
      </c>
    </row>
    <row r="167" spans="1:2">
      <c r="A167" s="35" t="s">
        <v>383</v>
      </c>
      <c r="B167" s="35" t="s">
        <v>12</v>
      </c>
    </row>
    <row r="168" spans="1:2">
      <c r="A168" s="35" t="s">
        <v>154</v>
      </c>
      <c r="B168" s="35" t="s">
        <v>6</v>
      </c>
    </row>
    <row r="169" spans="1:2">
      <c r="A169" s="35" t="s">
        <v>154</v>
      </c>
      <c r="B169" s="35" t="s">
        <v>179</v>
      </c>
    </row>
    <row r="170" spans="1:2">
      <c r="A170" s="35" t="s">
        <v>154</v>
      </c>
      <c r="B170" s="35" t="s">
        <v>12</v>
      </c>
    </row>
    <row r="171" spans="1:2">
      <c r="A171" s="35" t="s">
        <v>154</v>
      </c>
      <c r="B171" s="35" t="s">
        <v>15</v>
      </c>
    </row>
    <row r="172" spans="1:2">
      <c r="A172" s="35" t="s">
        <v>56</v>
      </c>
      <c r="B172" s="35" t="s">
        <v>4</v>
      </c>
    </row>
    <row r="173" spans="1:2">
      <c r="A173" s="35" t="s">
        <v>56</v>
      </c>
      <c r="B173" s="35" t="s">
        <v>6</v>
      </c>
    </row>
    <row r="174" spans="1:2">
      <c r="A174" s="35" t="s">
        <v>56</v>
      </c>
      <c r="B174" s="35" t="s">
        <v>179</v>
      </c>
    </row>
    <row r="175" spans="1:2">
      <c r="A175" s="35" t="s">
        <v>56</v>
      </c>
      <c r="B175" s="35" t="s">
        <v>12</v>
      </c>
    </row>
    <row r="176" spans="1:2">
      <c r="A176" s="35" t="s">
        <v>56</v>
      </c>
      <c r="B176" s="35" t="s">
        <v>15</v>
      </c>
    </row>
    <row r="177" spans="1:2">
      <c r="A177" s="35" t="s">
        <v>56</v>
      </c>
      <c r="B177" s="35" t="s">
        <v>17</v>
      </c>
    </row>
    <row r="178" spans="1:2">
      <c r="A178" s="35" t="s">
        <v>56</v>
      </c>
      <c r="B178" s="35" t="s">
        <v>19</v>
      </c>
    </row>
    <row r="179" spans="1:2">
      <c r="A179" s="35" t="s">
        <v>56</v>
      </c>
      <c r="B179" s="35" t="s">
        <v>26</v>
      </c>
    </row>
    <row r="180" spans="1:2">
      <c r="A180" s="35" t="s">
        <v>56</v>
      </c>
      <c r="B180" s="35" t="s">
        <v>31</v>
      </c>
    </row>
    <row r="181" spans="1:2">
      <c r="A181" s="35" t="s">
        <v>57</v>
      </c>
      <c r="B181" s="35" t="s">
        <v>9</v>
      </c>
    </row>
    <row r="182" spans="1:2">
      <c r="A182" s="35" t="s">
        <v>57</v>
      </c>
      <c r="B182" s="35" t="s">
        <v>17</v>
      </c>
    </row>
    <row r="183" spans="1:2">
      <c r="A183" s="35" t="s">
        <v>57</v>
      </c>
      <c r="B183" s="35" t="s">
        <v>179</v>
      </c>
    </row>
    <row r="184" spans="1:2">
      <c r="A184" s="35" t="s">
        <v>57</v>
      </c>
      <c r="B184" s="35" t="s">
        <v>15</v>
      </c>
    </row>
    <row r="185" spans="1:2">
      <c r="A185" s="35" t="s">
        <v>57</v>
      </c>
      <c r="B185" s="35" t="s">
        <v>19</v>
      </c>
    </row>
    <row r="186" spans="1:2">
      <c r="A186" s="35" t="s">
        <v>58</v>
      </c>
      <c r="B186" s="35" t="s">
        <v>4</v>
      </c>
    </row>
    <row r="187" spans="1:2">
      <c r="A187" s="35" t="s">
        <v>215</v>
      </c>
      <c r="B187" s="35" t="s">
        <v>31</v>
      </c>
    </row>
    <row r="188" spans="1:2">
      <c r="A188" s="35" t="s">
        <v>59</v>
      </c>
      <c r="B188" s="35" t="s">
        <v>9</v>
      </c>
    </row>
    <row r="189" spans="1:2">
      <c r="A189" s="35" t="s">
        <v>59</v>
      </c>
      <c r="B189" s="35" t="s">
        <v>179</v>
      </c>
    </row>
    <row r="190" spans="1:2">
      <c r="A190" s="35" t="s">
        <v>59</v>
      </c>
      <c r="B190" s="35" t="s">
        <v>185</v>
      </c>
    </row>
    <row r="191" spans="1:2">
      <c r="A191" s="35" t="s">
        <v>59</v>
      </c>
      <c r="B191" s="35" t="s">
        <v>17</v>
      </c>
    </row>
    <row r="192" spans="1:2">
      <c r="A192" s="35" t="s">
        <v>59</v>
      </c>
      <c r="B192" s="35" t="s">
        <v>12</v>
      </c>
    </row>
    <row r="193" spans="1:2">
      <c r="A193" s="35" t="s">
        <v>59</v>
      </c>
      <c r="B193" s="35" t="s">
        <v>19</v>
      </c>
    </row>
  </sheetData>
  <sheetProtection password="D69D" sheet="1"/>
  <autoFilter ref="A1:B182"/>
  <mergeCells count="1">
    <mergeCell ref="G1:K16"/>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rgb="FF00B050"/>
  </sheetPr>
  <dimension ref="A2:T145"/>
  <sheetViews>
    <sheetView workbookViewId="0">
      <selection activeCell="B5" sqref="B5"/>
    </sheetView>
  </sheetViews>
  <sheetFormatPr defaultColWidth="9.140625" defaultRowHeight="12.75"/>
  <cols>
    <col min="9" max="9" width="9.140625" customWidth="1"/>
    <col min="10" max="10" width="14" customWidth="1"/>
    <col min="11" max="11" width="10.85546875" customWidth="1"/>
    <col min="12" max="12" width="12.140625" customWidth="1"/>
    <col min="13" max="13" width="10.140625" customWidth="1"/>
    <col min="14" max="14" width="11.28515625" customWidth="1"/>
    <col min="15" max="15" width="11" customWidth="1"/>
  </cols>
  <sheetData>
    <row r="2" spans="1:16">
      <c r="J2" s="45"/>
    </row>
    <row r="3" spans="1:16" ht="18.75" customHeight="1">
      <c r="A3" s="35" t="s">
        <v>244</v>
      </c>
      <c r="B3" s="1886" t="s">
        <v>245</v>
      </c>
      <c r="C3" s="1951"/>
      <c r="D3" s="1951"/>
      <c r="E3" s="1951"/>
      <c r="F3" s="1951"/>
      <c r="G3" s="1951"/>
      <c r="H3" s="1952"/>
      <c r="J3" t="s">
        <v>468</v>
      </c>
      <c r="K3" s="45"/>
      <c r="P3">
        <v>1</v>
      </c>
    </row>
    <row r="4" spans="1:16" ht="26.25" customHeight="1">
      <c r="A4" s="35"/>
      <c r="B4" s="1883" t="s">
        <v>246</v>
      </c>
      <c r="C4" s="1951"/>
      <c r="D4" s="1951"/>
      <c r="E4" s="1951"/>
      <c r="F4" s="1951"/>
      <c r="G4" s="1951"/>
      <c r="H4" s="1952"/>
      <c r="J4" t="s">
        <v>469</v>
      </c>
      <c r="P4">
        <v>2</v>
      </c>
    </row>
    <row r="5" spans="1:16">
      <c r="B5" s="52"/>
      <c r="C5" s="26"/>
      <c r="D5" s="26"/>
      <c r="E5" s="26"/>
      <c r="F5" s="26"/>
      <c r="G5" s="26"/>
      <c r="H5" s="26"/>
    </row>
    <row r="6" spans="1:16" ht="44.25" customHeight="1">
      <c r="A6" s="22" t="s">
        <v>225</v>
      </c>
      <c r="B6" s="1961" t="s">
        <v>1014</v>
      </c>
      <c r="C6" s="1951"/>
      <c r="D6" s="1951"/>
      <c r="E6" s="1951"/>
      <c r="F6" s="1951"/>
      <c r="G6" s="1951"/>
      <c r="H6" s="1952"/>
      <c r="J6" s="35" t="s">
        <v>494</v>
      </c>
      <c r="K6" s="35" t="s">
        <v>1015</v>
      </c>
      <c r="P6">
        <v>3</v>
      </c>
    </row>
    <row r="7" spans="1:16" ht="35.25" customHeight="1">
      <c r="A7" s="22"/>
      <c r="B7" s="1886" t="s">
        <v>1016</v>
      </c>
      <c r="C7" s="1951"/>
      <c r="D7" s="1951"/>
      <c r="E7" s="1951"/>
      <c r="F7" s="1951"/>
      <c r="G7" s="1951"/>
      <c r="H7" s="1952"/>
      <c r="J7" s="761" t="s">
        <v>1017</v>
      </c>
      <c r="K7" s="23" t="s">
        <v>1018</v>
      </c>
      <c r="L7" s="23" t="s">
        <v>1019</v>
      </c>
      <c r="M7" s="23" t="s">
        <v>1020</v>
      </c>
      <c r="N7" s="762" t="s">
        <v>1021</v>
      </c>
      <c r="O7" s="763" t="s">
        <v>1022</v>
      </c>
      <c r="P7">
        <v>4</v>
      </c>
    </row>
    <row r="8" spans="1:16" ht="35.25" customHeight="1">
      <c r="A8" s="22"/>
      <c r="B8" s="1972" t="s">
        <v>1117</v>
      </c>
      <c r="C8" s="1973"/>
      <c r="D8" s="1973"/>
      <c r="E8" s="1973"/>
      <c r="F8" s="1973"/>
      <c r="G8" s="1973"/>
      <c r="H8" s="1973"/>
      <c r="J8" s="35" t="s">
        <v>1246</v>
      </c>
      <c r="L8" s="23"/>
      <c r="M8" s="23"/>
      <c r="N8" s="762"/>
      <c r="O8" s="765"/>
      <c r="P8">
        <v>5</v>
      </c>
    </row>
    <row r="9" spans="1:16" ht="35.25" customHeight="1">
      <c r="A9" s="22"/>
      <c r="B9" s="1947" t="s">
        <v>1118</v>
      </c>
      <c r="C9" s="1948"/>
      <c r="D9" s="1948"/>
      <c r="E9" s="1948"/>
      <c r="F9" s="1948"/>
      <c r="G9" s="1948"/>
      <c r="H9" s="1948"/>
      <c r="J9" s="761" t="s">
        <v>1017</v>
      </c>
      <c r="K9" s="23" t="s">
        <v>1018</v>
      </c>
      <c r="L9" s="23" t="s">
        <v>1019</v>
      </c>
      <c r="M9" s="23" t="s">
        <v>1020</v>
      </c>
      <c r="N9" s="762"/>
      <c r="O9" s="765"/>
      <c r="P9">
        <v>6</v>
      </c>
    </row>
    <row r="10" spans="1:16" ht="35.25" customHeight="1">
      <c r="A10" s="22"/>
      <c r="B10" s="1947" t="s">
        <v>1119</v>
      </c>
      <c r="C10" s="1948"/>
      <c r="D10" s="1948"/>
      <c r="E10" s="1948"/>
      <c r="F10" s="1948"/>
      <c r="G10" s="1948"/>
      <c r="H10" s="1948"/>
      <c r="J10" s="35" t="s">
        <v>1120</v>
      </c>
      <c r="K10" s="35" t="s">
        <v>1121</v>
      </c>
      <c r="L10" s="23"/>
      <c r="M10" s="23"/>
      <c r="N10" s="762"/>
      <c r="O10" s="765"/>
      <c r="P10">
        <v>7</v>
      </c>
    </row>
    <row r="11" spans="1:16" ht="35.25" customHeight="1">
      <c r="A11" s="22"/>
      <c r="B11" s="1947" t="s">
        <v>1122</v>
      </c>
      <c r="C11" s="1948"/>
      <c r="D11" s="1948"/>
      <c r="E11" s="1948"/>
      <c r="F11" s="1948"/>
      <c r="G11" s="1948"/>
      <c r="H11" s="1948"/>
      <c r="J11" s="35" t="s">
        <v>1123</v>
      </c>
      <c r="K11" s="35" t="s">
        <v>1116</v>
      </c>
      <c r="L11" s="23"/>
      <c r="M11" s="23"/>
      <c r="N11" s="762"/>
      <c r="O11" s="765"/>
      <c r="P11">
        <v>8</v>
      </c>
    </row>
    <row r="12" spans="1:16" ht="35.25" customHeight="1">
      <c r="A12" s="22"/>
      <c r="B12" s="1947" t="s">
        <v>1124</v>
      </c>
      <c r="C12" s="1948"/>
      <c r="D12" s="1948"/>
      <c r="E12" s="1948"/>
      <c r="F12" s="1948"/>
      <c r="G12" s="1948"/>
      <c r="H12" s="1948"/>
      <c r="J12" s="35" t="s">
        <v>468</v>
      </c>
      <c r="L12" s="23"/>
      <c r="M12" s="23"/>
      <c r="N12" s="762"/>
      <c r="O12" s="765"/>
      <c r="P12">
        <v>9</v>
      </c>
    </row>
    <row r="13" spans="1:16" ht="35.25" customHeight="1">
      <c r="A13" s="22"/>
      <c r="B13" s="1947" t="s">
        <v>1125</v>
      </c>
      <c r="C13" s="1948"/>
      <c r="D13" s="1948"/>
      <c r="E13" s="1948"/>
      <c r="F13" s="1948"/>
      <c r="G13" s="1948"/>
      <c r="H13" s="1948"/>
      <c r="J13" s="35" t="s">
        <v>470</v>
      </c>
      <c r="K13" s="35" t="s">
        <v>1077</v>
      </c>
      <c r="L13" s="23"/>
      <c r="M13" s="23"/>
      <c r="N13" s="762"/>
      <c r="O13" s="765"/>
      <c r="P13">
        <v>10</v>
      </c>
    </row>
    <row r="14" spans="1:16" ht="35.25" customHeight="1">
      <c r="A14" s="22"/>
      <c r="B14" s="1947" t="s">
        <v>1126</v>
      </c>
      <c r="C14" s="1948"/>
      <c r="D14" s="1948"/>
      <c r="E14" s="1948"/>
      <c r="F14" s="1948"/>
      <c r="G14" s="1948"/>
      <c r="H14" s="1948"/>
      <c r="J14" s="35" t="s">
        <v>1127</v>
      </c>
      <c r="L14" s="23"/>
      <c r="M14" s="23"/>
      <c r="N14" s="762"/>
      <c r="O14" s="765"/>
      <c r="P14">
        <v>11</v>
      </c>
    </row>
    <row r="15" spans="1:16" ht="35.25" customHeight="1">
      <c r="A15" s="22"/>
      <c r="B15" s="1947" t="s">
        <v>1128</v>
      </c>
      <c r="C15" s="1948"/>
      <c r="D15" s="1948"/>
      <c r="E15" s="1948"/>
      <c r="F15" s="1948"/>
      <c r="G15" s="1948"/>
      <c r="H15" s="1948"/>
      <c r="J15" s="35" t="s">
        <v>1127</v>
      </c>
      <c r="L15" s="23"/>
      <c r="M15" s="23"/>
      <c r="N15" s="762"/>
      <c r="O15" s="765"/>
      <c r="P15">
        <v>12</v>
      </c>
    </row>
    <row r="16" spans="1:16" ht="35.25" customHeight="1">
      <c r="A16" s="22"/>
      <c r="B16" s="1947" t="s">
        <v>1129</v>
      </c>
      <c r="C16" s="1948"/>
      <c r="D16" s="1948"/>
      <c r="E16" s="1948"/>
      <c r="F16" s="1948"/>
      <c r="G16" s="1948"/>
      <c r="H16" s="1948"/>
      <c r="J16" s="35" t="s">
        <v>1127</v>
      </c>
      <c r="L16" s="23"/>
      <c r="M16" s="23"/>
      <c r="N16" s="762"/>
      <c r="O16" s="765"/>
      <c r="P16">
        <v>13</v>
      </c>
    </row>
    <row r="17" spans="1:20" ht="35.25" customHeight="1">
      <c r="A17" s="22"/>
      <c r="B17" s="1947" t="s">
        <v>1130</v>
      </c>
      <c r="C17" s="1948"/>
      <c r="D17" s="1948"/>
      <c r="E17" s="1948"/>
      <c r="F17" s="1948"/>
      <c r="G17" s="1948"/>
      <c r="H17" s="1948"/>
      <c r="J17" s="35" t="s">
        <v>1127</v>
      </c>
      <c r="L17" s="23"/>
      <c r="M17" s="23"/>
      <c r="N17" s="762"/>
      <c r="O17" s="765"/>
      <c r="P17">
        <v>14</v>
      </c>
    </row>
    <row r="18" spans="1:20" ht="35.25" customHeight="1">
      <c r="A18" s="22"/>
      <c r="B18" s="1947" t="s">
        <v>1131</v>
      </c>
      <c r="C18" s="1948"/>
      <c r="D18" s="1948"/>
      <c r="E18" s="1948"/>
      <c r="F18" s="1948"/>
      <c r="G18" s="1948"/>
      <c r="H18" s="1948"/>
      <c r="J18" s="35" t="s">
        <v>1127</v>
      </c>
      <c r="L18" s="23"/>
      <c r="M18" s="23"/>
      <c r="N18" s="762"/>
      <c r="O18" s="765"/>
      <c r="P18">
        <v>15</v>
      </c>
    </row>
    <row r="19" spans="1:20" ht="35.25" customHeight="1">
      <c r="A19" s="22"/>
      <c r="B19" s="1947" t="s">
        <v>1132</v>
      </c>
      <c r="C19" s="1948"/>
      <c r="D19" s="1948"/>
      <c r="E19" s="1948"/>
      <c r="F19" s="1948"/>
      <c r="G19" s="1948"/>
      <c r="H19" s="1948"/>
      <c r="J19" s="35" t="s">
        <v>1127</v>
      </c>
      <c r="L19" s="23"/>
      <c r="M19" s="23"/>
      <c r="N19" s="762"/>
      <c r="O19" s="765"/>
      <c r="P19">
        <v>16</v>
      </c>
    </row>
    <row r="20" spans="1:20" ht="35.25" customHeight="1">
      <c r="A20" s="22"/>
      <c r="B20" s="1947" t="s">
        <v>1133</v>
      </c>
      <c r="C20" s="1948"/>
      <c r="D20" s="1948"/>
      <c r="E20" s="1948"/>
      <c r="F20" s="1948"/>
      <c r="G20" s="1948"/>
      <c r="H20" s="1948"/>
      <c r="J20" s="35" t="s">
        <v>1127</v>
      </c>
      <c r="L20" s="23"/>
      <c r="M20" s="23"/>
      <c r="N20" s="762"/>
      <c r="O20" s="765"/>
      <c r="P20">
        <v>17</v>
      </c>
    </row>
    <row r="21" spans="1:20" ht="35.25" customHeight="1">
      <c r="A21" s="22"/>
      <c r="B21" s="1947" t="s">
        <v>1134</v>
      </c>
      <c r="C21" s="1948"/>
      <c r="D21" s="1948"/>
      <c r="E21" s="1948"/>
      <c r="F21" s="1948"/>
      <c r="G21" s="1948"/>
      <c r="H21" s="1948"/>
      <c r="J21" s="35" t="s">
        <v>1127</v>
      </c>
      <c r="L21" s="23"/>
      <c r="M21" s="23"/>
      <c r="N21" s="762"/>
      <c r="O21" s="765"/>
      <c r="P21">
        <v>18</v>
      </c>
    </row>
    <row r="23" spans="1:20" ht="30" customHeight="1">
      <c r="A23" s="35" t="s">
        <v>247</v>
      </c>
      <c r="B23" s="1950" t="s">
        <v>1023</v>
      </c>
      <c r="C23" s="1951"/>
      <c r="D23" s="1951"/>
      <c r="E23" s="1951"/>
      <c r="F23" s="1951"/>
      <c r="G23" s="1951"/>
      <c r="H23" s="1952"/>
      <c r="J23" s="761" t="s">
        <v>1024</v>
      </c>
      <c r="K23" s="23" t="s">
        <v>1015</v>
      </c>
      <c r="L23" s="41"/>
      <c r="M23" s="41"/>
      <c r="N23" s="41"/>
      <c r="O23" s="764"/>
      <c r="P23">
        <v>19</v>
      </c>
    </row>
    <row r="24" spans="1:20" ht="21.75" customHeight="1">
      <c r="A24" s="35"/>
      <c r="B24" s="1966" t="s">
        <v>1025</v>
      </c>
      <c r="C24" s="1951"/>
      <c r="D24" s="1951"/>
      <c r="E24" s="1951"/>
      <c r="F24" s="1951"/>
      <c r="G24" s="1951"/>
      <c r="H24" s="1952"/>
      <c r="J24" s="761" t="s">
        <v>1017</v>
      </c>
      <c r="K24" s="23" t="s">
        <v>1018</v>
      </c>
      <c r="L24" s="23" t="s">
        <v>1019</v>
      </c>
      <c r="M24" s="23" t="s">
        <v>1020</v>
      </c>
      <c r="N24" s="762" t="s">
        <v>1021</v>
      </c>
      <c r="O24" s="763" t="s">
        <v>1022</v>
      </c>
      <c r="P24">
        <v>20</v>
      </c>
    </row>
    <row r="25" spans="1:20" ht="21.75" customHeight="1">
      <c r="A25" s="35"/>
      <c r="B25" s="1966" t="s">
        <v>1026</v>
      </c>
      <c r="C25" s="1967"/>
      <c r="D25" s="1967"/>
      <c r="E25" s="1967"/>
      <c r="F25" s="1967"/>
      <c r="G25" s="1967"/>
      <c r="H25" s="1968"/>
      <c r="J25" s="761" t="s">
        <v>1017</v>
      </c>
      <c r="K25" s="23" t="s">
        <v>1018</v>
      </c>
      <c r="L25" s="23" t="s">
        <v>1019</v>
      </c>
      <c r="M25" s="23" t="s">
        <v>1020</v>
      </c>
      <c r="N25" s="762" t="s">
        <v>1021</v>
      </c>
      <c r="O25" s="763" t="s">
        <v>1022</v>
      </c>
      <c r="P25">
        <v>21</v>
      </c>
    </row>
    <row r="26" spans="1:20">
      <c r="N26" s="46"/>
      <c r="O26" s="47"/>
      <c r="P26" s="47"/>
      <c r="Q26" s="47"/>
      <c r="R26" s="47"/>
      <c r="S26" s="47"/>
      <c r="T26" s="48"/>
    </row>
    <row r="27" spans="1:20" ht="54.75" customHeight="1">
      <c r="A27" s="35" t="s">
        <v>248</v>
      </c>
      <c r="B27" s="1969" t="s">
        <v>1027</v>
      </c>
      <c r="C27" s="1970"/>
      <c r="D27" s="1970"/>
      <c r="E27" s="1970"/>
      <c r="F27" s="1970"/>
      <c r="G27" s="1970"/>
      <c r="H27" s="1971"/>
      <c r="J27" s="761" t="s">
        <v>1017</v>
      </c>
      <c r="K27" s="23" t="s">
        <v>1018</v>
      </c>
      <c r="L27" s="23" t="s">
        <v>1019</v>
      </c>
      <c r="M27" s="23" t="s">
        <v>1020</v>
      </c>
      <c r="N27" s="765" t="s">
        <v>1021</v>
      </c>
      <c r="O27" s="765" t="s">
        <v>1022</v>
      </c>
      <c r="P27" s="24">
        <v>22</v>
      </c>
      <c r="Q27" s="8"/>
      <c r="R27" s="8"/>
      <c r="S27" s="8"/>
      <c r="T27" s="8"/>
    </row>
    <row r="28" spans="1:20" ht="54.75" customHeight="1">
      <c r="A28" s="35"/>
      <c r="B28" s="1962" t="s">
        <v>1028</v>
      </c>
      <c r="C28" s="1962"/>
      <c r="D28" s="1962"/>
      <c r="E28" s="1962"/>
      <c r="F28" s="1962"/>
      <c r="G28" s="1962"/>
      <c r="H28" s="1962"/>
      <c r="J28" s="766" t="s">
        <v>1029</v>
      </c>
      <c r="K28" s="766" t="s">
        <v>1030</v>
      </c>
      <c r="L28" s="23" t="s">
        <v>1031</v>
      </c>
      <c r="M28" s="766" t="s">
        <v>1032</v>
      </c>
      <c r="N28" s="767" t="s">
        <v>1033</v>
      </c>
      <c r="O28" s="8"/>
      <c r="P28" s="24">
        <v>23</v>
      </c>
      <c r="Q28" s="8"/>
      <c r="R28" s="8"/>
      <c r="S28" s="8"/>
      <c r="T28" s="8"/>
    </row>
    <row r="29" spans="1:20">
      <c r="A29" s="35"/>
      <c r="B29" s="49"/>
      <c r="C29" s="49"/>
      <c r="D29" s="49"/>
      <c r="E29" s="49"/>
      <c r="F29" s="49"/>
      <c r="G29" s="49"/>
      <c r="H29" s="49"/>
      <c r="N29" s="8"/>
      <c r="O29" s="8"/>
      <c r="P29" s="8"/>
      <c r="Q29" s="8"/>
      <c r="R29" s="8"/>
      <c r="S29" s="8"/>
      <c r="T29" s="8"/>
    </row>
    <row r="30" spans="1:20" ht="33" customHeight="1">
      <c r="A30" s="22" t="s">
        <v>226</v>
      </c>
      <c r="B30" s="1886" t="s">
        <v>1034</v>
      </c>
      <c r="C30" s="1963"/>
      <c r="D30" s="1963"/>
      <c r="E30" s="1963"/>
      <c r="F30" s="1963"/>
      <c r="G30" s="1963"/>
      <c r="H30" s="1964"/>
      <c r="J30" s="768" t="s">
        <v>1035</v>
      </c>
      <c r="N30" s="8"/>
      <c r="O30" s="8"/>
      <c r="P30" s="40">
        <v>24</v>
      </c>
      <c r="Q30" s="8"/>
      <c r="R30" s="8"/>
      <c r="S30" s="8"/>
      <c r="T30" s="8"/>
    </row>
    <row r="31" spans="1:20" ht="25.5" customHeight="1">
      <c r="B31" s="1877" t="s">
        <v>345</v>
      </c>
      <c r="C31" s="1965"/>
      <c r="D31" s="1965"/>
      <c r="E31" s="1965"/>
      <c r="F31" s="1965"/>
      <c r="G31" s="1965"/>
      <c r="H31" s="1965"/>
      <c r="J31" s="761" t="s">
        <v>1017</v>
      </c>
      <c r="K31" s="23" t="s">
        <v>1018</v>
      </c>
      <c r="L31" s="23" t="s">
        <v>1019</v>
      </c>
      <c r="M31" s="23" t="s">
        <v>1020</v>
      </c>
      <c r="N31" s="762" t="s">
        <v>1021</v>
      </c>
      <c r="O31" s="763" t="s">
        <v>1022</v>
      </c>
      <c r="P31" s="8">
        <v>25</v>
      </c>
      <c r="Q31" s="8"/>
      <c r="R31" s="8"/>
      <c r="S31" s="8"/>
      <c r="T31" s="8"/>
    </row>
    <row r="32" spans="1:20" ht="17.25" customHeight="1">
      <c r="B32" s="1877" t="s">
        <v>1036</v>
      </c>
      <c r="C32" s="1877"/>
      <c r="D32" s="1877"/>
      <c r="E32" s="1877"/>
      <c r="F32" s="1877"/>
      <c r="G32" s="1877"/>
      <c r="H32" s="1877"/>
      <c r="J32" s="761" t="s">
        <v>1017</v>
      </c>
      <c r="K32" s="23" t="s">
        <v>1018</v>
      </c>
      <c r="L32" s="23" t="s">
        <v>1019</v>
      </c>
      <c r="M32" s="23" t="s">
        <v>1020</v>
      </c>
      <c r="N32" s="762" t="s">
        <v>1021</v>
      </c>
      <c r="O32" s="763" t="s">
        <v>1022</v>
      </c>
      <c r="P32" s="40">
        <v>26</v>
      </c>
      <c r="Q32" s="8"/>
      <c r="R32" s="8"/>
      <c r="S32" s="8"/>
      <c r="T32" s="8"/>
    </row>
    <row r="33" spans="1:20">
      <c r="B33" s="23"/>
      <c r="C33" s="24"/>
      <c r="D33" s="24"/>
      <c r="E33" s="24"/>
      <c r="F33" s="24"/>
      <c r="G33" s="24"/>
      <c r="H33" s="24"/>
      <c r="N33" s="8"/>
      <c r="O33" s="8"/>
      <c r="P33" s="8"/>
      <c r="Q33" s="8"/>
      <c r="R33" s="8"/>
      <c r="S33" s="8"/>
      <c r="T33" s="8"/>
    </row>
    <row r="34" spans="1:20" ht="33" customHeight="1">
      <c r="A34" s="38" t="s">
        <v>228</v>
      </c>
      <c r="B34" s="1902" t="s">
        <v>1037</v>
      </c>
      <c r="C34" s="1902"/>
      <c r="D34" s="1902"/>
      <c r="E34" s="1902"/>
      <c r="F34" s="1902"/>
      <c r="G34" s="1902"/>
      <c r="H34" s="1902"/>
      <c r="I34" s="1902"/>
      <c r="J34" s="761" t="s">
        <v>1017</v>
      </c>
      <c r="K34" s="23" t="s">
        <v>1018</v>
      </c>
      <c r="L34" s="23" t="s">
        <v>1019</v>
      </c>
      <c r="M34" s="23" t="s">
        <v>1020</v>
      </c>
      <c r="N34" s="765" t="s">
        <v>1021</v>
      </c>
      <c r="O34" s="763" t="s">
        <v>1022</v>
      </c>
      <c r="P34">
        <v>28</v>
      </c>
    </row>
    <row r="35" spans="1:20" ht="27" customHeight="1">
      <c r="B35" s="1956" t="s">
        <v>1038</v>
      </c>
      <c r="C35" s="1956"/>
      <c r="D35" s="1956"/>
      <c r="E35" s="1956"/>
      <c r="F35" s="1956"/>
      <c r="G35" s="1956"/>
      <c r="H35" s="1956"/>
      <c r="I35" s="1956"/>
      <c r="J35" s="761" t="s">
        <v>1017</v>
      </c>
      <c r="K35" s="23" t="s">
        <v>1018</v>
      </c>
      <c r="L35" s="23" t="s">
        <v>1019</v>
      </c>
      <c r="M35" s="23" t="s">
        <v>1020</v>
      </c>
      <c r="N35" s="765"/>
      <c r="O35" s="763"/>
      <c r="P35">
        <v>29</v>
      </c>
    </row>
    <row r="36" spans="1:20" ht="30.75" customHeight="1">
      <c r="B36" s="1955" t="s">
        <v>1039</v>
      </c>
      <c r="C36" s="1955"/>
      <c r="D36" s="1955"/>
      <c r="E36" s="1955"/>
      <c r="F36" s="1955"/>
      <c r="G36" s="1955"/>
      <c r="H36" s="1955"/>
      <c r="I36" s="1955"/>
      <c r="J36" s="769" t="s">
        <v>1040</v>
      </c>
      <c r="K36" s="770" t="s">
        <v>1041</v>
      </c>
      <c r="L36" s="1904" t="s">
        <v>1042</v>
      </c>
      <c r="M36" s="1904"/>
      <c r="N36" s="1904" t="s">
        <v>1043</v>
      </c>
      <c r="O36" s="1905"/>
      <c r="P36">
        <v>30</v>
      </c>
    </row>
    <row r="37" spans="1:20" ht="30" customHeight="1">
      <c r="B37" s="1913" t="s">
        <v>1044</v>
      </c>
      <c r="C37" s="1913"/>
      <c r="D37" s="1913"/>
      <c r="E37" s="1913"/>
      <c r="F37" s="1913"/>
      <c r="G37" s="1913"/>
      <c r="H37" s="1913"/>
      <c r="I37" s="1913"/>
      <c r="J37" s="761" t="s">
        <v>1017</v>
      </c>
      <c r="K37" s="23" t="s">
        <v>1018</v>
      </c>
      <c r="L37" s="23" t="s">
        <v>1019</v>
      </c>
      <c r="M37" s="23" t="s">
        <v>1020</v>
      </c>
      <c r="N37" s="765" t="s">
        <v>1021</v>
      </c>
      <c r="O37" s="763" t="s">
        <v>1022</v>
      </c>
      <c r="P37">
        <v>31</v>
      </c>
    </row>
    <row r="38" spans="1:20" ht="12.75" customHeight="1">
      <c r="B38" s="1922" t="s">
        <v>330</v>
      </c>
      <c r="C38" s="1922"/>
      <c r="D38" s="1922"/>
      <c r="E38" s="1922"/>
      <c r="F38" s="1922"/>
      <c r="G38" s="1922"/>
      <c r="H38" s="1922"/>
      <c r="I38" s="1922"/>
      <c r="J38" s="761" t="s">
        <v>1017</v>
      </c>
      <c r="K38" s="23" t="s">
        <v>1018</v>
      </c>
      <c r="L38" s="23" t="s">
        <v>1019</v>
      </c>
      <c r="M38" s="23" t="s">
        <v>1020</v>
      </c>
      <c r="N38" s="765"/>
      <c r="O38" s="763"/>
      <c r="P38">
        <v>32</v>
      </c>
    </row>
    <row r="39" spans="1:20" ht="31.5" customHeight="1">
      <c r="B39" s="1906" t="s">
        <v>346</v>
      </c>
      <c r="C39" s="1907"/>
      <c r="D39" s="1907"/>
      <c r="E39" s="1907"/>
      <c r="F39" s="1907"/>
      <c r="G39" s="1907"/>
      <c r="H39" s="1907"/>
      <c r="I39" s="1907"/>
      <c r="J39" s="771" t="s">
        <v>470</v>
      </c>
      <c r="K39" s="765"/>
      <c r="L39" s="765"/>
      <c r="M39" s="765"/>
      <c r="N39" s="765"/>
      <c r="O39" s="763"/>
      <c r="P39">
        <v>33</v>
      </c>
    </row>
    <row r="40" spans="1:20" ht="12.75" customHeight="1">
      <c r="N40" t="str">
        <f ca="1">IF(ISNA(MATCH(N37,B:B,0)),"",INDIRECT("B"&amp;MATCH(N37,B:B,0)+1))</f>
        <v/>
      </c>
    </row>
    <row r="41" spans="1:20" ht="25.5">
      <c r="A41" s="22" t="s">
        <v>229</v>
      </c>
      <c r="B41" s="1974" t="s">
        <v>331</v>
      </c>
      <c r="C41" s="1975"/>
      <c r="D41" s="1975"/>
      <c r="E41" s="1975"/>
      <c r="F41" s="1975"/>
      <c r="G41" s="1975"/>
      <c r="H41" s="1975"/>
      <c r="I41" s="1975"/>
      <c r="J41" s="761" t="s">
        <v>1017</v>
      </c>
      <c r="K41" s="23" t="s">
        <v>1018</v>
      </c>
      <c r="L41" s="23" t="s">
        <v>1019</v>
      </c>
      <c r="M41" s="23" t="s">
        <v>1020</v>
      </c>
      <c r="N41" s="772"/>
      <c r="O41" s="773"/>
      <c r="P41">
        <v>34</v>
      </c>
    </row>
    <row r="42" spans="1:20" ht="12.75" customHeight="1">
      <c r="A42" s="22"/>
      <c r="B42" s="1877" t="s">
        <v>332</v>
      </c>
      <c r="C42" s="1908"/>
      <c r="D42" s="1908"/>
      <c r="E42" s="1908"/>
      <c r="F42" s="1908"/>
      <c r="G42" s="1908"/>
      <c r="H42" s="1908"/>
      <c r="I42" s="1908"/>
      <c r="J42" s="761" t="s">
        <v>1017</v>
      </c>
      <c r="K42" s="23" t="s">
        <v>1018</v>
      </c>
      <c r="L42" s="23" t="s">
        <v>1019</v>
      </c>
      <c r="M42" s="23" t="s">
        <v>1020</v>
      </c>
      <c r="N42" s="765"/>
      <c r="O42" s="763"/>
      <c r="P42">
        <v>35</v>
      </c>
    </row>
    <row r="43" spans="1:20" ht="12.75" customHeight="1">
      <c r="A43" s="22"/>
      <c r="B43" s="1914" t="s">
        <v>333</v>
      </c>
      <c r="C43" s="1915"/>
      <c r="D43" s="1915"/>
      <c r="E43" s="1915"/>
      <c r="F43" s="1915"/>
      <c r="G43" s="1915"/>
      <c r="H43" s="1915"/>
      <c r="I43" s="1915"/>
      <c r="J43" s="761" t="s">
        <v>1017</v>
      </c>
      <c r="K43" s="23" t="s">
        <v>1018</v>
      </c>
      <c r="L43" s="23" t="s">
        <v>1019</v>
      </c>
      <c r="M43" s="23" t="s">
        <v>1020</v>
      </c>
      <c r="N43" s="765"/>
      <c r="O43" s="763"/>
      <c r="P43">
        <v>36</v>
      </c>
    </row>
    <row r="44" spans="1:20" ht="25.5">
      <c r="A44" s="22"/>
      <c r="B44" s="1953" t="s">
        <v>334</v>
      </c>
      <c r="C44" s="1954"/>
      <c r="D44" s="1954"/>
      <c r="E44" s="1954"/>
      <c r="F44" s="1954"/>
      <c r="G44" s="1954"/>
      <c r="H44" s="1954"/>
      <c r="I44" s="1954"/>
      <c r="J44" s="761" t="s">
        <v>1017</v>
      </c>
      <c r="K44" s="23" t="s">
        <v>1018</v>
      </c>
      <c r="L44" s="23" t="s">
        <v>1019</v>
      </c>
      <c r="M44" s="23" t="s">
        <v>1020</v>
      </c>
      <c r="N44" s="765"/>
      <c r="O44" s="763"/>
      <c r="P44">
        <v>37</v>
      </c>
    </row>
    <row r="45" spans="1:20" ht="25.5">
      <c r="A45" s="22"/>
      <c r="B45" s="1909" t="s">
        <v>335</v>
      </c>
      <c r="C45" s="1910"/>
      <c r="D45" s="1910"/>
      <c r="E45" s="1910"/>
      <c r="F45" s="1910"/>
      <c r="G45" s="1910"/>
      <c r="H45" s="1910"/>
      <c r="I45" s="1910"/>
      <c r="J45" s="761" t="s">
        <v>1017</v>
      </c>
      <c r="K45" s="23" t="s">
        <v>1018</v>
      </c>
      <c r="L45" s="23" t="s">
        <v>1019</v>
      </c>
      <c r="M45" s="23" t="s">
        <v>1020</v>
      </c>
      <c r="N45" s="765" t="s">
        <v>1021</v>
      </c>
      <c r="O45" s="763" t="s">
        <v>1022</v>
      </c>
      <c r="P45">
        <v>38</v>
      </c>
    </row>
    <row r="46" spans="1:20" ht="25.5">
      <c r="A46" s="22"/>
      <c r="B46" s="1918" t="s">
        <v>336</v>
      </c>
      <c r="C46" s="1919"/>
      <c r="D46" s="1919"/>
      <c r="E46" s="1919"/>
      <c r="F46" s="1919"/>
      <c r="G46" s="1919"/>
      <c r="H46" s="1919"/>
      <c r="I46" s="1919"/>
      <c r="J46" s="761" t="s">
        <v>1017</v>
      </c>
      <c r="K46" s="23" t="s">
        <v>1018</v>
      </c>
      <c r="L46" s="23" t="s">
        <v>1019</v>
      </c>
      <c r="M46" s="23" t="s">
        <v>1020</v>
      </c>
      <c r="N46" s="765" t="s">
        <v>1021</v>
      </c>
      <c r="O46" s="763" t="s">
        <v>1022</v>
      </c>
      <c r="P46">
        <v>39</v>
      </c>
    </row>
    <row r="47" spans="1:20" ht="25.5">
      <c r="A47" s="22"/>
      <c r="B47" s="1920" t="s">
        <v>337</v>
      </c>
      <c r="C47" s="1921"/>
      <c r="D47" s="1921"/>
      <c r="E47" s="1921"/>
      <c r="F47" s="1921"/>
      <c r="G47" s="1921"/>
      <c r="H47" s="1921"/>
      <c r="I47" s="1921"/>
      <c r="J47" s="761" t="s">
        <v>1017</v>
      </c>
      <c r="K47" s="23" t="s">
        <v>1018</v>
      </c>
      <c r="L47" s="23" t="s">
        <v>1019</v>
      </c>
      <c r="M47" s="23" t="s">
        <v>1020</v>
      </c>
      <c r="N47" s="765" t="s">
        <v>1021</v>
      </c>
      <c r="O47" s="763" t="s">
        <v>1022</v>
      </c>
      <c r="P47">
        <v>40</v>
      </c>
    </row>
    <row r="48" spans="1:20" ht="25.5">
      <c r="A48" s="22"/>
      <c r="B48" s="1916" t="s">
        <v>338</v>
      </c>
      <c r="C48" s="1917"/>
      <c r="D48" s="1917"/>
      <c r="E48" s="1917"/>
      <c r="F48" s="1917"/>
      <c r="G48" s="1917"/>
      <c r="H48" s="1917"/>
      <c r="I48" s="1917"/>
      <c r="J48" s="761" t="s">
        <v>1017</v>
      </c>
      <c r="K48" s="23" t="s">
        <v>1018</v>
      </c>
      <c r="L48" s="23" t="s">
        <v>1019</v>
      </c>
      <c r="M48" s="23" t="s">
        <v>1020</v>
      </c>
      <c r="N48" s="765" t="s">
        <v>1021</v>
      </c>
      <c r="O48" s="763" t="s">
        <v>1022</v>
      </c>
      <c r="P48">
        <v>41</v>
      </c>
    </row>
    <row r="49" spans="1:16" ht="12.75" customHeight="1">
      <c r="A49" s="22"/>
      <c r="B49" s="1911" t="s">
        <v>471</v>
      </c>
      <c r="C49" s="1912"/>
      <c r="D49" s="1912"/>
      <c r="E49" s="1912"/>
      <c r="F49" s="1912"/>
      <c r="G49" s="1912"/>
      <c r="H49" s="1912"/>
      <c r="I49" s="1912"/>
      <c r="J49" s="771" t="s">
        <v>472</v>
      </c>
      <c r="K49" s="765"/>
      <c r="L49" s="765"/>
      <c r="M49" s="765"/>
      <c r="N49" s="765"/>
      <c r="O49" s="763"/>
      <c r="P49">
        <v>42</v>
      </c>
    </row>
    <row r="50" spans="1:16" ht="12.75" customHeight="1">
      <c r="B50" s="1949"/>
      <c r="C50" s="1949"/>
      <c r="D50" s="1949"/>
      <c r="E50" s="1949"/>
      <c r="F50" s="1949"/>
      <c r="G50" s="1949"/>
      <c r="H50" s="1949"/>
      <c r="I50" s="1949"/>
      <c r="J50" s="8"/>
    </row>
    <row r="51" spans="1:16" ht="25.5">
      <c r="A51" s="22" t="s">
        <v>230</v>
      </c>
      <c r="B51" s="1886" t="s">
        <v>1045</v>
      </c>
      <c r="C51" s="1882"/>
      <c r="D51" s="1882"/>
      <c r="E51" s="1882"/>
      <c r="F51" s="1882"/>
      <c r="G51" s="1882"/>
      <c r="H51" s="1882"/>
      <c r="I51" s="1992"/>
      <c r="J51" s="761" t="s">
        <v>1017</v>
      </c>
      <c r="K51" s="23" t="s">
        <v>1018</v>
      </c>
      <c r="L51" s="23" t="s">
        <v>1019</v>
      </c>
      <c r="M51" s="23" t="s">
        <v>1020</v>
      </c>
      <c r="P51">
        <v>43</v>
      </c>
    </row>
    <row r="52" spans="1:16" ht="26.25" customHeight="1">
      <c r="B52" s="1883" t="s">
        <v>1046</v>
      </c>
      <c r="C52" s="1884"/>
      <c r="D52" s="1884"/>
      <c r="E52" s="1884"/>
      <c r="F52" s="1884"/>
      <c r="G52" s="1884"/>
      <c r="H52" s="1884"/>
      <c r="I52" s="1885"/>
      <c r="J52" s="761" t="s">
        <v>1017</v>
      </c>
      <c r="K52" s="23" t="s">
        <v>1018</v>
      </c>
      <c r="L52" s="23" t="s">
        <v>1019</v>
      </c>
      <c r="M52" s="23" t="s">
        <v>1020</v>
      </c>
      <c r="P52">
        <v>44</v>
      </c>
    </row>
    <row r="53" spans="1:16" ht="12.75" customHeight="1">
      <c r="B53" s="1989" t="s">
        <v>340</v>
      </c>
      <c r="C53" s="1990"/>
      <c r="D53" s="1990"/>
      <c r="E53" s="1990"/>
      <c r="F53" s="1990"/>
      <c r="G53" s="1990"/>
      <c r="H53" s="1990"/>
      <c r="I53" s="1991"/>
      <c r="J53" s="774" t="s">
        <v>1047</v>
      </c>
      <c r="K53" s="765" t="s">
        <v>1048</v>
      </c>
      <c r="L53" s="765" t="s">
        <v>1049</v>
      </c>
      <c r="M53" s="765" t="s">
        <v>1050</v>
      </c>
      <c r="P53">
        <v>45</v>
      </c>
    </row>
    <row r="54" spans="1:16" ht="12.75" customHeight="1">
      <c r="B54" s="23"/>
      <c r="C54" s="23"/>
      <c r="D54" s="23"/>
      <c r="E54" s="23"/>
      <c r="F54" s="23"/>
      <c r="G54" s="23"/>
      <c r="H54" s="23"/>
      <c r="I54" s="23"/>
    </row>
    <row r="55" spans="1:16" ht="28.5" customHeight="1">
      <c r="A55" s="22" t="s">
        <v>231</v>
      </c>
      <c r="B55" s="932" t="s">
        <v>1051</v>
      </c>
      <c r="C55" s="933"/>
      <c r="D55" s="933"/>
      <c r="E55" s="933"/>
      <c r="F55" s="933"/>
      <c r="G55" s="933"/>
      <c r="H55" s="933"/>
      <c r="I55" s="934"/>
      <c r="J55" s="761" t="s">
        <v>1017</v>
      </c>
      <c r="K55" s="23" t="s">
        <v>1018</v>
      </c>
      <c r="L55" s="23" t="s">
        <v>1019</v>
      </c>
      <c r="M55" s="23" t="s">
        <v>1020</v>
      </c>
      <c r="N55" s="765"/>
      <c r="O55" s="763"/>
      <c r="P55">
        <v>46</v>
      </c>
    </row>
    <row r="56" spans="1:16" ht="26.25">
      <c r="B56" s="1988" t="s">
        <v>1052</v>
      </c>
      <c r="C56" s="1988"/>
      <c r="D56" s="1988"/>
      <c r="E56" s="1988"/>
      <c r="F56" s="1988"/>
      <c r="G56" s="1988"/>
      <c r="H56" s="1988"/>
      <c r="I56" s="1988"/>
      <c r="J56" s="761" t="s">
        <v>1017</v>
      </c>
      <c r="K56" s="23" t="s">
        <v>1018</v>
      </c>
      <c r="L56" s="23" t="s">
        <v>1019</v>
      </c>
      <c r="M56" s="23" t="s">
        <v>1020</v>
      </c>
      <c r="N56" s="762" t="s">
        <v>1021</v>
      </c>
      <c r="O56" s="763" t="s">
        <v>1022</v>
      </c>
      <c r="P56">
        <v>47</v>
      </c>
    </row>
    <row r="57" spans="1:16" ht="12.75" customHeight="1">
      <c r="A57" s="8"/>
    </row>
    <row r="58" spans="1:16" ht="24.75" customHeight="1">
      <c r="A58" s="22" t="s">
        <v>232</v>
      </c>
      <c r="B58" s="1886" t="s">
        <v>1053</v>
      </c>
      <c r="C58" s="1887"/>
      <c r="D58" s="1887"/>
      <c r="E58" s="1887"/>
      <c r="F58" s="1887"/>
      <c r="G58" s="1887"/>
      <c r="H58" s="1887"/>
      <c r="I58" s="1888"/>
      <c r="J58" s="761" t="s">
        <v>1017</v>
      </c>
      <c r="K58" s="23" t="s">
        <v>1018</v>
      </c>
      <c r="L58" s="23" t="s">
        <v>1019</v>
      </c>
      <c r="M58" s="23" t="s">
        <v>1020</v>
      </c>
      <c r="N58" s="765" t="s">
        <v>1021</v>
      </c>
      <c r="O58" s="763" t="s">
        <v>1022</v>
      </c>
      <c r="P58">
        <v>51</v>
      </c>
    </row>
    <row r="59" spans="1:16" ht="24" customHeight="1">
      <c r="A59" s="8"/>
      <c r="B59" s="1883" t="s">
        <v>1054</v>
      </c>
      <c r="C59" s="1884"/>
      <c r="D59" s="1884"/>
      <c r="E59" s="1884"/>
      <c r="F59" s="1884"/>
      <c r="G59" s="1884"/>
      <c r="H59" s="1884"/>
      <c r="I59" s="1885"/>
      <c r="J59" s="761" t="s">
        <v>1017</v>
      </c>
      <c r="K59" s="23" t="s">
        <v>1018</v>
      </c>
      <c r="L59" s="23" t="s">
        <v>1019</v>
      </c>
      <c r="M59" s="23" t="s">
        <v>1020</v>
      </c>
      <c r="N59" s="765" t="s">
        <v>1021</v>
      </c>
      <c r="O59" s="763" t="s">
        <v>1022</v>
      </c>
      <c r="P59">
        <v>52</v>
      </c>
    </row>
    <row r="61" spans="1:16" ht="24" customHeight="1">
      <c r="A61" s="35" t="s">
        <v>249</v>
      </c>
      <c r="B61" s="1935" t="s">
        <v>342</v>
      </c>
      <c r="C61" s="1935"/>
      <c r="D61" s="1935"/>
      <c r="E61" s="1935"/>
      <c r="F61" s="1935"/>
      <c r="G61" s="1935"/>
      <c r="H61" s="1935"/>
      <c r="I61" s="1935"/>
      <c r="J61" s="761" t="s">
        <v>1017</v>
      </c>
      <c r="K61" s="23" t="s">
        <v>1018</v>
      </c>
      <c r="L61" s="23" t="s">
        <v>1019</v>
      </c>
      <c r="M61" s="23" t="s">
        <v>1020</v>
      </c>
      <c r="P61">
        <v>53</v>
      </c>
    </row>
    <row r="62" spans="1:16" ht="24" customHeight="1">
      <c r="A62" s="35"/>
      <c r="B62" s="1936" t="s">
        <v>1055</v>
      </c>
      <c r="C62" s="1937"/>
      <c r="D62" s="1937"/>
      <c r="E62" s="1937"/>
      <c r="F62" s="1937"/>
      <c r="G62" s="1937"/>
      <c r="H62" s="1937"/>
      <c r="I62" s="1938"/>
      <c r="J62" s="771" t="s">
        <v>489</v>
      </c>
      <c r="K62" s="765"/>
      <c r="L62" s="765"/>
      <c r="M62" s="765"/>
      <c r="P62">
        <v>54</v>
      </c>
    </row>
    <row r="63" spans="1:16" ht="24" customHeight="1">
      <c r="A63" s="35"/>
      <c r="B63" s="1944" t="s">
        <v>1056</v>
      </c>
      <c r="C63" s="1945"/>
      <c r="D63" s="1945"/>
      <c r="E63" s="1945"/>
      <c r="F63" s="1945"/>
      <c r="G63" s="1945"/>
      <c r="H63" s="1945"/>
      <c r="I63" s="1946"/>
      <c r="J63" s="771" t="s">
        <v>1057</v>
      </c>
      <c r="K63" s="765" t="s">
        <v>1058</v>
      </c>
      <c r="L63" s="765"/>
      <c r="M63" s="765"/>
      <c r="P63">
        <v>55</v>
      </c>
    </row>
    <row r="64" spans="1:16" ht="15.75" customHeight="1"/>
    <row r="65" spans="1:16" ht="32.25" customHeight="1">
      <c r="A65" s="22" t="s">
        <v>233</v>
      </c>
      <c r="B65" s="1886" t="s">
        <v>1059</v>
      </c>
      <c r="C65" s="1887"/>
      <c r="D65" s="1887"/>
      <c r="E65" s="1887"/>
      <c r="F65" s="1887"/>
      <c r="G65" s="1887"/>
      <c r="H65" s="1887"/>
      <c r="I65" s="1888"/>
      <c r="J65" s="771" t="s">
        <v>1060</v>
      </c>
      <c r="K65" s="765"/>
      <c r="L65" s="765"/>
      <c r="M65" s="765"/>
      <c r="P65">
        <v>56</v>
      </c>
    </row>
    <row r="66" spans="1:16" ht="26.25" customHeight="1">
      <c r="B66" s="1883" t="s">
        <v>1061</v>
      </c>
      <c r="C66" s="1884"/>
      <c r="D66" s="1884"/>
      <c r="E66" s="1884"/>
      <c r="F66" s="1884"/>
      <c r="G66" s="1884"/>
      <c r="H66" s="1884"/>
      <c r="I66" s="1885"/>
      <c r="J66" s="771" t="s">
        <v>1062</v>
      </c>
      <c r="K66" s="765"/>
      <c r="L66" s="765"/>
      <c r="M66" s="765"/>
      <c r="P66">
        <v>57</v>
      </c>
    </row>
    <row r="67" spans="1:16" ht="18.75" customHeight="1">
      <c r="B67" s="1982" t="s">
        <v>1063</v>
      </c>
      <c r="C67" s="1983"/>
      <c r="D67" s="1983"/>
      <c r="E67" s="1983"/>
      <c r="F67" s="1983"/>
      <c r="G67" s="1983"/>
      <c r="H67" s="1983"/>
      <c r="I67" s="1984"/>
      <c r="J67" s="771" t="s">
        <v>473</v>
      </c>
      <c r="K67" s="765"/>
      <c r="L67" s="765"/>
      <c r="M67" s="765"/>
      <c r="P67">
        <v>58</v>
      </c>
    </row>
    <row r="68" spans="1:16" ht="18.75" customHeight="1">
      <c r="B68" s="1985" t="s">
        <v>1064</v>
      </c>
      <c r="C68" s="1986"/>
      <c r="D68" s="1986"/>
      <c r="E68" s="1986"/>
      <c r="F68" s="1986"/>
      <c r="G68" s="1986"/>
      <c r="H68" s="1986"/>
      <c r="I68" s="1987"/>
      <c r="J68" s="761" t="s">
        <v>1017</v>
      </c>
      <c r="K68" s="23" t="s">
        <v>1018</v>
      </c>
      <c r="L68" s="23" t="s">
        <v>1019</v>
      </c>
      <c r="M68" s="23" t="s">
        <v>1020</v>
      </c>
      <c r="P68">
        <v>59</v>
      </c>
    </row>
    <row r="69" spans="1:16" ht="25.5">
      <c r="B69" s="1958" t="s">
        <v>1065</v>
      </c>
      <c r="C69" s="1959"/>
      <c r="D69" s="1959"/>
      <c r="E69" s="1959"/>
      <c r="F69" s="1959"/>
      <c r="G69" s="1959"/>
      <c r="H69" s="1959"/>
      <c r="I69" s="1960"/>
      <c r="J69" s="761" t="s">
        <v>1017</v>
      </c>
      <c r="K69" s="23" t="s">
        <v>1018</v>
      </c>
      <c r="L69" s="23" t="s">
        <v>1019</v>
      </c>
      <c r="M69" s="23" t="s">
        <v>1020</v>
      </c>
      <c r="P69">
        <v>60</v>
      </c>
    </row>
    <row r="70" spans="1:16" ht="19.5" customHeight="1">
      <c r="B70" s="1941" t="s">
        <v>1066</v>
      </c>
      <c r="C70" s="1942"/>
      <c r="D70" s="1942"/>
      <c r="E70" s="1942"/>
      <c r="F70" s="1942"/>
      <c r="G70" s="1942"/>
      <c r="H70" s="1942"/>
      <c r="I70" s="1943"/>
      <c r="J70" s="771" t="s">
        <v>1067</v>
      </c>
      <c r="P70">
        <v>61</v>
      </c>
    </row>
    <row r="71" spans="1:16" ht="24" customHeight="1">
      <c r="B71" s="1889" t="s">
        <v>1068</v>
      </c>
      <c r="C71" s="1890"/>
      <c r="D71" s="1890"/>
      <c r="E71" s="1890"/>
      <c r="F71" s="1890"/>
      <c r="G71" s="1890"/>
      <c r="H71" s="1890"/>
      <c r="I71" s="1891"/>
      <c r="J71" s="761" t="s">
        <v>1017</v>
      </c>
      <c r="K71" s="23" t="s">
        <v>1018</v>
      </c>
      <c r="L71" s="23" t="s">
        <v>1019</v>
      </c>
      <c r="M71" s="23" t="s">
        <v>1020</v>
      </c>
      <c r="N71" s="765" t="s">
        <v>1021</v>
      </c>
      <c r="O71" s="763" t="s">
        <v>1022</v>
      </c>
      <c r="P71">
        <v>62</v>
      </c>
    </row>
    <row r="72" spans="1:16" ht="18.75" customHeight="1">
      <c r="B72" s="1889" t="s">
        <v>1069</v>
      </c>
      <c r="C72" s="1976"/>
      <c r="D72" s="1976"/>
      <c r="E72" s="1976"/>
      <c r="F72" s="1976"/>
      <c r="G72" s="1976"/>
      <c r="H72" s="1976"/>
      <c r="I72" s="1977"/>
      <c r="J72" s="761" t="s">
        <v>1017</v>
      </c>
      <c r="K72" s="23" t="s">
        <v>1018</v>
      </c>
      <c r="L72" s="23" t="s">
        <v>1019</v>
      </c>
      <c r="M72" s="23" t="s">
        <v>1020</v>
      </c>
      <c r="N72" s="765" t="s">
        <v>1021</v>
      </c>
      <c r="O72" s="763" t="s">
        <v>1022</v>
      </c>
      <c r="P72">
        <v>63</v>
      </c>
    </row>
    <row r="73" spans="1:16" ht="33.75" customHeight="1">
      <c r="B73" s="1940" t="s">
        <v>1070</v>
      </c>
      <c r="C73" s="1940"/>
      <c r="D73" s="1940"/>
      <c r="E73" s="1940"/>
      <c r="F73" s="1940"/>
      <c r="G73" s="1940"/>
      <c r="H73" s="1940"/>
      <c r="I73" s="1940"/>
      <c r="J73" s="761" t="s">
        <v>1017</v>
      </c>
      <c r="K73" s="23" t="s">
        <v>1018</v>
      </c>
      <c r="L73" s="23" t="s">
        <v>1071</v>
      </c>
      <c r="M73" s="23" t="s">
        <v>1072</v>
      </c>
      <c r="N73" s="765" t="s">
        <v>1021</v>
      </c>
      <c r="O73" s="763" t="s">
        <v>1022</v>
      </c>
      <c r="P73">
        <v>64</v>
      </c>
    </row>
    <row r="74" spans="1:16" ht="12.75" customHeight="1"/>
    <row r="75" spans="1:16" ht="12.75" customHeight="1">
      <c r="A75" s="35" t="s">
        <v>250</v>
      </c>
      <c r="B75" s="1978" t="s">
        <v>1073</v>
      </c>
      <c r="C75" s="1979"/>
      <c r="D75" s="1979"/>
      <c r="E75" s="1979"/>
      <c r="F75" s="1979"/>
      <c r="G75" s="1979"/>
      <c r="H75" s="1979"/>
      <c r="I75" s="1979"/>
      <c r="J75" s="761" t="s">
        <v>1114</v>
      </c>
      <c r="K75" s="23"/>
      <c r="L75" s="23"/>
      <c r="M75" s="23"/>
      <c r="N75" s="762"/>
      <c r="O75" s="765"/>
      <c r="P75">
        <v>65</v>
      </c>
    </row>
    <row r="76" spans="1:16" ht="12.75" customHeight="1">
      <c r="A76" s="35"/>
      <c r="B76" s="1978" t="s">
        <v>1074</v>
      </c>
      <c r="C76" s="1979"/>
      <c r="D76" s="1979"/>
      <c r="E76" s="1979"/>
      <c r="F76" s="1979"/>
      <c r="G76" s="1979"/>
      <c r="H76" s="1979"/>
      <c r="I76" s="1979"/>
      <c r="J76" s="761" t="s">
        <v>469</v>
      </c>
      <c r="K76" s="23"/>
      <c r="L76" s="23"/>
      <c r="M76" s="23"/>
      <c r="N76" s="762"/>
      <c r="O76" s="765"/>
      <c r="P76">
        <v>66</v>
      </c>
    </row>
    <row r="77" spans="1:16" ht="24.75" customHeight="1">
      <c r="A77" s="35"/>
      <c r="B77" s="1978" t="s">
        <v>1075</v>
      </c>
      <c r="C77" s="1978"/>
      <c r="D77" s="1978"/>
      <c r="E77" s="1978"/>
      <c r="F77" s="1978"/>
      <c r="G77" s="1978"/>
      <c r="H77" s="1978"/>
      <c r="I77" s="1978"/>
      <c r="J77" s="761" t="s">
        <v>1017</v>
      </c>
      <c r="K77" s="23" t="s">
        <v>1018</v>
      </c>
      <c r="L77" s="23" t="s">
        <v>1019</v>
      </c>
      <c r="M77" s="23" t="s">
        <v>1020</v>
      </c>
      <c r="N77" s="765"/>
      <c r="O77" s="765"/>
      <c r="P77">
        <v>67</v>
      </c>
    </row>
    <row r="78" spans="1:16" ht="12.75" customHeight="1">
      <c r="J78" s="40"/>
    </row>
    <row r="79" spans="1:16" ht="12.75" customHeight="1">
      <c r="A79" s="35" t="s">
        <v>251</v>
      </c>
      <c r="B79" s="1939" t="s">
        <v>1078</v>
      </c>
      <c r="C79" s="1939"/>
      <c r="D79" s="1939"/>
      <c r="E79" s="1939"/>
      <c r="F79" s="1939"/>
      <c r="G79" s="1939"/>
      <c r="H79" s="1939"/>
      <c r="I79" s="1939"/>
      <c r="J79" s="761" t="s">
        <v>1017</v>
      </c>
      <c r="K79" s="23" t="s">
        <v>1018</v>
      </c>
      <c r="L79" s="23" t="s">
        <v>1019</v>
      </c>
      <c r="M79" s="23" t="s">
        <v>1020</v>
      </c>
      <c r="N79" s="762" t="s">
        <v>1021</v>
      </c>
      <c r="O79" s="765" t="s">
        <v>1022</v>
      </c>
      <c r="P79">
        <v>68</v>
      </c>
    </row>
    <row r="80" spans="1:16" ht="25.5">
      <c r="A80" s="35"/>
      <c r="B80" s="1940" t="s">
        <v>343</v>
      </c>
      <c r="C80" s="1940"/>
      <c r="D80" s="1940"/>
      <c r="E80" s="1940"/>
      <c r="F80" s="1940"/>
      <c r="G80" s="1940"/>
      <c r="H80" s="1940"/>
      <c r="I80" s="1940"/>
      <c r="J80" s="761" t="s">
        <v>1017</v>
      </c>
      <c r="K80" s="23" t="s">
        <v>1018</v>
      </c>
      <c r="L80" s="23" t="s">
        <v>1019</v>
      </c>
      <c r="M80" s="23" t="s">
        <v>1020</v>
      </c>
      <c r="P80">
        <v>69</v>
      </c>
    </row>
    <row r="81" spans="1:16" ht="24.75" customHeight="1">
      <c r="A81" s="35"/>
      <c r="B81" s="1940" t="s">
        <v>1079</v>
      </c>
      <c r="C81" s="1940"/>
      <c r="D81" s="1940"/>
      <c r="E81" s="1940"/>
      <c r="F81" s="1940"/>
      <c r="G81" s="1940"/>
      <c r="H81" s="1940"/>
      <c r="I81" s="1940"/>
      <c r="J81" s="144" t="s">
        <v>470</v>
      </c>
      <c r="K81" t="s">
        <v>474</v>
      </c>
      <c r="P81">
        <v>70</v>
      </c>
    </row>
    <row r="83" spans="1:16" ht="27.75" customHeight="1">
      <c r="A83" s="22" t="s">
        <v>227</v>
      </c>
      <c r="B83" s="1886" t="s">
        <v>1080</v>
      </c>
      <c r="C83" s="1930"/>
      <c r="D83" s="1930"/>
      <c r="E83" s="1930"/>
      <c r="F83" s="1930"/>
      <c r="G83" s="1930"/>
      <c r="H83" s="1931"/>
      <c r="I83" s="23"/>
      <c r="J83" s="761" t="s">
        <v>1017</v>
      </c>
      <c r="K83" s="23" t="s">
        <v>1018</v>
      </c>
      <c r="L83" s="23" t="s">
        <v>1019</v>
      </c>
      <c r="M83" s="23" t="s">
        <v>1020</v>
      </c>
      <c r="N83" s="762" t="s">
        <v>1021</v>
      </c>
      <c r="O83" s="765" t="s">
        <v>1022</v>
      </c>
      <c r="P83">
        <v>71</v>
      </c>
    </row>
    <row r="84" spans="1:16" ht="15.75" customHeight="1">
      <c r="A84" s="22"/>
      <c r="B84" s="1883" t="s">
        <v>343</v>
      </c>
      <c r="C84" s="1930"/>
      <c r="D84" s="1930"/>
      <c r="E84" s="1930"/>
      <c r="F84" s="1930"/>
      <c r="G84" s="1930"/>
      <c r="H84" s="1931"/>
      <c r="I84" s="23"/>
      <c r="J84" s="761" t="s">
        <v>1017</v>
      </c>
      <c r="K84" s="23" t="s">
        <v>1018</v>
      </c>
      <c r="L84" s="23" t="s">
        <v>1019</v>
      </c>
      <c r="M84" s="23" t="s">
        <v>1020</v>
      </c>
      <c r="N84" s="765"/>
      <c r="O84" s="765"/>
      <c r="P84">
        <v>72</v>
      </c>
    </row>
    <row r="85" spans="1:16" ht="24.75" customHeight="1">
      <c r="A85" s="22"/>
      <c r="B85" s="1877" t="s">
        <v>1079</v>
      </c>
      <c r="C85" s="1877"/>
      <c r="D85" s="1877"/>
      <c r="E85" s="1877"/>
      <c r="F85" s="1877"/>
      <c r="G85" s="1877"/>
      <c r="H85" s="1877"/>
      <c r="I85" s="23"/>
      <c r="J85" s="771" t="s">
        <v>1076</v>
      </c>
      <c r="K85" s="765" t="s">
        <v>1077</v>
      </c>
      <c r="L85" s="765"/>
      <c r="M85" s="765"/>
      <c r="N85" s="765"/>
      <c r="O85" s="765"/>
      <c r="P85">
        <v>73</v>
      </c>
    </row>
    <row r="86" spans="1:16" ht="15.75" customHeight="1">
      <c r="A86" s="22"/>
      <c r="I86" s="23"/>
    </row>
    <row r="87" spans="1:16" ht="53.25" customHeight="1">
      <c r="A87" s="38" t="s">
        <v>252</v>
      </c>
      <c r="B87" s="1883" t="s">
        <v>1197</v>
      </c>
      <c r="C87" s="1930"/>
      <c r="D87" s="1930"/>
      <c r="E87" s="1930"/>
      <c r="F87" s="1930"/>
      <c r="G87" s="1930"/>
      <c r="H87" s="1931"/>
      <c r="I87" s="23"/>
      <c r="J87" s="761" t="s">
        <v>1017</v>
      </c>
      <c r="K87" s="23" t="s">
        <v>1018</v>
      </c>
      <c r="L87" s="23" t="s">
        <v>1019</v>
      </c>
      <c r="M87" s="23" t="s">
        <v>1020</v>
      </c>
      <c r="P87">
        <v>74</v>
      </c>
    </row>
    <row r="88" spans="1:16" ht="53.25" customHeight="1">
      <c r="A88" s="22"/>
      <c r="B88" s="1932" t="s">
        <v>1198</v>
      </c>
      <c r="C88" s="1980"/>
      <c r="D88" s="1980"/>
      <c r="E88" s="1980"/>
      <c r="F88" s="1980"/>
      <c r="G88" s="1980"/>
      <c r="H88" s="1981"/>
      <c r="I88" s="23"/>
      <c r="J88" s="761" t="s">
        <v>1024</v>
      </c>
      <c r="K88" s="23" t="s">
        <v>1015</v>
      </c>
      <c r="L88" s="41" t="s">
        <v>495</v>
      </c>
      <c r="M88" s="41"/>
      <c r="P88">
        <v>75</v>
      </c>
    </row>
    <row r="89" spans="1:16" ht="12.75" customHeight="1">
      <c r="A89" s="22"/>
      <c r="I89" s="23"/>
    </row>
    <row r="90" spans="1:16" ht="45.75" customHeight="1">
      <c r="A90" s="25" t="s">
        <v>235</v>
      </c>
      <c r="B90" s="1957" t="s">
        <v>1199</v>
      </c>
      <c r="C90" s="1957"/>
      <c r="D90" s="1957"/>
      <c r="E90" s="1957"/>
      <c r="F90" s="1957"/>
      <c r="G90" s="1957"/>
      <c r="H90" s="1957"/>
      <c r="I90" s="1957"/>
      <c r="J90" s="761" t="s">
        <v>1017</v>
      </c>
      <c r="K90" s="23" t="s">
        <v>1018</v>
      </c>
      <c r="L90" s="23" t="s">
        <v>1019</v>
      </c>
      <c r="M90" s="23" t="s">
        <v>1020</v>
      </c>
      <c r="P90">
        <v>76</v>
      </c>
    </row>
    <row r="91" spans="1:16" ht="48" customHeight="1">
      <c r="A91" s="8"/>
      <c r="B91" s="1932" t="s">
        <v>1200</v>
      </c>
      <c r="C91" s="1933"/>
      <c r="D91" s="1933"/>
      <c r="E91" s="1933"/>
      <c r="F91" s="1933"/>
      <c r="G91" s="1933"/>
      <c r="H91" s="1933"/>
      <c r="I91" s="1934"/>
      <c r="J91" s="761" t="s">
        <v>1024</v>
      </c>
      <c r="K91" s="23" t="s">
        <v>1015</v>
      </c>
      <c r="L91" s="41" t="s">
        <v>495</v>
      </c>
      <c r="M91" s="41"/>
      <c r="P91">
        <v>77</v>
      </c>
    </row>
    <row r="92" spans="1:16">
      <c r="A92" s="8"/>
      <c r="J92" s="8"/>
    </row>
    <row r="93" spans="1:16" ht="60.75" customHeight="1">
      <c r="A93" s="43" t="s">
        <v>253</v>
      </c>
      <c r="B93" s="1923" t="s">
        <v>1201</v>
      </c>
      <c r="C93" s="1924"/>
      <c r="D93" s="1924"/>
      <c r="E93" s="1924"/>
      <c r="F93" s="1924"/>
      <c r="G93" s="1924"/>
      <c r="H93" s="1924"/>
      <c r="I93" s="1925"/>
      <c r="J93" s="775" t="s">
        <v>1017</v>
      </c>
      <c r="K93" s="41" t="s">
        <v>1018</v>
      </c>
      <c r="L93" s="41" t="s">
        <v>1019</v>
      </c>
      <c r="M93" s="41" t="s">
        <v>1020</v>
      </c>
      <c r="P93">
        <v>78</v>
      </c>
    </row>
    <row r="94" spans="1:16" ht="58.5" customHeight="1">
      <c r="A94" s="43"/>
      <c r="B94" s="1926" t="s">
        <v>1202</v>
      </c>
      <c r="C94" s="1926"/>
      <c r="D94" s="1926"/>
      <c r="E94" s="1926"/>
      <c r="F94" s="1926"/>
      <c r="G94" s="1926"/>
      <c r="H94" s="1926"/>
      <c r="I94" s="1926"/>
      <c r="J94" s="761" t="s">
        <v>1024</v>
      </c>
      <c r="K94" s="23" t="s">
        <v>1015</v>
      </c>
      <c r="L94" s="41" t="s">
        <v>495</v>
      </c>
      <c r="M94" s="41"/>
      <c r="P94">
        <v>79</v>
      </c>
    </row>
    <row r="95" spans="1:16">
      <c r="A95" s="8"/>
      <c r="J95" s="8"/>
    </row>
    <row r="96" spans="1:16" ht="12.75" customHeight="1">
      <c r="A96" s="43" t="s">
        <v>254</v>
      </c>
      <c r="B96" s="1927" t="s">
        <v>1081</v>
      </c>
      <c r="C96" s="1928"/>
      <c r="D96" s="1928"/>
      <c r="E96" s="1928"/>
      <c r="F96" s="1928"/>
      <c r="G96" s="1928"/>
      <c r="H96" s="1928"/>
      <c r="I96" s="1929"/>
      <c r="J96" s="775" t="s">
        <v>1017</v>
      </c>
      <c r="K96" s="41" t="s">
        <v>1018</v>
      </c>
      <c r="L96" s="41" t="s">
        <v>1019</v>
      </c>
      <c r="M96" s="41" t="s">
        <v>1020</v>
      </c>
      <c r="P96">
        <v>80</v>
      </c>
    </row>
    <row r="97" spans="1:16" ht="49.5" customHeight="1">
      <c r="A97" s="43"/>
      <c r="B97" s="1894" t="s">
        <v>1203</v>
      </c>
      <c r="C97" s="1894"/>
      <c r="D97" s="1894"/>
      <c r="E97" s="1894"/>
      <c r="F97" s="1894"/>
      <c r="G97" s="1894"/>
      <c r="H97" s="1894"/>
      <c r="I97" s="1894"/>
      <c r="J97" s="761" t="s">
        <v>1024</v>
      </c>
      <c r="K97" s="23" t="s">
        <v>1015</v>
      </c>
      <c r="L97" s="41" t="s">
        <v>495</v>
      </c>
      <c r="M97" s="765"/>
      <c r="P97">
        <v>81</v>
      </c>
    </row>
    <row r="98" spans="1:16" ht="12" customHeight="1">
      <c r="A98" s="43"/>
      <c r="B98" s="776"/>
      <c r="C98" s="776"/>
      <c r="D98" s="776"/>
      <c r="E98" s="776"/>
      <c r="F98" s="776"/>
      <c r="G98" s="776"/>
      <c r="H98" s="776"/>
      <c r="I98" s="776"/>
      <c r="J98" s="23"/>
      <c r="K98" s="23"/>
      <c r="L98" s="41"/>
      <c r="M98" s="765"/>
    </row>
    <row r="99" spans="1:16" ht="27" customHeight="1">
      <c r="A99" s="43" t="s">
        <v>1082</v>
      </c>
      <c r="B99" s="1894" t="s">
        <v>1083</v>
      </c>
      <c r="C99" s="1894"/>
      <c r="D99" s="1894"/>
      <c r="E99" s="1894"/>
      <c r="F99" s="1894"/>
      <c r="G99" s="1894"/>
      <c r="H99" s="1894"/>
      <c r="I99" s="1894"/>
      <c r="J99" s="771" t="s">
        <v>317</v>
      </c>
      <c r="K99" s="765"/>
      <c r="L99" s="765"/>
      <c r="M99" s="765"/>
      <c r="N99" s="765"/>
      <c r="O99" s="765"/>
      <c r="P99">
        <v>82</v>
      </c>
    </row>
    <row r="100" spans="1:16" ht="23.25" customHeight="1">
      <c r="A100" s="43"/>
      <c r="B100" s="1894" t="s">
        <v>1084</v>
      </c>
      <c r="C100" s="1894"/>
      <c r="D100" s="1894"/>
      <c r="E100" s="1894"/>
      <c r="F100" s="1894"/>
      <c r="G100" s="1894"/>
      <c r="H100" s="1894"/>
      <c r="I100" s="1894"/>
      <c r="J100" s="761" t="s">
        <v>1017</v>
      </c>
      <c r="K100" s="23" t="s">
        <v>1018</v>
      </c>
      <c r="L100" s="23" t="s">
        <v>1019</v>
      </c>
      <c r="M100" s="23" t="s">
        <v>1020</v>
      </c>
      <c r="N100" s="762" t="s">
        <v>1021</v>
      </c>
      <c r="O100" s="765" t="s">
        <v>1022</v>
      </c>
      <c r="P100">
        <v>83</v>
      </c>
    </row>
    <row r="101" spans="1:16" ht="36.75" customHeight="1">
      <c r="A101" s="43"/>
      <c r="B101" s="1894" t="s">
        <v>1204</v>
      </c>
      <c r="C101" s="1894"/>
      <c r="D101" s="1894"/>
      <c r="E101" s="1894"/>
      <c r="F101" s="1894"/>
      <c r="G101" s="1894"/>
      <c r="H101" s="1894"/>
      <c r="I101" s="1894"/>
      <c r="J101" s="771" t="s">
        <v>1085</v>
      </c>
      <c r="K101" s="765" t="s">
        <v>1086</v>
      </c>
      <c r="L101" s="765" t="s">
        <v>1087</v>
      </c>
      <c r="M101" s="765" t="s">
        <v>1088</v>
      </c>
      <c r="N101" s="765" t="s">
        <v>1089</v>
      </c>
      <c r="O101" s="765" t="s">
        <v>1090</v>
      </c>
      <c r="P101">
        <v>84</v>
      </c>
    </row>
    <row r="102" spans="1:16" ht="23.25" customHeight="1">
      <c r="A102" s="43"/>
      <c r="B102" s="1894" t="s">
        <v>1091</v>
      </c>
      <c r="C102" s="1894"/>
      <c r="D102" s="1894"/>
      <c r="E102" s="1894"/>
      <c r="F102" s="1894"/>
      <c r="G102" s="1894"/>
      <c r="H102" s="1894"/>
      <c r="I102" s="1894"/>
      <c r="J102" s="761" t="s">
        <v>1017</v>
      </c>
      <c r="K102" s="23" t="s">
        <v>1018</v>
      </c>
      <c r="L102" s="23" t="s">
        <v>1019</v>
      </c>
      <c r="M102" s="23" t="s">
        <v>1020</v>
      </c>
      <c r="N102" s="762" t="s">
        <v>1021</v>
      </c>
      <c r="O102" s="765" t="s">
        <v>1022</v>
      </c>
      <c r="P102">
        <v>85</v>
      </c>
    </row>
    <row r="103" spans="1:16" ht="55.5" customHeight="1">
      <c r="A103" s="43"/>
      <c r="B103" s="1927" t="s">
        <v>1247</v>
      </c>
      <c r="C103" s="1928"/>
      <c r="D103" s="1928"/>
      <c r="E103" s="1928"/>
      <c r="F103" s="1928"/>
      <c r="G103" s="1928"/>
      <c r="H103" s="1928"/>
      <c r="I103" s="1929"/>
      <c r="J103" s="771" t="s">
        <v>1085</v>
      </c>
      <c r="K103" s="765" t="s">
        <v>1086</v>
      </c>
      <c r="L103" s="765" t="s">
        <v>1087</v>
      </c>
      <c r="M103" s="765" t="s">
        <v>1088</v>
      </c>
      <c r="N103" s="765" t="s">
        <v>1089</v>
      </c>
      <c r="O103" s="765" t="s">
        <v>1090</v>
      </c>
      <c r="P103">
        <v>86</v>
      </c>
    </row>
    <row r="104" spans="1:16">
      <c r="A104" s="8"/>
      <c r="J104" s="8"/>
    </row>
    <row r="105" spans="1:16" ht="31.5" customHeight="1">
      <c r="A105" s="25" t="s">
        <v>236</v>
      </c>
      <c r="B105" s="1894" t="s">
        <v>1083</v>
      </c>
      <c r="C105" s="1894"/>
      <c r="D105" s="1894"/>
      <c r="E105" s="1894"/>
      <c r="F105" s="1894"/>
      <c r="G105" s="1894"/>
      <c r="H105" s="1894"/>
      <c r="I105" s="1894"/>
      <c r="J105" s="771" t="s">
        <v>317</v>
      </c>
      <c r="K105" s="765"/>
      <c r="L105" s="765"/>
      <c r="M105" s="765"/>
      <c r="N105" s="765"/>
      <c r="O105" s="765"/>
      <c r="P105">
        <v>87</v>
      </c>
    </row>
    <row r="106" spans="1:16" ht="29.25" customHeight="1">
      <c r="B106" s="1894" t="s">
        <v>1084</v>
      </c>
      <c r="C106" s="1894"/>
      <c r="D106" s="1894"/>
      <c r="E106" s="1894"/>
      <c r="F106" s="1894"/>
      <c r="G106" s="1894"/>
      <c r="H106" s="1894"/>
      <c r="I106" s="1894"/>
      <c r="J106" s="761" t="s">
        <v>1017</v>
      </c>
      <c r="K106" s="23" t="s">
        <v>1018</v>
      </c>
      <c r="L106" s="23" t="s">
        <v>1019</v>
      </c>
      <c r="M106" s="23" t="s">
        <v>1020</v>
      </c>
      <c r="N106" s="762" t="s">
        <v>1021</v>
      </c>
      <c r="O106" s="765" t="s">
        <v>1022</v>
      </c>
      <c r="P106">
        <v>88</v>
      </c>
    </row>
    <row r="107" spans="1:16" ht="38.25" customHeight="1">
      <c r="B107" s="1894" t="s">
        <v>1204</v>
      </c>
      <c r="C107" s="1894"/>
      <c r="D107" s="1894"/>
      <c r="E107" s="1894"/>
      <c r="F107" s="1894"/>
      <c r="G107" s="1894"/>
      <c r="H107" s="1894"/>
      <c r="I107" s="1894"/>
      <c r="J107" s="771" t="s">
        <v>1085</v>
      </c>
      <c r="K107" s="765" t="s">
        <v>1086</v>
      </c>
      <c r="L107" s="765" t="s">
        <v>1087</v>
      </c>
      <c r="M107" s="765" t="s">
        <v>1088</v>
      </c>
      <c r="N107" s="765" t="s">
        <v>1089</v>
      </c>
      <c r="O107" s="765" t="s">
        <v>1090</v>
      </c>
      <c r="P107">
        <v>89</v>
      </c>
    </row>
    <row r="108" spans="1:16" ht="29.25" customHeight="1">
      <c r="B108" s="1894" t="s">
        <v>1091</v>
      </c>
      <c r="C108" s="1894"/>
      <c r="D108" s="1894"/>
      <c r="E108" s="1894"/>
      <c r="F108" s="1894"/>
      <c r="G108" s="1894"/>
      <c r="H108" s="1894"/>
      <c r="I108" s="1894"/>
      <c r="J108" s="761" t="s">
        <v>1017</v>
      </c>
      <c r="K108" s="23" t="s">
        <v>1018</v>
      </c>
      <c r="L108" s="23" t="s">
        <v>1019</v>
      </c>
      <c r="M108" s="23" t="s">
        <v>1020</v>
      </c>
      <c r="N108" s="762" t="s">
        <v>1021</v>
      </c>
      <c r="O108" s="765" t="s">
        <v>1022</v>
      </c>
      <c r="P108">
        <v>90</v>
      </c>
    </row>
    <row r="109" spans="1:16" ht="51.75" customHeight="1">
      <c r="B109" s="1894" t="s">
        <v>1247</v>
      </c>
      <c r="C109" s="1894"/>
      <c r="D109" s="1894"/>
      <c r="E109" s="1894"/>
      <c r="F109" s="1894"/>
      <c r="G109" s="1894"/>
      <c r="H109" s="1894"/>
      <c r="I109" s="1894"/>
      <c r="J109" s="771" t="s">
        <v>1085</v>
      </c>
      <c r="K109" s="765" t="s">
        <v>1086</v>
      </c>
      <c r="L109" s="765" t="s">
        <v>1087</v>
      </c>
      <c r="M109" s="765" t="s">
        <v>1088</v>
      </c>
      <c r="N109" s="765" t="s">
        <v>1089</v>
      </c>
      <c r="O109" s="765" t="s">
        <v>1090</v>
      </c>
      <c r="P109">
        <v>91</v>
      </c>
    </row>
    <row r="110" spans="1:16" ht="12.75" customHeight="1"/>
    <row r="111" spans="1:16" ht="34.5" customHeight="1">
      <c r="A111" s="35" t="s">
        <v>255</v>
      </c>
      <c r="B111" s="1895" t="s">
        <v>1092</v>
      </c>
      <c r="C111" s="1896"/>
      <c r="D111" s="1896"/>
      <c r="E111" s="1896"/>
      <c r="F111" s="1896"/>
      <c r="G111" s="1896"/>
      <c r="H111" s="1896"/>
      <c r="I111" s="1897"/>
      <c r="J111" s="761" t="s">
        <v>1017</v>
      </c>
      <c r="K111" s="23" t="s">
        <v>1018</v>
      </c>
      <c r="L111" s="23" t="s">
        <v>1019</v>
      </c>
      <c r="M111" s="23" t="s">
        <v>1020</v>
      </c>
      <c r="N111" s="762" t="s">
        <v>1021</v>
      </c>
      <c r="O111" s="765" t="s">
        <v>1022</v>
      </c>
      <c r="P111">
        <v>92</v>
      </c>
    </row>
    <row r="112" spans="1:16" ht="30.75" customHeight="1">
      <c r="A112" s="35"/>
      <c r="B112" s="1902" t="s">
        <v>1093</v>
      </c>
      <c r="C112" s="1902"/>
      <c r="D112" s="1902"/>
      <c r="E112" s="1902"/>
      <c r="F112" s="1902"/>
      <c r="G112" s="1902"/>
      <c r="H112" s="1902"/>
      <c r="I112" s="1902"/>
      <c r="J112" s="761" t="s">
        <v>1024</v>
      </c>
      <c r="K112" s="23" t="s">
        <v>1015</v>
      </c>
      <c r="L112" s="41" t="s">
        <v>495</v>
      </c>
      <c r="M112" s="41"/>
      <c r="N112" s="765"/>
      <c r="O112" s="765"/>
      <c r="P112">
        <v>93</v>
      </c>
    </row>
    <row r="114" spans="1:16" ht="12.75" customHeight="1">
      <c r="A114" s="35" t="s">
        <v>256</v>
      </c>
      <c r="B114" s="1898" t="s">
        <v>1094</v>
      </c>
      <c r="C114" s="1899"/>
      <c r="D114" s="1899"/>
      <c r="E114" s="1899"/>
      <c r="F114" s="1899"/>
      <c r="G114" s="1899"/>
      <c r="H114" s="1900"/>
      <c r="I114" s="51"/>
      <c r="J114" s="771" t="s">
        <v>476</v>
      </c>
      <c r="K114" s="765"/>
      <c r="L114" s="765"/>
      <c r="M114" s="765"/>
      <c r="P114">
        <v>94</v>
      </c>
    </row>
    <row r="115" spans="1:16" ht="29.25" customHeight="1">
      <c r="A115" s="35"/>
      <c r="B115" s="1903" t="s">
        <v>1095</v>
      </c>
      <c r="C115" s="1903"/>
      <c r="D115" s="1903"/>
      <c r="E115" s="1903"/>
      <c r="F115" s="1903"/>
      <c r="G115" s="1903"/>
      <c r="H115" s="1903"/>
      <c r="I115" s="51"/>
      <c r="J115" s="775" t="s">
        <v>1017</v>
      </c>
      <c r="K115" s="41" t="s">
        <v>1018</v>
      </c>
      <c r="L115" s="41" t="s">
        <v>1019</v>
      </c>
      <c r="M115" s="41" t="s">
        <v>1020</v>
      </c>
      <c r="P115">
        <v>95</v>
      </c>
    </row>
    <row r="116" spans="1:16" ht="12.75" customHeight="1">
      <c r="I116" s="147"/>
    </row>
    <row r="117" spans="1:16" ht="25.5">
      <c r="A117" s="22" t="s">
        <v>237</v>
      </c>
      <c r="B117" s="1886" t="s">
        <v>1096</v>
      </c>
      <c r="C117" s="1887"/>
      <c r="D117" s="1887"/>
      <c r="E117" s="1887"/>
      <c r="F117" s="1887"/>
      <c r="G117" s="1887"/>
      <c r="H117" s="1887"/>
      <c r="I117" s="1888"/>
      <c r="J117" s="761" t="s">
        <v>1017</v>
      </c>
      <c r="K117" s="23" t="s">
        <v>1018</v>
      </c>
      <c r="L117" s="23" t="s">
        <v>1019</v>
      </c>
      <c r="M117" s="23" t="s">
        <v>1020</v>
      </c>
      <c r="N117" s="765" t="s">
        <v>1021</v>
      </c>
      <c r="O117" s="763" t="s">
        <v>1022</v>
      </c>
      <c r="P117">
        <v>96</v>
      </c>
    </row>
    <row r="118" spans="1:16" ht="27.75" customHeight="1">
      <c r="A118" s="22"/>
      <c r="B118" s="1901" t="s">
        <v>1097</v>
      </c>
      <c r="C118" s="1901"/>
      <c r="D118" s="1901"/>
      <c r="E118" s="1901"/>
      <c r="F118" s="1901"/>
      <c r="G118" s="1901"/>
      <c r="H118" s="1901"/>
      <c r="I118" s="1901"/>
      <c r="J118" s="771" t="s">
        <v>1098</v>
      </c>
      <c r="K118" s="41"/>
      <c r="L118" s="41"/>
      <c r="M118" s="41"/>
      <c r="N118" s="765"/>
      <c r="O118" s="763"/>
      <c r="P118">
        <v>97</v>
      </c>
    </row>
    <row r="119" spans="1:16" s="8" customFormat="1" ht="12.75" customHeight="1">
      <c r="B119" s="23"/>
      <c r="C119" s="23"/>
      <c r="D119" s="23"/>
      <c r="E119" s="23"/>
      <c r="F119" s="23"/>
      <c r="G119" s="23"/>
      <c r="H119" s="23"/>
      <c r="I119" s="23"/>
    </row>
    <row r="120" spans="1:16" ht="27" customHeight="1">
      <c r="A120" s="22" t="s">
        <v>238</v>
      </c>
      <c r="B120" s="1886" t="s">
        <v>1099</v>
      </c>
      <c r="C120" s="1887"/>
      <c r="D120" s="1887"/>
      <c r="E120" s="1887"/>
      <c r="F120" s="1887"/>
      <c r="G120" s="1887"/>
      <c r="H120" s="1888"/>
      <c r="J120" s="771" t="s">
        <v>1100</v>
      </c>
      <c r="K120" s="765"/>
      <c r="L120" s="765"/>
      <c r="M120" s="765"/>
      <c r="P120" s="40">
        <v>98</v>
      </c>
    </row>
    <row r="121" spans="1:16" ht="27" customHeight="1">
      <c r="A121" s="22"/>
      <c r="B121" s="1882" t="s">
        <v>1101</v>
      </c>
      <c r="C121" s="1882"/>
      <c r="D121" s="1882"/>
      <c r="E121" s="1882"/>
      <c r="F121" s="1882"/>
      <c r="G121" s="1882"/>
      <c r="H121" s="1882"/>
      <c r="J121" s="775" t="s">
        <v>1017</v>
      </c>
      <c r="K121" s="41" t="s">
        <v>1018</v>
      </c>
      <c r="L121" s="41" t="s">
        <v>1019</v>
      </c>
      <c r="M121" s="41" t="s">
        <v>1020</v>
      </c>
      <c r="P121" s="40">
        <v>99</v>
      </c>
    </row>
    <row r="122" spans="1:16" s="8" customFormat="1">
      <c r="B122" s="50"/>
      <c r="C122" s="50"/>
      <c r="D122" s="50"/>
      <c r="E122" s="50"/>
      <c r="F122" s="50"/>
      <c r="G122" s="50"/>
      <c r="H122" s="50"/>
    </row>
    <row r="123" spans="1:16" ht="23.25" customHeight="1">
      <c r="A123" s="22" t="s">
        <v>239</v>
      </c>
      <c r="B123" s="1883" t="s">
        <v>1102</v>
      </c>
      <c r="C123" s="1884"/>
      <c r="D123" s="1884"/>
      <c r="E123" s="1884"/>
      <c r="F123" s="1884"/>
      <c r="G123" s="1884"/>
      <c r="H123" s="1884"/>
      <c r="I123" s="1885"/>
      <c r="J123" s="761" t="s">
        <v>1017</v>
      </c>
      <c r="K123" s="23" t="s">
        <v>1018</v>
      </c>
      <c r="L123" s="23" t="s">
        <v>1019</v>
      </c>
      <c r="M123" s="23" t="s">
        <v>1020</v>
      </c>
      <c r="N123" s="765" t="s">
        <v>1021</v>
      </c>
      <c r="O123" s="763" t="s">
        <v>1022</v>
      </c>
      <c r="P123" s="40">
        <v>100</v>
      </c>
    </row>
    <row r="124" spans="1:16" ht="24" customHeight="1">
      <c r="B124" s="1886" t="s">
        <v>1103</v>
      </c>
      <c r="C124" s="1887"/>
      <c r="D124" s="1887"/>
      <c r="E124" s="1887"/>
      <c r="F124" s="1887"/>
      <c r="G124" s="1887"/>
      <c r="H124" s="1887"/>
      <c r="I124" s="1888"/>
      <c r="J124" s="771" t="s">
        <v>317</v>
      </c>
      <c r="K124" s="765"/>
      <c r="L124" s="765"/>
      <c r="M124" s="765"/>
      <c r="N124" s="765"/>
      <c r="O124" s="763"/>
      <c r="P124" s="40">
        <v>101</v>
      </c>
    </row>
    <row r="125" spans="1:16" ht="25.5" customHeight="1">
      <c r="B125" s="1889" t="s">
        <v>1104</v>
      </c>
      <c r="C125" s="1890"/>
      <c r="D125" s="1890"/>
      <c r="E125" s="1890"/>
      <c r="F125" s="1890"/>
      <c r="G125" s="1890"/>
      <c r="H125" s="1890"/>
      <c r="I125" s="1891"/>
      <c r="J125" s="761" t="s">
        <v>1017</v>
      </c>
      <c r="K125" s="23" t="s">
        <v>1018</v>
      </c>
      <c r="L125" s="23" t="s">
        <v>1019</v>
      </c>
      <c r="M125" s="23" t="s">
        <v>1020</v>
      </c>
      <c r="N125" s="765" t="s">
        <v>1021</v>
      </c>
      <c r="O125" s="763" t="s">
        <v>1022</v>
      </c>
      <c r="P125" s="40">
        <v>102</v>
      </c>
    </row>
    <row r="127" spans="1:16" ht="24.75" customHeight="1">
      <c r="A127" s="22" t="s">
        <v>240</v>
      </c>
      <c r="B127" s="1886" t="s">
        <v>1105</v>
      </c>
      <c r="C127" s="1887"/>
      <c r="D127" s="1887"/>
      <c r="E127" s="1887"/>
      <c r="F127" s="1887"/>
      <c r="G127" s="1887"/>
      <c r="H127" s="1887"/>
      <c r="I127" s="1888"/>
      <c r="J127" s="771" t="s">
        <v>477</v>
      </c>
      <c r="K127" s="765"/>
      <c r="L127" s="765"/>
      <c r="M127" s="765"/>
      <c r="P127">
        <v>103</v>
      </c>
    </row>
    <row r="128" spans="1:16" ht="25.5" customHeight="1">
      <c r="A128" s="8"/>
      <c r="B128" s="1883" t="s">
        <v>1106</v>
      </c>
      <c r="C128" s="1884"/>
      <c r="D128" s="1884"/>
      <c r="E128" s="1884"/>
      <c r="F128" s="1884"/>
      <c r="G128" s="1884"/>
      <c r="H128" s="1884"/>
      <c r="I128" s="1885"/>
      <c r="J128" s="761" t="s">
        <v>1017</v>
      </c>
      <c r="K128" s="23" t="s">
        <v>1018</v>
      </c>
      <c r="L128" s="23" t="s">
        <v>1019</v>
      </c>
      <c r="M128" s="23" t="s">
        <v>1020</v>
      </c>
      <c r="P128">
        <v>104</v>
      </c>
    </row>
    <row r="129" spans="1:16" ht="18" customHeight="1">
      <c r="A129" s="8"/>
      <c r="B129" s="52"/>
      <c r="C129" s="23"/>
      <c r="D129" s="23"/>
      <c r="E129" s="23"/>
      <c r="F129" s="23"/>
      <c r="G129" s="23"/>
      <c r="H129" s="23"/>
      <c r="I129" s="23"/>
      <c r="J129" s="23"/>
      <c r="K129" s="23"/>
      <c r="L129" s="23"/>
      <c r="M129" s="23"/>
    </row>
    <row r="130" spans="1:16" ht="28.5" customHeight="1">
      <c r="A130" s="43" t="s">
        <v>1107</v>
      </c>
      <c r="B130" s="1877" t="s">
        <v>1108</v>
      </c>
      <c r="C130" s="1877"/>
      <c r="D130" s="1877"/>
      <c r="E130" s="1877"/>
      <c r="F130" s="1877"/>
      <c r="G130" s="1877"/>
      <c r="H130" s="1877"/>
      <c r="I130" s="1877"/>
      <c r="J130" s="761" t="s">
        <v>1017</v>
      </c>
      <c r="K130" s="23" t="s">
        <v>1018</v>
      </c>
      <c r="L130" s="23" t="s">
        <v>1019</v>
      </c>
      <c r="M130" s="23" t="s">
        <v>1020</v>
      </c>
      <c r="N130" s="765" t="s">
        <v>1021</v>
      </c>
      <c r="O130" s="763" t="s">
        <v>1022</v>
      </c>
      <c r="P130">
        <v>105</v>
      </c>
    </row>
    <row r="131" spans="1:16" ht="25.5" customHeight="1">
      <c r="A131" s="8"/>
      <c r="B131" s="1877" t="s">
        <v>1109</v>
      </c>
      <c r="C131" s="1877"/>
      <c r="D131" s="1877"/>
      <c r="E131" s="1877"/>
      <c r="F131" s="1877"/>
      <c r="G131" s="1877"/>
      <c r="H131" s="1877"/>
      <c r="I131" s="1877"/>
      <c r="J131" s="775" t="s">
        <v>1110</v>
      </c>
      <c r="K131" s="41" t="s">
        <v>1111</v>
      </c>
      <c r="L131" s="41" t="s">
        <v>1112</v>
      </c>
      <c r="M131" s="41" t="s">
        <v>1113</v>
      </c>
      <c r="N131" s="41" t="s">
        <v>1114</v>
      </c>
      <c r="P131">
        <v>106</v>
      </c>
    </row>
    <row r="132" spans="1:16">
      <c r="A132" s="8"/>
      <c r="B132" s="23"/>
      <c r="C132" s="23"/>
      <c r="D132" s="23"/>
      <c r="E132" s="23"/>
      <c r="F132" s="23"/>
      <c r="G132" s="23"/>
      <c r="H132" s="23"/>
      <c r="I132" s="23"/>
      <c r="J132" s="8"/>
    </row>
    <row r="133" spans="1:16" ht="15">
      <c r="A133" s="25" t="s">
        <v>241</v>
      </c>
      <c r="B133" s="1878" t="s">
        <v>344</v>
      </c>
      <c r="C133" s="1879"/>
      <c r="D133" s="1879"/>
      <c r="E133" s="1879"/>
      <c r="F133" s="1879"/>
      <c r="G133" s="1879"/>
      <c r="H133" s="1880"/>
      <c r="I133" s="23"/>
      <c r="J133" s="40" t="s">
        <v>468</v>
      </c>
      <c r="P133">
        <v>107</v>
      </c>
    </row>
    <row r="134" spans="1:16">
      <c r="A134" s="8"/>
      <c r="B134" s="23"/>
      <c r="C134" s="23"/>
      <c r="D134" s="23"/>
      <c r="E134" s="23"/>
      <c r="F134" s="23"/>
      <c r="G134" s="23"/>
      <c r="H134" s="23"/>
      <c r="I134" s="23"/>
      <c r="J134" s="8"/>
    </row>
    <row r="135" spans="1:16">
      <c r="A135" s="43" t="s">
        <v>1205</v>
      </c>
      <c r="B135" s="1881" t="s">
        <v>1206</v>
      </c>
      <c r="C135" s="1881"/>
      <c r="D135" s="1881"/>
      <c r="E135" s="1881"/>
      <c r="F135" s="1881"/>
      <c r="G135" s="1881"/>
      <c r="H135" s="1881"/>
      <c r="I135" s="23"/>
      <c r="J135" s="312" t="s">
        <v>1120</v>
      </c>
      <c r="K135" s="35" t="s">
        <v>1121</v>
      </c>
      <c r="P135">
        <v>108</v>
      </c>
    </row>
    <row r="136" spans="1:16">
      <c r="A136" s="43"/>
      <c r="B136" s="1881" t="s">
        <v>1207</v>
      </c>
      <c r="C136" s="1881"/>
      <c r="D136" s="1881"/>
      <c r="E136" s="1881"/>
      <c r="F136" s="1881"/>
      <c r="G136" s="1881"/>
      <c r="H136" s="1881"/>
      <c r="I136" s="23"/>
      <c r="J136" s="312" t="s">
        <v>1208</v>
      </c>
      <c r="P136">
        <v>109</v>
      </c>
    </row>
    <row r="137" spans="1:16">
      <c r="A137" s="43"/>
      <c r="B137" s="1881" t="s">
        <v>1209</v>
      </c>
      <c r="C137" s="1881"/>
      <c r="D137" s="1881"/>
      <c r="E137" s="1881"/>
      <c r="F137" s="1881"/>
      <c r="G137" s="1881"/>
      <c r="H137" s="1881"/>
      <c r="I137" s="23"/>
      <c r="J137" s="312" t="s">
        <v>1210</v>
      </c>
      <c r="P137">
        <v>110</v>
      </c>
    </row>
    <row r="138" spans="1:16" ht="25.5">
      <c r="A138" s="43"/>
      <c r="B138" s="1892" t="s">
        <v>1211</v>
      </c>
      <c r="C138" s="1881"/>
      <c r="D138" s="1881"/>
      <c r="E138" s="1881"/>
      <c r="F138" s="1881"/>
      <c r="G138" s="1881"/>
      <c r="H138" s="1881"/>
      <c r="I138" s="23"/>
      <c r="J138" s="761" t="s">
        <v>1017</v>
      </c>
      <c r="K138" s="23" t="s">
        <v>1018</v>
      </c>
      <c r="L138" s="23" t="s">
        <v>1019</v>
      </c>
      <c r="M138" s="23" t="s">
        <v>1020</v>
      </c>
      <c r="P138">
        <v>111</v>
      </c>
    </row>
    <row r="139" spans="1:16">
      <c r="A139" s="43"/>
      <c r="B139" s="797"/>
      <c r="C139" s="798"/>
      <c r="D139" s="798"/>
      <c r="E139" s="798"/>
      <c r="F139" s="798"/>
      <c r="G139" s="798"/>
      <c r="H139" s="798"/>
      <c r="I139" s="23"/>
      <c r="J139" s="312"/>
    </row>
    <row r="140" spans="1:16" ht="23.25" customHeight="1">
      <c r="A140" s="43" t="s">
        <v>1212</v>
      </c>
      <c r="B140" s="1893" t="s">
        <v>1213</v>
      </c>
      <c r="C140" s="1893"/>
      <c r="D140" s="1893"/>
      <c r="E140" s="1893"/>
      <c r="F140" s="1893"/>
      <c r="G140" s="1893"/>
      <c r="H140" s="1893"/>
      <c r="I140" s="23"/>
      <c r="J140" s="312" t="s">
        <v>468</v>
      </c>
      <c r="P140">
        <v>112</v>
      </c>
    </row>
    <row r="141" spans="1:16">
      <c r="A141" s="43"/>
      <c r="B141" s="1876" t="s">
        <v>1214</v>
      </c>
      <c r="C141" s="1876"/>
      <c r="D141" s="1876"/>
      <c r="E141" s="1876"/>
      <c r="F141" s="1876"/>
      <c r="G141" s="1876"/>
      <c r="H141" s="1876"/>
      <c r="I141" s="23"/>
      <c r="J141" s="312" t="s">
        <v>1215</v>
      </c>
      <c r="K141" s="35" t="s">
        <v>1216</v>
      </c>
      <c r="P141">
        <v>113</v>
      </c>
    </row>
    <row r="142" spans="1:16">
      <c r="A142" s="43"/>
      <c r="B142" s="1876" t="s">
        <v>234</v>
      </c>
      <c r="C142" s="1876"/>
      <c r="D142" s="1876"/>
      <c r="E142" s="1876"/>
      <c r="F142" s="1876"/>
      <c r="G142" s="1876"/>
      <c r="H142" s="1876"/>
      <c r="I142" s="23"/>
      <c r="J142" s="312" t="s">
        <v>1060</v>
      </c>
      <c r="K142" s="35" t="s">
        <v>1217</v>
      </c>
      <c r="P142">
        <v>114</v>
      </c>
    </row>
    <row r="143" spans="1:16">
      <c r="A143" s="43"/>
      <c r="B143" s="1876" t="s">
        <v>1218</v>
      </c>
      <c r="C143" s="1876"/>
      <c r="D143" s="1876"/>
      <c r="E143" s="1876"/>
      <c r="F143" s="1876"/>
      <c r="G143" s="1876"/>
      <c r="H143" s="1876"/>
      <c r="I143" s="23"/>
      <c r="J143" s="312" t="s">
        <v>1219</v>
      </c>
      <c r="P143">
        <v>115</v>
      </c>
    </row>
    <row r="144" spans="1:16">
      <c r="A144" s="43"/>
      <c r="B144" s="23"/>
      <c r="C144" s="23"/>
      <c r="D144" s="23"/>
      <c r="E144" s="23"/>
      <c r="F144" s="23"/>
      <c r="G144" s="23"/>
      <c r="H144" s="23"/>
      <c r="I144" s="23"/>
      <c r="J144" s="8"/>
    </row>
    <row r="145" spans="1:2">
      <c r="A145" t="s">
        <v>242</v>
      </c>
      <c r="B145" s="35" t="s">
        <v>243</v>
      </c>
    </row>
  </sheetData>
  <sheetProtection password="D69D" sheet="1"/>
  <mergeCells count="113">
    <mergeCell ref="B58:I58"/>
    <mergeCell ref="B41:I41"/>
    <mergeCell ref="B72:I72"/>
    <mergeCell ref="B66:I66"/>
    <mergeCell ref="B76:I76"/>
    <mergeCell ref="B85:H85"/>
    <mergeCell ref="B87:H87"/>
    <mergeCell ref="B88:H88"/>
    <mergeCell ref="B71:I71"/>
    <mergeCell ref="B77:I77"/>
    <mergeCell ref="B67:I67"/>
    <mergeCell ref="B68:I68"/>
    <mergeCell ref="B73:I73"/>
    <mergeCell ref="B75:I75"/>
    <mergeCell ref="B56:I56"/>
    <mergeCell ref="B59:I59"/>
    <mergeCell ref="B53:I53"/>
    <mergeCell ref="B51:I51"/>
    <mergeCell ref="B52:I52"/>
    <mergeCell ref="B3:H3"/>
    <mergeCell ref="B4:H4"/>
    <mergeCell ref="B6:H6"/>
    <mergeCell ref="B9:H9"/>
    <mergeCell ref="B10:H10"/>
    <mergeCell ref="B7:H7"/>
    <mergeCell ref="B28:H28"/>
    <mergeCell ref="B30:H30"/>
    <mergeCell ref="B31:H31"/>
    <mergeCell ref="B24:H24"/>
    <mergeCell ref="B25:H25"/>
    <mergeCell ref="B27:H27"/>
    <mergeCell ref="B14:H14"/>
    <mergeCell ref="B8:H8"/>
    <mergeCell ref="B15:H15"/>
    <mergeCell ref="B19:H19"/>
    <mergeCell ref="B20:H20"/>
    <mergeCell ref="B107:I107"/>
    <mergeCell ref="B101:I101"/>
    <mergeCell ref="B102:I102"/>
    <mergeCell ref="B103:I103"/>
    <mergeCell ref="B106:I106"/>
    <mergeCell ref="B11:H11"/>
    <mergeCell ref="B13:H13"/>
    <mergeCell ref="B16:H16"/>
    <mergeCell ref="B17:H17"/>
    <mergeCell ref="B18:H18"/>
    <mergeCell ref="B21:H21"/>
    <mergeCell ref="B50:I50"/>
    <mergeCell ref="B23:H23"/>
    <mergeCell ref="B32:H32"/>
    <mergeCell ref="B44:I44"/>
    <mergeCell ref="B36:I36"/>
    <mergeCell ref="B35:I35"/>
    <mergeCell ref="B34:I34"/>
    <mergeCell ref="B65:I65"/>
    <mergeCell ref="B90:I90"/>
    <mergeCell ref="B84:H84"/>
    <mergeCell ref="B69:I69"/>
    <mergeCell ref="B80:I80"/>
    <mergeCell ref="B12:H12"/>
    <mergeCell ref="B105:I105"/>
    <mergeCell ref="B100:I100"/>
    <mergeCell ref="B93:I93"/>
    <mergeCell ref="B94:I94"/>
    <mergeCell ref="B99:I99"/>
    <mergeCell ref="B96:I96"/>
    <mergeCell ref="B83:H83"/>
    <mergeCell ref="B91:I91"/>
    <mergeCell ref="B61:I61"/>
    <mergeCell ref="B62:I62"/>
    <mergeCell ref="B97:I97"/>
    <mergeCell ref="B79:I79"/>
    <mergeCell ref="B81:I81"/>
    <mergeCell ref="B70:I70"/>
    <mergeCell ref="B63:I63"/>
    <mergeCell ref="L36:M36"/>
    <mergeCell ref="N36:O36"/>
    <mergeCell ref="B39:I39"/>
    <mergeCell ref="B42:I42"/>
    <mergeCell ref="B45:I45"/>
    <mergeCell ref="B49:I49"/>
    <mergeCell ref="B37:I37"/>
    <mergeCell ref="B43:I43"/>
    <mergeCell ref="B48:I48"/>
    <mergeCell ref="B46:I46"/>
    <mergeCell ref="B47:I47"/>
    <mergeCell ref="B38:I38"/>
    <mergeCell ref="B121:H121"/>
    <mergeCell ref="B123:I123"/>
    <mergeCell ref="B124:I124"/>
    <mergeCell ref="B125:I125"/>
    <mergeCell ref="B127:I127"/>
    <mergeCell ref="B128:I128"/>
    <mergeCell ref="B138:H138"/>
    <mergeCell ref="B140:H140"/>
    <mergeCell ref="B108:I108"/>
    <mergeCell ref="B111:I111"/>
    <mergeCell ref="B114:H114"/>
    <mergeCell ref="B117:I117"/>
    <mergeCell ref="B118:I118"/>
    <mergeCell ref="B120:H120"/>
    <mergeCell ref="B109:I109"/>
    <mergeCell ref="B112:I112"/>
    <mergeCell ref="B115:H115"/>
    <mergeCell ref="B141:H141"/>
    <mergeCell ref="B142:H142"/>
    <mergeCell ref="B143:H143"/>
    <mergeCell ref="B130:I130"/>
    <mergeCell ref="B131:I131"/>
    <mergeCell ref="B133:H133"/>
    <mergeCell ref="B135:H135"/>
    <mergeCell ref="B136:H136"/>
    <mergeCell ref="B137:H137"/>
  </mergeCells>
  <pageMargins left="0.7" right="0.7" top="0.75" bottom="0.75" header="0.3" footer="0.3"/>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rgb="FF00B050"/>
  </sheetPr>
  <dimension ref="A1:F88"/>
  <sheetViews>
    <sheetView topLeftCell="A17" workbookViewId="0">
      <selection activeCell="B29" sqref="B29"/>
    </sheetView>
  </sheetViews>
  <sheetFormatPr defaultColWidth="9.140625" defaultRowHeight="12.75"/>
  <cols>
    <col min="2" max="2" width="54" customWidth="1"/>
  </cols>
  <sheetData>
    <row r="1" spans="1:3">
      <c r="C1">
        <v>1</v>
      </c>
    </row>
    <row r="2" spans="1:3">
      <c r="C2">
        <v>2</v>
      </c>
    </row>
    <row r="3" spans="1:3">
      <c r="C3">
        <v>3</v>
      </c>
    </row>
    <row r="4" spans="1:3">
      <c r="C4">
        <v>4</v>
      </c>
    </row>
    <row r="5" spans="1:3">
      <c r="C5">
        <v>5</v>
      </c>
    </row>
    <row r="6" spans="1:3">
      <c r="C6">
        <v>6</v>
      </c>
    </row>
    <row r="7" spans="1:3">
      <c r="A7" t="s">
        <v>244</v>
      </c>
      <c r="C7">
        <v>7</v>
      </c>
    </row>
    <row r="8" spans="1:3">
      <c r="A8" t="s">
        <v>225</v>
      </c>
      <c r="C8">
        <v>8</v>
      </c>
    </row>
    <row r="9" spans="1:3">
      <c r="B9" t="str">
        <f>IF(OR(ISNA(EXACT(CountryChoice,HLOOKUP(CountryChoice,'Custom SPA Indicator Source'!A$1:AA$4,1,FALSE))),ISBLANK(HLOOKUP(CountryChoice,'Custom SPA Indicator Source'!A$1:AA$4,C2,FALSE))),"No Indicator",HLOOKUP(CountryChoice,'Custom SPA Indicator Source'!A$1:AA$4,C2,FALSE))</f>
        <v>No Indicator</v>
      </c>
      <c r="C9">
        <v>9</v>
      </c>
    </row>
    <row r="10" spans="1:3">
      <c r="B10" t="str">
        <f>IF(OR(ISNA(EXACT(CountryChoice,HLOOKUP(CountryChoice,'Custom SPA Indicator Source'!A$1:AA$4,1,FALSE))),ISBLANK(HLOOKUP(CountryChoice,'Custom SPA Indicator Source'!A$1:AA$4,C3,FALSE))),"No Indicator",HLOOKUP(CountryChoice,'Custom SPA Indicator Source'!A$1:AA$4,C3,FALSE))</f>
        <v>No Indicator</v>
      </c>
      <c r="C10">
        <v>10</v>
      </c>
    </row>
    <row r="11" spans="1:3">
      <c r="A11" t="s">
        <v>247</v>
      </c>
      <c r="C11">
        <v>11</v>
      </c>
    </row>
    <row r="12" spans="1:3">
      <c r="A12" t="s">
        <v>248</v>
      </c>
      <c r="C12">
        <v>12</v>
      </c>
    </row>
    <row r="13" spans="1:3">
      <c r="A13" t="s">
        <v>226</v>
      </c>
      <c r="C13">
        <v>13</v>
      </c>
    </row>
    <row r="14" spans="1:3">
      <c r="A14" t="s">
        <v>228</v>
      </c>
      <c r="C14">
        <v>14</v>
      </c>
    </row>
    <row r="15" spans="1:3">
      <c r="B15" t="str">
        <f>IF(OR(ISNA(EXACT(CountryChoice,HLOOKUP(CountryChoice,'Custom SPA Indicator Source'!A$5:AA$10,1,FALSE))),ISBLANK(HLOOKUP(CountryChoice,'Custom SPA Indicator Source'!A$5:AA$10,C2,FALSE))),"No Indicator",HLOOKUP(CountryChoice,'Custom SPA Indicator Source'!A$5:AA$10,C2,FALSE))</f>
        <v>No Indicator</v>
      </c>
      <c r="C15">
        <v>15</v>
      </c>
    </row>
    <row r="16" spans="1:3">
      <c r="B16" t="str">
        <f>IF(OR(ISNA(EXACT(CountryChoice,HLOOKUP(CountryChoice,'Custom SPA Indicator Source'!A$5:AA$10,1,FALSE))),ISBLANK(HLOOKUP(CountryChoice,'Custom SPA Indicator Source'!A$5:AA$10,C3,FALSE))),"No Indicator",HLOOKUP(CountryChoice,'Custom SPA Indicator Source'!A$5:AA$10,C3,FALSE))</f>
        <v>No Indicator</v>
      </c>
      <c r="C16">
        <v>16</v>
      </c>
    </row>
    <row r="17" spans="1:6">
      <c r="B17" t="str">
        <f>IF(OR(ISNA(EXACT(CountryChoice,HLOOKUP(CountryChoice,'Custom SPA Indicator Source'!A$5:AA$10,1,FALSE))),ISBLANK(HLOOKUP(CountryChoice,'Custom SPA Indicator Source'!A$5:AA$10,C4,FALSE))),"No Indicator",HLOOKUP(CountryChoice,'Custom SPA Indicator Source'!A$5:AA$10,C4,FALSE))</f>
        <v>No Indicator</v>
      </c>
      <c r="C17">
        <v>17</v>
      </c>
    </row>
    <row r="18" spans="1:6">
      <c r="B18" t="str">
        <f>IF(OR(ISNA(EXACT(CountryChoice,HLOOKUP(CountryChoice,'Custom SPA Indicator Source'!A$5:AA$10,1,FALSE))),ISBLANK(HLOOKUP(CountryChoice,'Custom SPA Indicator Source'!A$5:AA$10,C5,FALSE))),"No Indicator",HLOOKUP(CountryChoice,'Custom SPA Indicator Source'!A$5:AA$10,C5,FALSE))</f>
        <v>No Indicator</v>
      </c>
      <c r="C18">
        <v>18</v>
      </c>
    </row>
    <row r="19" spans="1:6">
      <c r="A19" t="s">
        <v>229</v>
      </c>
      <c r="C19" t="s">
        <v>323</v>
      </c>
    </row>
    <row r="20" spans="1:6">
      <c r="B20" t="str">
        <f>IF(OR(ISNA(EXACT(CountryChoice,HLOOKUP(CountryChoice,'Custom SPA Indicator Source'!A$11:AA$19,1,FALSE))),ISBLANK(HLOOKUP(CountryChoice,'Custom SPA Indicator Source'!A$11:AA$19,C2,FALSE))),"No Indicator",HLOOKUP(CountryChoice,'Custom SPA Indicator Source'!A$11:AA$19,C2,FALSE))</f>
        <v>No Indicator</v>
      </c>
    </row>
    <row r="21" spans="1:6">
      <c r="B21" t="str">
        <f>IF(OR(ISNA(EXACT(CountryChoice,HLOOKUP(CountryChoice,'Custom SPA Indicator Source'!A$11:AA$19,1,FALSE))),ISBLANK(HLOOKUP(CountryChoice,'Custom SPA Indicator Source'!A$11:AA$19,C3,FALSE))),"No Indicator",HLOOKUP(CountryChoice,'Custom SPA Indicator Source'!A$11:AA$19,C3,FALSE))</f>
        <v>No Indicator</v>
      </c>
    </row>
    <row r="22" spans="1:6">
      <c r="B22" t="str">
        <f>IF(OR(ISNA(EXACT(CountryChoice,HLOOKUP(CountryChoice,'Custom SPA Indicator Source'!A$11:AA$19,1,FALSE))),ISBLANK(HLOOKUP(CountryChoice,'Custom SPA Indicator Source'!A$11:AA$19,C4,FALSE))),"No Indicator",HLOOKUP(CountryChoice,'Custom SPA Indicator Source'!A$11:AA$19,C4,FALSE))</f>
        <v>No Indicator</v>
      </c>
    </row>
    <row r="23" spans="1:6">
      <c r="B23" t="str">
        <f>IF(OR(ISNA(EXACT(CountryChoice,HLOOKUP(CountryChoice,'Custom SPA Indicator Source'!A$11:AA$19,1,FALSE))),ISBLANK(HLOOKUP(CountryChoice,'Custom SPA Indicator Source'!A$11:AA$19,C5,FALSE))),"No Indicator",HLOOKUP(CountryChoice,'Custom SPA Indicator Source'!A$11:AA$19,C5,FALSE))</f>
        <v>No Indicator</v>
      </c>
    </row>
    <row r="24" spans="1:6">
      <c r="B24" t="str">
        <f>IF(OR(ISNA(EXACT(CountryChoice,HLOOKUP(CountryChoice,'Custom SPA Indicator Source'!A$11:AA$19,1,FALSE))),ISBLANK(HLOOKUP(CountryChoice,'Custom SPA Indicator Source'!A$11:AA$19,C6,FALSE))),"No Indicator",HLOOKUP(CountryChoice,'Custom SPA Indicator Source'!A$11:AA$19,C6,FALSE))</f>
        <v>No Indicator</v>
      </c>
    </row>
    <row r="25" spans="1:6">
      <c r="B25" t="str">
        <f>IF(OR(ISNA(EXACT(CountryChoice,HLOOKUP(CountryChoice,'Custom SPA Indicator Source'!A$11:AA$19,1,FALSE))),ISBLANK(HLOOKUP(CountryChoice,'Custom SPA Indicator Source'!A$11:AA$19,C7,FALSE))),"No Indicator",HLOOKUP(CountryChoice,'Custom SPA Indicator Source'!A$11:AA$19,C7,FALSE))</f>
        <v>No Indicator</v>
      </c>
    </row>
    <row r="26" spans="1:6">
      <c r="B26" t="str">
        <f>IF(OR(ISNA(EXACT(CountryChoice,HLOOKUP(CountryChoice,'Custom SPA Indicator Source'!A$11:AA$19,1,FALSE))),ISBLANK(HLOOKUP(CountryChoice,'Custom SPA Indicator Source'!A$11:AA$19,C8,FALSE))),"No Indicator",HLOOKUP(CountryChoice,'Custom SPA Indicator Source'!A$11:AA$19,C8,FALSE))</f>
        <v>No Indicator</v>
      </c>
    </row>
    <row r="27" spans="1:6">
      <c r="A27" t="s">
        <v>230</v>
      </c>
    </row>
    <row r="28" spans="1:6">
      <c r="B28" t="str">
        <f>IF(OR(ISNA(EXACT(CountryChoice,HLOOKUP(CountryChoice,'Custom SPA Indicator Source'!A$20:AA$23,1,FALSE))),ISBLANK(HLOOKUP(CountryChoice,'Custom SPA Indicator Source'!A$20:AA$23,C2,FALSE))),"No Indicator",HLOOKUP(CountryChoice,'Custom SPA Indicator Source'!A$20:AA$23,C2,FALSE))</f>
        <v># of health facilities rehabilitated</v>
      </c>
    </row>
    <row r="29" spans="1:6">
      <c r="B29" t="str">
        <f>IF(OR(ISNA(EXACT(CountryChoice,HLOOKUP(CountryChoice,'Custom SPA Indicator Source'!A$20:AA$23,1,FALSE))),ISBLANK(HLOOKUP(CountryChoice,'Custom SPA Indicator Source'!A$20:AA$23,C3,FALSE))),"No Indicator",HLOOKUP(CountryChoice,'Custom SPA Indicator Source'!A$20:AA$23,C3,FALSE))</f>
        <v>No Indicator</v>
      </c>
    </row>
    <row r="30" spans="1:6">
      <c r="A30" t="s">
        <v>231</v>
      </c>
      <c r="F30" s="35"/>
    </row>
    <row r="31" spans="1:6">
      <c r="A31" t="s">
        <v>232</v>
      </c>
      <c r="F31" s="1"/>
    </row>
    <row r="32" spans="1:6">
      <c r="A32" t="s">
        <v>249</v>
      </c>
      <c r="F32" s="36"/>
    </row>
    <row r="33" spans="1:6">
      <c r="B33" t="str">
        <f>IF(OR(ISNA(EXACT(CountryChoice,HLOOKUP(CountryChoice,'Custom SPA Indicator Source'!A$24:AA$26,1,FALSE))),ISBLANK(HLOOKUP(CountryChoice,'Custom SPA Indicator Source'!A$24:AA$26,C2,FALSE))),"No Indicator",HLOOKUP(CountryChoice,'Custom SPA Indicator Source'!A$24:AA$26,C2,FALSE))</f>
        <v># of people impacted by community support projects for improving child health and nutrition</v>
      </c>
      <c r="F33" s="36"/>
    </row>
    <row r="34" spans="1:6">
      <c r="A34" t="s">
        <v>233</v>
      </c>
      <c r="F34" s="36"/>
    </row>
    <row r="35" spans="1:6">
      <c r="B35" t="str">
        <f>IF(OR(ISNA(EXACT(CountryChoice,HLOOKUP(CountryChoice,'Custom SPA Indicator Source'!A$27:AA$33,1,FALSE))),ISBLANK(HLOOKUP(CountryChoice,'Custom SPA Indicator Source'!A$27:AA$33,C2,FALSE))),"No Indicator",HLOOKUP(CountryChoice,'Custom SPA Indicator Source'!A$27:AA$33,C2,FALSE))</f>
        <v># of school buildings renovated or rehabilitated</v>
      </c>
      <c r="F35" s="1"/>
    </row>
    <row r="36" spans="1:6">
      <c r="B36" t="str">
        <f>IF(OR(ISNA(EXACT(CountryChoice,HLOOKUP(CountryChoice,'Custom SPA Indicator Source'!A$27:AA$33,1,FALSE))),ISBLANK(HLOOKUP(CountryChoice,'Custom SPA Indicator Source'!A$27:AA$33,C3,FALSE))),"No Indicator",HLOOKUP(CountryChoice,'Custom SPA Indicator Source'!A$27:AA$33,C3,FALSE))</f>
        <v># of students benefiting from procurement and distribution of text books and learning materials</v>
      </c>
      <c r="F36" s="1"/>
    </row>
    <row r="37" spans="1:6">
      <c r="B37" t="str">
        <f>IF(OR(ISNA(EXACT(CountryChoice,HLOOKUP(CountryChoice,'Custom SPA Indicator Source'!A$27:AA$33,1,FALSE))),ISBLANK(HLOOKUP(CountryChoice,'Custom SPA Indicator Source'!A$27:AA$33,C4,FALSE))),"No Indicator",HLOOKUP(CountryChoice,'Custom SPA Indicator Source'!A$27:AA$33,C4,FALSE))</f>
        <v># of orphans, out-of-school youth and vulnerable members of the community being provided with learning instruction</v>
      </c>
      <c r="F37" s="36"/>
    </row>
    <row r="38" spans="1:6">
      <c r="B38" t="str">
        <f>IF(OR(ISNA(EXACT(CountryChoice,HLOOKUP(CountryChoice,'Custom SPA Indicator Source'!A$27:AA$33,1,FALSE))),ISBLANK(HLOOKUP(CountryChoice,'Custom SPA Indicator Source'!A$27:AA$33,C5,FALSE))),"No Indicator",HLOOKUP(CountryChoice,'Custom SPA Indicator Source'!A$27:AA$33,C5,FALSE))</f>
        <v># of libraries built</v>
      </c>
      <c r="F38" s="36"/>
    </row>
    <row r="39" spans="1:6">
      <c r="B39" t="str">
        <f>IF(OR(ISNA(EXACT(CountryChoice,HLOOKUP(CountryChoice,'Custom SPA Indicator Source'!A$27:AA$33,1,FALSE))),ISBLANK(HLOOKUP(CountryChoice,'Custom SPA Indicator Source'!A$27:AA$33,C6,FALSE))),"No Indicator",HLOOKUP(CountryChoice,'Custom SPA Indicator Source'!A$27:AA$33,C6,FALSE))</f>
        <v># of science labs built</v>
      </c>
      <c r="F39" s="36"/>
    </row>
    <row r="40" spans="1:6">
      <c r="A40" t="s">
        <v>250</v>
      </c>
      <c r="F40" s="36"/>
    </row>
    <row r="41" spans="1:6">
      <c r="B41" t="str">
        <f>IF(OR(ISNA(EXACT(CountryChoice,HLOOKUP(CountryChoice,'Custom SPA Indicator Source'!A$34:AA$37,1,FALSE))),ISBLANK(HLOOKUP(CountryChoice,'Custom SPA Indicator Source'!A$34:AA$37,C2,FALSE))),"No Indicator",HLOOKUP(CountryChoice,'Custom SPA Indicator Source'!A$34:AA$37,C2,FALSE))</f>
        <v>No Indicator</v>
      </c>
      <c r="F41" s="36"/>
    </row>
    <row r="42" spans="1:6">
      <c r="B42" t="str">
        <f>IF(OR(ISNA(EXACT(CountryChoice,HLOOKUP(CountryChoice,'Custom SPA Indicator Source'!A$34:AA$37,1,FALSE))),ISBLANK(HLOOKUP(CountryChoice,'Custom SPA Indicator Source'!A$34:AA$37,C3,FALSE))),"No Indicator",HLOOKUP(CountryChoice,'Custom SPA Indicator Source'!A$34:AA$37,C3,FALSE))</f>
        <v>No Indicator</v>
      </c>
      <c r="F42" s="36"/>
    </row>
    <row r="43" spans="1:6">
      <c r="A43" t="s">
        <v>251</v>
      </c>
      <c r="F43" s="36"/>
    </row>
    <row r="44" spans="1:6">
      <c r="A44" t="s">
        <v>227</v>
      </c>
      <c r="F44" s="36"/>
    </row>
    <row r="45" spans="1:6">
      <c r="A45" t="s">
        <v>252</v>
      </c>
      <c r="F45" s="36"/>
    </row>
    <row r="46" spans="1:6">
      <c r="A46" t="s">
        <v>235</v>
      </c>
      <c r="F46" s="36"/>
    </row>
    <row r="47" spans="1:6">
      <c r="B47" t="str">
        <f>IF(OR(ISNA(EXACT(CountryChoice,HLOOKUP(CountryChoice,'Custom SPA Indicator Source'!A$38:AA$40,1,FALSE))),ISBLANK(HLOOKUP(CountryChoice,'Custom SPA Indicator Source'!A$38:AA$40,C2,FALSE))),"No Indicator",HLOOKUP(CountryChoice,'Custom SPA Indicator Source'!A$38:AA$40,C2,FALSE))</f>
        <v>No Indicator</v>
      </c>
      <c r="F47" s="36"/>
    </row>
    <row r="48" spans="1:6">
      <c r="A48" t="s">
        <v>253</v>
      </c>
      <c r="F48" s="36"/>
    </row>
    <row r="49" spans="1:6">
      <c r="A49" t="s">
        <v>254</v>
      </c>
      <c r="F49" s="36"/>
    </row>
    <row r="50" spans="1:6">
      <c r="A50" s="35" t="s">
        <v>1082</v>
      </c>
      <c r="F50" s="37"/>
    </row>
    <row r="51" spans="1:6">
      <c r="A51" t="s">
        <v>236</v>
      </c>
      <c r="F51" s="37"/>
    </row>
    <row r="52" spans="1:6">
      <c r="B52" t="str">
        <f>IF(OR(ISNA(EXACT(CountryChoice,HLOOKUP(CountryChoice,'Custom SPA Indicator Source'!A$41:AA$43,1,FALSE))),ISBLANK(HLOOKUP(CountryChoice,'Custom SPA Indicator Source'!A$41:AA$43,C2,FALSE))),"No Indicator",HLOOKUP(CountryChoice,'Custom SPA Indicator Source'!A$41:AA$43,C2,FALSE))</f>
        <v>No Indicator</v>
      </c>
      <c r="F52" s="37"/>
    </row>
    <row r="53" spans="1:6">
      <c r="A53" t="s">
        <v>255</v>
      </c>
      <c r="F53" s="37"/>
    </row>
    <row r="54" spans="1:6">
      <c r="B54" t="str">
        <f>IF(OR(ISNA(EXACT(CountryChoice,HLOOKUP(CountryChoice,'Custom SPA Indicator Source'!A$44:AA$49,1,FALSE))),ISBLANK(HLOOKUP(CountryChoice,'Custom SPA Indicator Source'!A$44:AA$49,C2,FALSE))),"No Indicator",HLOOKUP(CountryChoice,'Custom SPA Indicator Source'!A$44:AA$49,C2,FALSE))</f>
        <v>No Indicator</v>
      </c>
      <c r="F54" s="37"/>
    </row>
    <row r="55" spans="1:6">
      <c r="B55" t="str">
        <f>IF(OR(ISNA(EXACT(CountryChoice,HLOOKUP(CountryChoice,'Custom SPA Indicator Source'!A$44:AA$49,1,FALSE))),ISBLANK(HLOOKUP(CountryChoice,'Custom SPA Indicator Source'!A$44:AA$49,C3,FALSE))),"No Indicator",HLOOKUP(CountryChoice,'Custom SPA Indicator Source'!A$44:AA$49,C3,FALSE))</f>
        <v>No Indicator</v>
      </c>
      <c r="F55" s="37"/>
    </row>
    <row r="56" spans="1:6">
      <c r="B56" t="str">
        <f>IF(OR(ISNA(EXACT(CountryChoice,HLOOKUP(CountryChoice,'Custom SPA Indicator Source'!A$44:AA$49,1,FALSE))),ISBLANK(HLOOKUP(CountryChoice,'Custom SPA Indicator Source'!A$44:AA$49,C4,FALSE))),"No Indicator",HLOOKUP(CountryChoice,'Custom SPA Indicator Source'!A$44:AA$49,C4,FALSE))</f>
        <v>No Indicator</v>
      </c>
      <c r="F56" s="36"/>
    </row>
    <row r="57" spans="1:6">
      <c r="B57" t="str">
        <f>IF(OR(ISNA(EXACT(CountryChoice,HLOOKUP(CountryChoice,'Custom SPA Indicator Source'!A$44:AA$49,1,FALSE))),ISBLANK(HLOOKUP(CountryChoice,'Custom SPA Indicator Source'!A$44:AA$49,C5,FALSE))),"No Indicator",HLOOKUP(CountryChoice,'Custom SPA Indicator Source'!A$44:AA$49,C5,FALSE))</f>
        <v>No Indicator</v>
      </c>
    </row>
    <row r="58" spans="1:6">
      <c r="A58" t="s">
        <v>256</v>
      </c>
    </row>
    <row r="59" spans="1:6">
      <c r="A59" t="s">
        <v>237</v>
      </c>
    </row>
    <row r="60" spans="1:6">
      <c r="B60" t="str">
        <f>IF(OR(ISNA(EXACT(CountryChoice,HLOOKUP(CountryChoice,'Custom SPA Indicator Source'!A$50:AA$56,1,FALSE))),ISBLANK(HLOOKUP(CountryChoice,'Custom SPA Indicator Source'!A$50:AA$56,C2,FALSE))),"No Indicator",HLOOKUP(CountryChoice,'Custom SPA Indicator Source'!A$50:AA$56,C2,FALSE))</f>
        <v>No Indicator</v>
      </c>
    </row>
    <row r="61" spans="1:6">
      <c r="B61" t="str">
        <f>IF(OR(ISNA(EXACT(CountryChoice,HLOOKUP(CountryChoice,'Custom SPA Indicator Source'!A$50:AA$56,1,FALSE))),ISBLANK(HLOOKUP(CountryChoice,'Custom SPA Indicator Source'!A$50:AA$56,C3,FALSE))),"No Indicator",HLOOKUP(CountryChoice,'Custom SPA Indicator Source'!A$50:AA$56,C3,FALSE))</f>
        <v>No Indicator</v>
      </c>
    </row>
    <row r="62" spans="1:6">
      <c r="B62" t="str">
        <f>IF(OR(ISNA(EXACT(CountryChoice,HLOOKUP(CountryChoice,'Custom SPA Indicator Source'!A$50:AA$56,1,FALSE))),ISBLANK(HLOOKUP(CountryChoice,'Custom SPA Indicator Source'!A$50:AA$56,C4,FALSE))),"No Indicator",HLOOKUP(CountryChoice,'Custom SPA Indicator Source'!A$50:AA$56,C4,FALSE))</f>
        <v>No Indicator</v>
      </c>
    </row>
    <row r="63" spans="1:6">
      <c r="B63" t="str">
        <f>IF(OR(ISNA(EXACT(CountryChoice,HLOOKUP(CountryChoice,'Custom SPA Indicator Source'!A$50:AA$56,1,FALSE))),ISBLANK(HLOOKUP(CountryChoice,'Custom SPA Indicator Source'!A$50:AA$56,C5,FALSE))),"No Indicator",HLOOKUP(CountryChoice,'Custom SPA Indicator Source'!A$50:AA$56,C5,FALSE))</f>
        <v>No Indicator</v>
      </c>
    </row>
    <row r="64" spans="1:6">
      <c r="B64" t="str">
        <f>IF(OR(ISNA(EXACT(CountryChoice,HLOOKUP(CountryChoice,'Custom SPA Indicator Source'!A$50:AA$56,1,FALSE))),ISBLANK(HLOOKUP(CountryChoice,'Custom SPA Indicator Source'!A$50:AA$56,C6,FALSE))),"No Indicator",HLOOKUP(CountryChoice,'Custom SPA Indicator Source'!A$50:AA$56,C6,FALSE))</f>
        <v>No Indicator</v>
      </c>
    </row>
    <row r="65" spans="1:2">
      <c r="A65" t="s">
        <v>238</v>
      </c>
    </row>
    <row r="66" spans="1:2">
      <c r="B66" t="str">
        <f>IF(OR(ISNA(EXACT(CountryChoice,HLOOKUP(CountryChoice,'Custom SPA Indicator Source'!A$57:AA$59,1,FALSE))),ISBLANK(HLOOKUP(CountryChoice,'Custom SPA Indicator Source'!A$57:AA$59,C2,FALSE))),"No Indicator",HLOOKUP(CountryChoice,'Custom SPA Indicator Source'!A$57:AA$59,C2,FALSE))</f>
        <v>No Indicator</v>
      </c>
    </row>
    <row r="67" spans="1:2">
      <c r="A67" t="s">
        <v>239</v>
      </c>
    </row>
    <row r="68" spans="1:2">
      <c r="B68" t="str">
        <f>IF(OR(ISNA(EXACT(CountryChoice,HLOOKUP(CountryChoice,'Custom SPA Indicator Source'!A$60:AA$64,1,FALSE))),ISBLANK(HLOOKUP(CountryChoice,'Custom SPA Indicator Source'!A$60:AA$64,C2,FALSE))),"No Indicator",HLOOKUP(CountryChoice,'Custom SPA Indicator Source'!A$60:AA$64,C2,FALSE))</f>
        <v>No Indicator</v>
      </c>
    </row>
    <row r="69" spans="1:2">
      <c r="B69" t="str">
        <f>IF(OR(ISNA(EXACT(CountryChoice,HLOOKUP(CountryChoice,'Custom SPA Indicator Source'!A$60:AA$64,1,FALSE))),ISBLANK(HLOOKUP(CountryChoice,'Custom SPA Indicator Source'!A$60:AA$64,C3,FALSE))),"No Indicator",HLOOKUP(CountryChoice,'Custom SPA Indicator Source'!A$60:AA$64,C3,FALSE))</f>
        <v>No Indicator</v>
      </c>
    </row>
    <row r="70" spans="1:2">
      <c r="B70" t="str">
        <f>IF(OR(ISNA(EXACT(CountryChoice,HLOOKUP(CountryChoice,'Custom SPA Indicator Source'!A$60:AA$64,1,FALSE))),ISBLANK(HLOOKUP(CountryChoice,'Custom SPA Indicator Source'!A$60:AA$64,C4,FALSE))),"No Indicator",HLOOKUP(CountryChoice,'Custom SPA Indicator Source'!A$60:AA$64,C4,FALSE))</f>
        <v>No Indicator</v>
      </c>
    </row>
    <row r="71" spans="1:2">
      <c r="A71" t="s">
        <v>240</v>
      </c>
    </row>
    <row r="72" spans="1:2">
      <c r="B72" t="str">
        <f>IF(OR(ISNA(EXACT(CountryChoice,HLOOKUP(CountryChoice,'Custom SPA Indicator Source'!A$65:AA$73,1,FALSE))),ISBLANK(HLOOKUP(CountryChoice,'Custom SPA Indicator Source'!A$65:AA$73,C2,FALSE))),"No Indicator",HLOOKUP(CountryChoice,'Custom SPA Indicator Source'!A$65:AA$73,C2,FALSE))</f>
        <v>No Indicator</v>
      </c>
    </row>
    <row r="73" spans="1:2">
      <c r="B73" t="str">
        <f>IF(OR(ISNA(EXACT(CountryChoice,HLOOKUP(CountryChoice,'Custom SPA Indicator Source'!A$65:AA$73,1,FALSE))),ISBLANK(HLOOKUP(CountryChoice,'Custom SPA Indicator Source'!A$65:AA$73,C3,FALSE))),"No Indicator",HLOOKUP(CountryChoice,'Custom SPA Indicator Source'!A$65:AA$73,C3,FALSE))</f>
        <v>No Indicator</v>
      </c>
    </row>
    <row r="74" spans="1:2">
      <c r="B74" t="str">
        <f>IF(OR(ISNA(EXACT(CountryChoice,HLOOKUP(CountryChoice,'Custom SPA Indicator Source'!A$65:AA$73,1,FALSE))),ISBLANK(HLOOKUP(CountryChoice,'Custom SPA Indicator Source'!A$65:AA$73,C4,FALSE))),"No Indicator",HLOOKUP(CountryChoice,'Custom SPA Indicator Source'!A$65:AA$73,C4,FALSE))</f>
        <v>No Indicator</v>
      </c>
    </row>
    <row r="75" spans="1:2">
      <c r="B75" t="str">
        <f>IF(OR(ISNA(EXACT(CountryChoice,HLOOKUP(CountryChoice,'Custom SPA Indicator Source'!A$65:AA$73,1,FALSE))),ISBLANK(HLOOKUP(CountryChoice,'Custom SPA Indicator Source'!A$65:AA$73,C5,FALSE))),"No Indicator",HLOOKUP(CountryChoice,'Custom SPA Indicator Source'!A$65:AA$73,C5,FALSE))</f>
        <v>No Indicator</v>
      </c>
    </row>
    <row r="76" spans="1:2">
      <c r="B76" t="str">
        <f>IF(OR(ISNA(EXACT(CountryChoice,HLOOKUP(CountryChoice,'Custom SPA Indicator Source'!A$65:AA$73,1,FALSE))),ISBLANK(HLOOKUP(CountryChoice,'Custom SPA Indicator Source'!A$65:AA$73,C6,FALSE))),"No Indicator",HLOOKUP(CountryChoice,'Custom SPA Indicator Source'!A$65:AA$73,C6,FALSE))</f>
        <v>No Indicator</v>
      </c>
    </row>
    <row r="77" spans="1:2">
      <c r="B77" t="str">
        <f>IF(OR(ISNA(EXACT(CountryChoice,HLOOKUP(CountryChoice,'Custom SPA Indicator Source'!A$65:AA$73,1,FALSE))),ISBLANK(HLOOKUP(CountryChoice,'Custom SPA Indicator Source'!A$65:AA$73,C7,FALSE))),"No Indicator",HLOOKUP(CountryChoice,'Custom SPA Indicator Source'!A$65:AA$73,C7,FALSE))</f>
        <v>No Indicator</v>
      </c>
    </row>
    <row r="78" spans="1:2">
      <c r="B78" t="str">
        <f>IF(OR(ISNA(EXACT(CountryChoice,HLOOKUP(CountryChoice,'Custom SPA Indicator Source'!A$65:AA$73,1,FALSE))),ISBLANK(HLOOKUP(CountryChoice,'Custom SPA Indicator Source'!A$65:AA$73,C8,FALSE))),"No Indicator",HLOOKUP(CountryChoice,'Custom SPA Indicator Source'!A$65:AA$73,C8,FALSE))</f>
        <v>No Indicator</v>
      </c>
    </row>
    <row r="79" spans="1:2">
      <c r="A79" s="35" t="s">
        <v>1107</v>
      </c>
    </row>
    <row r="80" spans="1:2">
      <c r="A80" s="35"/>
      <c r="B80" t="str">
        <f>IF(OR(ISNA(EXACT(CountryChoice,HLOOKUP(CountryChoice,'Custom SPA Indicator Source'!A$74:AA$76,1,FALSE))),ISBLANK(HLOOKUP(CountryChoice,'Custom SPA Indicator Source'!A$74:AA$76,C2,FALSE))),"No Indicator",HLOOKUP(CountryChoice,'Custom SPA Indicator Source'!A$74:AA$76,C2,FALSE))</f>
        <v>No Indicator</v>
      </c>
    </row>
    <row r="81" spans="1:2">
      <c r="A81" t="s">
        <v>241</v>
      </c>
    </row>
    <row r="82" spans="1:2">
      <c r="A82" s="35" t="s">
        <v>1205</v>
      </c>
    </row>
    <row r="83" spans="1:2">
      <c r="A83" s="35"/>
      <c r="B83" t="str">
        <f>IF(OR(ISNA(EXACT(CountryChoice,HLOOKUP(CountryChoice,'Custom SPA Indicator Source'!A$77:AA$82,1,FALSE))),ISBLANK(HLOOKUP(CountryChoice,'Custom SPA Indicator Source'!A$77:AA$82,C2,FALSE))),"No Indicator",HLOOKUP(CountryChoice,'Custom SPA Indicator Source'!A$77:AA$82,C2,FALSE))</f>
        <v>No Indicator</v>
      </c>
    </row>
    <row r="84" spans="1:2">
      <c r="A84" s="35"/>
      <c r="B84" t="str">
        <f>IF(OR(ISNA(EXACT(CountryChoice,HLOOKUP(CountryChoice,'Custom SPA Indicator Source'!A$77:AA$82,1,FALSE))),ISBLANK(HLOOKUP(CountryChoice,'Custom SPA Indicator Source'!A$77:AA$82,C3,FALSE))),"No Indicator",HLOOKUP(CountryChoice,'Custom SPA Indicator Source'!A$77:AA$82,C3,FALSE))</f>
        <v>No Indicator</v>
      </c>
    </row>
    <row r="85" spans="1:2">
      <c r="A85" s="35"/>
      <c r="B85" t="str">
        <f>IF(OR(ISNA(EXACT(CountryChoice,HLOOKUP(CountryChoice,'Custom SPA Indicator Source'!A$77:AA$82,1,FALSE))),ISBLANK(HLOOKUP(CountryChoice,'Custom SPA Indicator Source'!A$77:AA$82,C4,FALSE))),"No Indicator",HLOOKUP(CountryChoice,'Custom SPA Indicator Source'!A$77:AA$82,C4,FALSE))</f>
        <v>No Indicator</v>
      </c>
    </row>
    <row r="86" spans="1:2">
      <c r="A86" s="35"/>
      <c r="B86" t="str">
        <f>IF(OR(ISNA(EXACT(CountryChoice,HLOOKUP(CountryChoice,'Custom SPA Indicator Source'!A$77:AA$82,1,FALSE))),ISBLANK(HLOOKUP(CountryChoice,'Custom SPA Indicator Source'!A$77:AA$82,C5,FALSE))),"No Indicator",HLOOKUP(CountryChoice,'Custom SPA Indicator Source'!A$77:AA$82,C5,FALSE))</f>
        <v>No Indicator</v>
      </c>
    </row>
    <row r="87" spans="1:2">
      <c r="A87" s="35" t="s">
        <v>1212</v>
      </c>
    </row>
    <row r="88" spans="1:2">
      <c r="A88" t="s">
        <v>242</v>
      </c>
    </row>
  </sheetData>
  <sheetProtection password="D69D" sheet="1"/>
  <pageMargins left="0.7" right="0.7" top="0.75" bottom="0.75" header="0.3" footer="0.3"/>
  <pageSetup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rgb="FF00B050"/>
  </sheetPr>
  <dimension ref="A1:R81"/>
  <sheetViews>
    <sheetView topLeftCell="A73" zoomScale="80" zoomScaleNormal="80" workbookViewId="0">
      <selection activeCell="C105" sqref="C105"/>
    </sheetView>
  </sheetViews>
  <sheetFormatPr defaultColWidth="9.140625" defaultRowHeight="12.75"/>
  <cols>
    <col min="1" max="1" width="14" style="89" customWidth="1"/>
    <col min="2" max="2" width="31" style="89" customWidth="1"/>
    <col min="3" max="3" width="26.42578125" style="89" customWidth="1"/>
    <col min="4" max="4" width="20.42578125" style="89" customWidth="1"/>
    <col min="5" max="5" width="27.5703125" style="89" customWidth="1"/>
    <col min="6" max="6" width="28" style="89" customWidth="1"/>
    <col min="7" max="7" width="19.42578125" style="89" customWidth="1"/>
    <col min="8" max="8" width="20.5703125" style="89" customWidth="1"/>
    <col min="9" max="9" width="9.140625" style="89"/>
    <col min="10" max="10" width="18.28515625" style="89" customWidth="1"/>
    <col min="11" max="16384" width="9.140625" style="89"/>
  </cols>
  <sheetData>
    <row r="1" spans="1:18">
      <c r="A1" s="89" t="s">
        <v>225</v>
      </c>
      <c r="B1" s="89" t="s">
        <v>50</v>
      </c>
      <c r="C1" s="129"/>
      <c r="D1" s="129"/>
      <c r="E1" s="129"/>
      <c r="F1" s="129"/>
    </row>
    <row r="2" spans="1:18" ht="25.5" customHeight="1">
      <c r="B2" s="108" t="s">
        <v>276</v>
      </c>
      <c r="C2" s="799"/>
      <c r="D2" s="799"/>
      <c r="E2" s="799"/>
      <c r="F2" s="799"/>
    </row>
    <row r="3" spans="1:18" ht="33" customHeight="1">
      <c r="B3" s="787" t="s">
        <v>277</v>
      </c>
      <c r="C3" s="799"/>
      <c r="D3" s="799"/>
      <c r="E3" s="799"/>
      <c r="F3" s="799"/>
    </row>
    <row r="5" spans="1:18">
      <c r="A5" s="89" t="s">
        <v>228</v>
      </c>
      <c r="C5" s="148" t="s">
        <v>44</v>
      </c>
      <c r="D5" s="89" t="s">
        <v>18</v>
      </c>
      <c r="E5" s="148" t="s">
        <v>32</v>
      </c>
      <c r="F5" s="148" t="s">
        <v>153</v>
      </c>
      <c r="G5" s="148" t="s">
        <v>154</v>
      </c>
    </row>
    <row r="6" spans="1:18" ht="133.5" customHeight="1">
      <c r="B6" s="109"/>
      <c r="C6" s="158" t="s">
        <v>352</v>
      </c>
      <c r="D6" s="783" t="s">
        <v>352</v>
      </c>
      <c r="E6" s="788" t="s">
        <v>329</v>
      </c>
      <c r="F6" s="935" t="s">
        <v>1482</v>
      </c>
      <c r="G6" s="936" t="s">
        <v>1482</v>
      </c>
      <c r="I6" s="144"/>
      <c r="J6" s="41"/>
      <c r="K6" s="41"/>
      <c r="L6" s="41"/>
      <c r="M6" s="41"/>
      <c r="N6" s="41"/>
      <c r="O6" s="41"/>
      <c r="P6" s="41"/>
      <c r="Q6" s="41"/>
      <c r="R6" s="41"/>
    </row>
    <row r="7" spans="1:18" ht="146.25" customHeight="1">
      <c r="C7" s="144"/>
      <c r="D7" s="129"/>
      <c r="E7" s="789" t="s">
        <v>328</v>
      </c>
      <c r="I7" s="41"/>
      <c r="J7" s="41"/>
      <c r="K7" s="41"/>
      <c r="L7" s="41"/>
      <c r="M7" s="41"/>
      <c r="N7" s="41"/>
      <c r="O7" s="41"/>
      <c r="P7" s="41"/>
      <c r="Q7" s="41"/>
      <c r="R7" s="41"/>
    </row>
    <row r="8" spans="1:18" ht="84" customHeight="1">
      <c r="C8" s="41"/>
      <c r="D8" s="129"/>
      <c r="E8" s="789" t="s">
        <v>326</v>
      </c>
      <c r="I8" s="41"/>
      <c r="J8" s="41"/>
      <c r="K8" s="41"/>
      <c r="L8" s="41"/>
      <c r="M8" s="41"/>
      <c r="N8" s="41"/>
      <c r="O8" s="41"/>
      <c r="P8" s="41"/>
      <c r="Q8" s="41"/>
      <c r="R8" s="41"/>
    </row>
    <row r="9" spans="1:18" ht="87.75" customHeight="1">
      <c r="C9" s="41"/>
      <c r="D9" s="129"/>
      <c r="E9" s="789" t="s">
        <v>327</v>
      </c>
      <c r="I9" s="41"/>
      <c r="J9" s="41"/>
      <c r="K9" s="41"/>
      <c r="L9" s="41"/>
      <c r="M9" s="41"/>
      <c r="N9" s="41"/>
      <c r="O9" s="41"/>
      <c r="P9" s="41"/>
      <c r="Q9" s="41"/>
      <c r="R9" s="41"/>
    </row>
    <row r="11" spans="1:18">
      <c r="A11" s="113" t="s">
        <v>229</v>
      </c>
      <c r="B11" s="89" t="s">
        <v>8</v>
      </c>
      <c r="C11" s="89" t="s">
        <v>43</v>
      </c>
      <c r="D11" s="148" t="s">
        <v>59</v>
      </c>
      <c r="E11" s="89" t="s">
        <v>55</v>
      </c>
      <c r="F11" s="89" t="s">
        <v>204</v>
      </c>
      <c r="G11" s="89" t="s">
        <v>57</v>
      </c>
    </row>
    <row r="12" spans="1:18" ht="115.5">
      <c r="B12" s="159" t="s">
        <v>353</v>
      </c>
      <c r="C12" s="110" t="s">
        <v>354</v>
      </c>
      <c r="D12" s="149" t="s">
        <v>348</v>
      </c>
      <c r="E12" s="150" t="s">
        <v>348</v>
      </c>
      <c r="F12" s="789" t="s">
        <v>1139</v>
      </c>
      <c r="G12" s="907" t="s">
        <v>1418</v>
      </c>
    </row>
    <row r="13" spans="1:18" ht="115.5">
      <c r="C13" s="111" t="s">
        <v>1424</v>
      </c>
      <c r="D13" s="120" t="s">
        <v>347</v>
      </c>
      <c r="F13" s="789" t="s">
        <v>1140</v>
      </c>
      <c r="G13" s="907" t="s">
        <v>1419</v>
      </c>
    </row>
    <row r="14" spans="1:18" ht="75">
      <c r="C14" s="910" t="s">
        <v>1425</v>
      </c>
      <c r="D14" s="909"/>
      <c r="F14" s="789"/>
      <c r="G14" s="907"/>
    </row>
    <row r="15" spans="1:18" ht="60">
      <c r="C15" s="910" t="s">
        <v>1426</v>
      </c>
      <c r="D15" s="909"/>
      <c r="F15" s="789"/>
      <c r="G15" s="907"/>
    </row>
    <row r="16" spans="1:18" ht="90">
      <c r="C16" s="910" t="s">
        <v>1427</v>
      </c>
      <c r="D16" s="909"/>
      <c r="F16" s="789"/>
      <c r="G16" s="907"/>
    </row>
    <row r="17" spans="1:11" ht="60">
      <c r="C17" s="910" t="s">
        <v>1428</v>
      </c>
      <c r="D17" s="909"/>
      <c r="F17" s="789"/>
      <c r="G17" s="907"/>
    </row>
    <row r="18" spans="1:11" ht="75">
      <c r="C18" s="910" t="s">
        <v>1429</v>
      </c>
      <c r="D18" s="909"/>
      <c r="F18" s="789"/>
      <c r="G18" s="907"/>
    </row>
    <row r="20" spans="1:11">
      <c r="A20" s="89" t="s">
        <v>230</v>
      </c>
      <c r="B20" s="89" t="s">
        <v>152</v>
      </c>
      <c r="C20" s="89" t="s">
        <v>54</v>
      </c>
      <c r="D20" s="113" t="s">
        <v>49</v>
      </c>
      <c r="E20" s="113" t="s">
        <v>55</v>
      </c>
      <c r="F20" s="113" t="s">
        <v>43</v>
      </c>
    </row>
    <row r="21" spans="1:11" ht="64.5">
      <c r="B21" s="160" t="s">
        <v>279</v>
      </c>
      <c r="C21" s="161" t="s">
        <v>278</v>
      </c>
      <c r="D21" s="790" t="s">
        <v>339</v>
      </c>
      <c r="E21" s="791" t="s">
        <v>339</v>
      </c>
      <c r="F21" s="942" t="s">
        <v>1492</v>
      </c>
    </row>
    <row r="22" spans="1:11" ht="51.75">
      <c r="C22" s="39" t="s">
        <v>279</v>
      </c>
      <c r="F22" s="942" t="s">
        <v>1493</v>
      </c>
    </row>
    <row r="23" spans="1:11" ht="15">
      <c r="C23" s="42"/>
    </row>
    <row r="24" spans="1:11">
      <c r="A24" s="89" t="s">
        <v>249</v>
      </c>
      <c r="B24" s="89" t="s">
        <v>152</v>
      </c>
      <c r="C24" s="89" t="s">
        <v>204</v>
      </c>
    </row>
    <row r="25" spans="1:11" ht="38.25">
      <c r="B25" s="112" t="s">
        <v>281</v>
      </c>
      <c r="C25" s="789" t="s">
        <v>1142</v>
      </c>
    </row>
    <row r="27" spans="1:11">
      <c r="A27" s="113" t="s">
        <v>233</v>
      </c>
      <c r="B27" s="113" t="s">
        <v>158</v>
      </c>
      <c r="C27" s="113" t="s">
        <v>152</v>
      </c>
      <c r="D27" s="113" t="s">
        <v>33</v>
      </c>
      <c r="E27" s="113" t="s">
        <v>21</v>
      </c>
      <c r="F27" s="113" t="s">
        <v>49</v>
      </c>
      <c r="G27" s="113" t="s">
        <v>41</v>
      </c>
      <c r="H27" s="113" t="s">
        <v>159</v>
      </c>
      <c r="I27" s="113" t="s">
        <v>57</v>
      </c>
      <c r="J27" s="113" t="s">
        <v>16</v>
      </c>
      <c r="K27" s="113" t="s">
        <v>59</v>
      </c>
    </row>
    <row r="28" spans="1:11" ht="140.25">
      <c r="B28" s="114" t="s">
        <v>282</v>
      </c>
      <c r="C28" s="115" t="s">
        <v>283</v>
      </c>
      <c r="D28" s="151" t="s">
        <v>349</v>
      </c>
      <c r="E28" s="792" t="s">
        <v>341</v>
      </c>
      <c r="F28" s="792" t="s">
        <v>341</v>
      </c>
      <c r="G28" s="789" t="s">
        <v>1150</v>
      </c>
      <c r="H28" s="793" t="s">
        <v>1151</v>
      </c>
      <c r="I28" s="793" t="s">
        <v>1420</v>
      </c>
      <c r="J28" s="793" t="s">
        <v>1483</v>
      </c>
      <c r="K28" s="793" t="s">
        <v>1484</v>
      </c>
    </row>
    <row r="29" spans="1:11" ht="76.5">
      <c r="C29" s="116" t="s">
        <v>284</v>
      </c>
      <c r="D29" s="789" t="s">
        <v>1149</v>
      </c>
      <c r="E29" s="132"/>
      <c r="H29" s="789" t="s">
        <v>1152</v>
      </c>
      <c r="I29" s="906" t="s">
        <v>1421</v>
      </c>
    </row>
    <row r="30" spans="1:11" ht="76.5">
      <c r="C30" s="117" t="s">
        <v>285</v>
      </c>
      <c r="D30" s="793" t="s">
        <v>341</v>
      </c>
      <c r="H30" s="789" t="s">
        <v>1153</v>
      </c>
      <c r="I30" s="908" t="s">
        <v>1422</v>
      </c>
    </row>
    <row r="31" spans="1:11" ht="25.5">
      <c r="C31" s="118" t="s">
        <v>286</v>
      </c>
      <c r="H31" s="789" t="s">
        <v>1154</v>
      </c>
    </row>
    <row r="32" spans="1:11" ht="25.5">
      <c r="C32" s="119" t="s">
        <v>287</v>
      </c>
      <c r="H32" s="789" t="s">
        <v>1156</v>
      </c>
    </row>
    <row r="34" spans="1:9">
      <c r="A34" s="113" t="s">
        <v>250</v>
      </c>
      <c r="B34" s="113" t="s">
        <v>158</v>
      </c>
    </row>
    <row r="35" spans="1:9" ht="51">
      <c r="B35" s="120" t="s">
        <v>288</v>
      </c>
    </row>
    <row r="36" spans="1:9" ht="51">
      <c r="B36" s="151" t="s">
        <v>350</v>
      </c>
    </row>
    <row r="38" spans="1:9">
      <c r="A38" s="113" t="s">
        <v>235</v>
      </c>
      <c r="B38" s="113" t="s">
        <v>52</v>
      </c>
    </row>
    <row r="39" spans="1:9" ht="38.25">
      <c r="B39" s="121" t="s">
        <v>355</v>
      </c>
    </row>
    <row r="41" spans="1:9">
      <c r="A41" s="113" t="s">
        <v>236</v>
      </c>
      <c r="B41" s="113" t="s">
        <v>57</v>
      </c>
      <c r="C41" s="113" t="s">
        <v>54</v>
      </c>
      <c r="D41" s="113" t="s">
        <v>33</v>
      </c>
      <c r="E41" s="113" t="s">
        <v>27</v>
      </c>
      <c r="F41" s="113" t="s">
        <v>59</v>
      </c>
      <c r="G41" s="113" t="s">
        <v>202</v>
      </c>
    </row>
    <row r="42" spans="1:9" ht="51">
      <c r="B42" s="122" t="s">
        <v>289</v>
      </c>
      <c r="C42" s="117" t="s">
        <v>289</v>
      </c>
      <c r="D42" s="118" t="s">
        <v>289</v>
      </c>
      <c r="E42" s="112"/>
      <c r="F42" s="907" t="s">
        <v>1431</v>
      </c>
      <c r="G42" s="931" t="s">
        <v>289</v>
      </c>
    </row>
    <row r="44" spans="1:9">
      <c r="A44" s="113" t="s">
        <v>255</v>
      </c>
      <c r="B44" s="113" t="s">
        <v>45</v>
      </c>
    </row>
    <row r="45" spans="1:9" ht="60">
      <c r="B45" s="162" t="s">
        <v>1157</v>
      </c>
      <c r="C45" s="123"/>
      <c r="D45" s="123"/>
      <c r="E45" s="123"/>
      <c r="F45" s="123"/>
      <c r="G45" s="123"/>
      <c r="H45" s="123"/>
      <c r="I45" s="123"/>
    </row>
    <row r="46" spans="1:9" ht="75">
      <c r="B46" s="124" t="s">
        <v>1159</v>
      </c>
      <c r="C46" s="123"/>
      <c r="D46" s="123"/>
      <c r="E46" s="123"/>
      <c r="F46" s="123"/>
      <c r="G46" s="123"/>
      <c r="H46" s="123"/>
      <c r="I46" s="123"/>
    </row>
    <row r="47" spans="1:9" ht="39">
      <c r="B47" s="125" t="s">
        <v>1160</v>
      </c>
      <c r="C47" s="123"/>
      <c r="D47" s="123"/>
      <c r="E47" s="123"/>
      <c r="F47" s="123"/>
      <c r="G47" s="123"/>
      <c r="H47" s="123"/>
      <c r="I47" s="123"/>
    </row>
    <row r="48" spans="1:9" ht="51.75">
      <c r="B48" s="257" t="s">
        <v>1167</v>
      </c>
      <c r="C48" s="123"/>
      <c r="D48" s="123"/>
      <c r="E48" s="123"/>
      <c r="F48" s="123"/>
      <c r="G48" s="123"/>
      <c r="H48" s="123"/>
      <c r="I48" s="123"/>
    </row>
    <row r="50" spans="1:13">
      <c r="A50" s="113" t="s">
        <v>237</v>
      </c>
      <c r="B50" s="113" t="s">
        <v>51</v>
      </c>
      <c r="C50" s="113" t="s">
        <v>47</v>
      </c>
      <c r="D50" s="113" t="s">
        <v>37</v>
      </c>
    </row>
    <row r="51" spans="1:13" ht="60">
      <c r="B51" s="162" t="s">
        <v>360</v>
      </c>
      <c r="C51" s="126" t="s">
        <v>356</v>
      </c>
      <c r="D51" s="133" t="s">
        <v>1423</v>
      </c>
      <c r="E51" s="128"/>
      <c r="F51" s="128"/>
      <c r="G51" s="128"/>
      <c r="H51" s="128"/>
      <c r="I51" s="128"/>
      <c r="J51" s="128"/>
      <c r="K51" s="128"/>
      <c r="L51" s="128"/>
      <c r="M51" s="129"/>
    </row>
    <row r="52" spans="1:13" ht="60">
      <c r="C52" s="130" t="s">
        <v>359</v>
      </c>
      <c r="D52" s="133" t="s">
        <v>1174</v>
      </c>
      <c r="E52" s="128"/>
      <c r="F52" s="128"/>
      <c r="G52" s="128"/>
      <c r="H52" s="128"/>
      <c r="I52" s="128"/>
      <c r="J52" s="128"/>
      <c r="K52" s="128"/>
      <c r="L52" s="128"/>
      <c r="M52" s="129"/>
    </row>
    <row r="53" spans="1:13" ht="45">
      <c r="B53" s="132"/>
      <c r="C53" s="132"/>
      <c r="D53" s="133" t="s">
        <v>1179</v>
      </c>
      <c r="E53" s="128"/>
      <c r="F53" s="128"/>
      <c r="G53" s="128"/>
      <c r="H53" s="128"/>
      <c r="I53" s="128"/>
      <c r="J53" s="128"/>
      <c r="K53" s="128"/>
      <c r="L53" s="128"/>
      <c r="M53" s="129"/>
    </row>
    <row r="54" spans="1:13" ht="15">
      <c r="B54" s="132"/>
      <c r="C54" s="132"/>
      <c r="D54" s="133"/>
      <c r="E54" s="128"/>
      <c r="F54" s="128"/>
      <c r="G54" s="128"/>
      <c r="H54" s="128"/>
      <c r="I54" s="128"/>
      <c r="J54" s="128"/>
      <c r="K54" s="128"/>
      <c r="L54" s="128"/>
      <c r="M54" s="129"/>
    </row>
    <row r="55" spans="1:13" ht="15">
      <c r="B55" s="132"/>
      <c r="C55" s="132"/>
      <c r="D55" s="133"/>
      <c r="E55" s="128"/>
      <c r="F55" s="128"/>
      <c r="G55" s="128"/>
      <c r="H55" s="128"/>
      <c r="I55" s="128"/>
      <c r="J55" s="128"/>
      <c r="K55" s="128"/>
      <c r="L55" s="128"/>
      <c r="M55" s="129"/>
    </row>
    <row r="56" spans="1:13">
      <c r="B56" s="132"/>
      <c r="C56" s="132"/>
      <c r="D56" s="132"/>
    </row>
    <row r="57" spans="1:13">
      <c r="A57" s="113" t="s">
        <v>238</v>
      </c>
      <c r="B57" s="113" t="s">
        <v>18</v>
      </c>
    </row>
    <row r="58" spans="1:13" ht="51.75">
      <c r="B58" s="134" t="s">
        <v>291</v>
      </c>
      <c r="C58" s="123"/>
      <c r="D58" s="123"/>
      <c r="E58" s="123"/>
      <c r="F58" s="123"/>
      <c r="G58" s="123"/>
      <c r="H58" s="123"/>
    </row>
    <row r="60" spans="1:13">
      <c r="A60" s="113" t="s">
        <v>239</v>
      </c>
      <c r="B60" s="113" t="s">
        <v>45</v>
      </c>
    </row>
    <row r="61" spans="1:13" ht="51.75">
      <c r="B61" s="154" t="s">
        <v>1180</v>
      </c>
      <c r="C61" s="152"/>
      <c r="D61" s="152"/>
      <c r="E61" s="152"/>
      <c r="F61" s="152"/>
      <c r="G61" s="152"/>
      <c r="H61" s="152"/>
      <c r="I61" s="152"/>
    </row>
    <row r="62" spans="1:13" ht="75">
      <c r="B62" s="155" t="s">
        <v>1181</v>
      </c>
      <c r="C62" s="152"/>
      <c r="D62" s="152"/>
      <c r="E62" s="152"/>
      <c r="F62" s="152"/>
      <c r="G62" s="152"/>
      <c r="H62" s="152"/>
      <c r="I62" s="152"/>
    </row>
    <row r="63" spans="1:13" ht="90" customHeight="1">
      <c r="B63" s="794" t="s">
        <v>1182</v>
      </c>
      <c r="C63" s="153"/>
      <c r="D63" s="153"/>
      <c r="E63" s="153"/>
      <c r="F63" s="153"/>
      <c r="G63" s="153"/>
      <c r="H63" s="153"/>
      <c r="I63" s="153"/>
    </row>
    <row r="64" spans="1:13" ht="15">
      <c r="C64" s="135"/>
      <c r="D64" s="135"/>
      <c r="E64" s="135"/>
      <c r="F64" s="135"/>
      <c r="G64" s="135"/>
      <c r="H64" s="135"/>
      <c r="I64" s="135"/>
    </row>
    <row r="65" spans="1:9" ht="15">
      <c r="A65" s="113" t="s">
        <v>240</v>
      </c>
      <c r="B65" s="113" t="s">
        <v>45</v>
      </c>
      <c r="C65" s="135" t="s">
        <v>33</v>
      </c>
      <c r="D65" s="135" t="s">
        <v>16</v>
      </c>
      <c r="E65" s="135" t="s">
        <v>160</v>
      </c>
      <c r="F65" s="135" t="s">
        <v>29</v>
      </c>
      <c r="G65" s="135"/>
      <c r="H65" s="135"/>
      <c r="I65" s="135"/>
    </row>
    <row r="66" spans="1:9" ht="89.25">
      <c r="B66" s="149" t="s">
        <v>292</v>
      </c>
      <c r="C66" s="258" t="s">
        <v>351</v>
      </c>
      <c r="D66" s="783" t="s">
        <v>481</v>
      </c>
      <c r="E66" s="795" t="s">
        <v>1193</v>
      </c>
      <c r="F66" s="792" t="s">
        <v>1323</v>
      </c>
    </row>
    <row r="67" spans="1:9" ht="102">
      <c r="B67" s="156" t="s">
        <v>1184</v>
      </c>
      <c r="C67" s="796" t="s">
        <v>1193</v>
      </c>
      <c r="D67" s="784" t="s">
        <v>482</v>
      </c>
    </row>
    <row r="68" spans="1:9" ht="90">
      <c r="B68" s="150" t="s">
        <v>1185</v>
      </c>
      <c r="D68" s="259" t="s">
        <v>483</v>
      </c>
    </row>
    <row r="69" spans="1:9" ht="105">
      <c r="B69" s="260" t="s">
        <v>1187</v>
      </c>
      <c r="D69" s="261" t="s">
        <v>484</v>
      </c>
    </row>
    <row r="70" spans="1:9" ht="63.75">
      <c r="B70" s="795" t="s">
        <v>1188</v>
      </c>
      <c r="D70" s="116" t="s">
        <v>485</v>
      </c>
    </row>
    <row r="71" spans="1:9" ht="63.75">
      <c r="B71" s="795" t="s">
        <v>1189</v>
      </c>
    </row>
    <row r="72" spans="1:9" ht="89.25">
      <c r="B72" s="795" t="s">
        <v>1190</v>
      </c>
    </row>
    <row r="74" spans="1:9">
      <c r="A74" s="113" t="s">
        <v>1107</v>
      </c>
      <c r="B74" s="892" t="s">
        <v>812</v>
      </c>
    </row>
    <row r="75" spans="1:9" ht="25.5">
      <c r="B75" s="892" t="s">
        <v>1412</v>
      </c>
    </row>
    <row r="77" spans="1:9">
      <c r="A77" s="89" t="s">
        <v>1205</v>
      </c>
      <c r="B77" s="892" t="s">
        <v>198</v>
      </c>
      <c r="C77" s="937" t="s">
        <v>41</v>
      </c>
    </row>
    <row r="78" spans="1:9" ht="25.5">
      <c r="B78" s="892" t="s">
        <v>1413</v>
      </c>
      <c r="C78" s="941" t="s">
        <v>1486</v>
      </c>
    </row>
    <row r="79" spans="1:9">
      <c r="B79" s="892" t="s">
        <v>1414</v>
      </c>
    </row>
    <row r="80" spans="1:9">
      <c r="B80" s="892" t="s">
        <v>1415</v>
      </c>
    </row>
    <row r="81" spans="2:2">
      <c r="B81" s="892" t="s">
        <v>1416</v>
      </c>
    </row>
  </sheetData>
  <sheetProtection password="D69D" sheet="1"/>
  <pageMargins left="0.7" right="0.7" top="0.75" bottom="0.75" header="0.3" footer="0.3"/>
  <pageSetup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rgb="FF00B050"/>
  </sheetPr>
  <dimension ref="A1:H91"/>
  <sheetViews>
    <sheetView topLeftCell="A77" workbookViewId="0">
      <selection activeCell="E86" sqref="E86"/>
    </sheetView>
  </sheetViews>
  <sheetFormatPr defaultColWidth="9.140625" defaultRowHeight="12.75"/>
  <cols>
    <col min="2" max="2" width="71.85546875" customWidth="1"/>
  </cols>
  <sheetData>
    <row r="1" spans="1:8" ht="10.5" customHeight="1">
      <c r="A1" t="s">
        <v>225</v>
      </c>
      <c r="B1" s="108" t="s">
        <v>276</v>
      </c>
      <c r="C1" s="35" t="s">
        <v>1115</v>
      </c>
      <c r="D1" s="35" t="s">
        <v>1116</v>
      </c>
    </row>
    <row r="2" spans="1:8" ht="10.5" customHeight="1">
      <c r="B2" s="108" t="s">
        <v>277</v>
      </c>
      <c r="C2" s="35" t="s">
        <v>468</v>
      </c>
    </row>
    <row r="3" spans="1:8" ht="25.5">
      <c r="A3" t="s">
        <v>228</v>
      </c>
      <c r="B3" s="145" t="s">
        <v>275</v>
      </c>
      <c r="C3" s="312" t="s">
        <v>488</v>
      </c>
    </row>
    <row r="4" spans="1:8" ht="25.5">
      <c r="B4" s="157" t="s">
        <v>329</v>
      </c>
      <c r="C4" s="35" t="s">
        <v>1135</v>
      </c>
      <c r="D4" s="35" t="s">
        <v>1136</v>
      </c>
      <c r="E4" s="312" t="s">
        <v>1137</v>
      </c>
      <c r="F4" s="312" t="s">
        <v>1138</v>
      </c>
      <c r="G4" s="312" t="s">
        <v>1115</v>
      </c>
      <c r="H4" s="312" t="s">
        <v>1116</v>
      </c>
    </row>
    <row r="5" spans="1:8" ht="25.5">
      <c r="B5" s="158" t="s">
        <v>352</v>
      </c>
      <c r="C5" s="35" t="s">
        <v>1135</v>
      </c>
      <c r="D5" s="35" t="s">
        <v>1136</v>
      </c>
      <c r="E5" s="312" t="s">
        <v>1137</v>
      </c>
      <c r="F5" s="312" t="s">
        <v>1138</v>
      </c>
      <c r="G5" s="312" t="s">
        <v>1115</v>
      </c>
      <c r="H5" s="312" t="s">
        <v>1116</v>
      </c>
    </row>
    <row r="6" spans="1:8" ht="25.5">
      <c r="B6" s="777" t="s">
        <v>328</v>
      </c>
      <c r="C6" s="35" t="s">
        <v>1135</v>
      </c>
      <c r="D6" s="35" t="s">
        <v>1136</v>
      </c>
      <c r="E6" s="312" t="s">
        <v>1137</v>
      </c>
      <c r="F6" s="312" t="s">
        <v>1138</v>
      </c>
      <c r="G6" s="312" t="s">
        <v>1115</v>
      </c>
      <c r="H6" s="312" t="s">
        <v>1116</v>
      </c>
    </row>
    <row r="7" spans="1:8" ht="25.5">
      <c r="B7" s="778" t="s">
        <v>326</v>
      </c>
      <c r="C7" s="35" t="s">
        <v>1135</v>
      </c>
      <c r="D7" s="35" t="s">
        <v>1136</v>
      </c>
      <c r="E7" s="312" t="s">
        <v>1137</v>
      </c>
      <c r="F7" s="312" t="s">
        <v>1138</v>
      </c>
      <c r="G7" s="312" t="s">
        <v>1115</v>
      </c>
      <c r="H7" s="312" t="s">
        <v>1116</v>
      </c>
    </row>
    <row r="8" spans="1:8" ht="25.5">
      <c r="B8" s="778" t="s">
        <v>327</v>
      </c>
      <c r="C8" s="35" t="s">
        <v>1135</v>
      </c>
      <c r="D8" s="35" t="s">
        <v>1136</v>
      </c>
      <c r="E8" s="312" t="s">
        <v>1137</v>
      </c>
      <c r="F8" s="312" t="s">
        <v>1138</v>
      </c>
      <c r="G8" s="312" t="s">
        <v>1115</v>
      </c>
      <c r="H8" s="312" t="s">
        <v>1116</v>
      </c>
    </row>
    <row r="9" spans="1:8" ht="25.5">
      <c r="B9" s="778" t="s">
        <v>1482</v>
      </c>
      <c r="C9" s="35" t="s">
        <v>1135</v>
      </c>
      <c r="D9" s="35" t="s">
        <v>1136</v>
      </c>
      <c r="E9" s="312" t="s">
        <v>1137</v>
      </c>
      <c r="F9" s="312" t="s">
        <v>1138</v>
      </c>
      <c r="G9" s="312" t="s">
        <v>1115</v>
      </c>
      <c r="H9" s="312" t="s">
        <v>1116</v>
      </c>
    </row>
    <row r="10" spans="1:8">
      <c r="A10" t="s">
        <v>229</v>
      </c>
      <c r="B10" s="159" t="s">
        <v>353</v>
      </c>
      <c r="C10" s="35" t="s">
        <v>1135</v>
      </c>
      <c r="D10" s="35" t="s">
        <v>1136</v>
      </c>
      <c r="E10" s="312" t="s">
        <v>1137</v>
      </c>
      <c r="F10" s="312" t="s">
        <v>1138</v>
      </c>
      <c r="G10" s="312" t="s">
        <v>1115</v>
      </c>
      <c r="H10" s="312" t="s">
        <v>1116</v>
      </c>
    </row>
    <row r="11" spans="1:8" ht="30">
      <c r="B11" s="110" t="s">
        <v>354</v>
      </c>
      <c r="C11" s="35" t="s">
        <v>1135</v>
      </c>
      <c r="D11" s="35" t="s">
        <v>1136</v>
      </c>
      <c r="E11" s="312" t="s">
        <v>1137</v>
      </c>
      <c r="F11" s="312" t="s">
        <v>1138</v>
      </c>
      <c r="G11" s="312" t="s">
        <v>1115</v>
      </c>
      <c r="H11" s="312" t="s">
        <v>1116</v>
      </c>
    </row>
    <row r="12" spans="1:8" ht="15">
      <c r="B12" s="110" t="s">
        <v>1424</v>
      </c>
      <c r="C12" s="35" t="s">
        <v>1135</v>
      </c>
      <c r="D12" s="35" t="s">
        <v>1136</v>
      </c>
      <c r="E12" s="312" t="s">
        <v>1137</v>
      </c>
      <c r="F12" s="312" t="s">
        <v>1138</v>
      </c>
      <c r="G12" s="312" t="s">
        <v>1115</v>
      </c>
      <c r="H12" s="312" t="s">
        <v>1116</v>
      </c>
    </row>
    <row r="13" spans="1:8" ht="30">
      <c r="B13" s="110" t="s">
        <v>1425</v>
      </c>
      <c r="C13" s="35" t="s">
        <v>1136</v>
      </c>
      <c r="D13" s="312" t="s">
        <v>1138</v>
      </c>
      <c r="E13" s="312"/>
      <c r="F13" s="312"/>
      <c r="G13" s="312"/>
      <c r="H13" s="312"/>
    </row>
    <row r="14" spans="1:8" ht="30">
      <c r="B14" s="110" t="s">
        <v>1426</v>
      </c>
      <c r="C14" s="35" t="s">
        <v>1430</v>
      </c>
      <c r="D14" s="35"/>
      <c r="E14" s="312"/>
      <c r="F14" s="312"/>
      <c r="G14" s="312"/>
      <c r="H14" s="312"/>
    </row>
    <row r="15" spans="1:8" ht="30">
      <c r="B15" s="110" t="s">
        <v>1427</v>
      </c>
      <c r="C15" s="35" t="s">
        <v>1135</v>
      </c>
      <c r="D15" s="35" t="s">
        <v>1136</v>
      </c>
      <c r="E15" s="312" t="s">
        <v>1137</v>
      </c>
      <c r="F15" s="312" t="s">
        <v>1138</v>
      </c>
      <c r="G15" s="312" t="s">
        <v>1115</v>
      </c>
      <c r="H15" s="312" t="s">
        <v>1116</v>
      </c>
    </row>
    <row r="16" spans="1:8" ht="30">
      <c r="B16" s="110" t="s">
        <v>1428</v>
      </c>
      <c r="C16" s="35" t="s">
        <v>1135</v>
      </c>
      <c r="D16" s="35" t="s">
        <v>1136</v>
      </c>
      <c r="E16" s="312" t="s">
        <v>1137</v>
      </c>
      <c r="F16" s="312" t="s">
        <v>1138</v>
      </c>
      <c r="G16" s="312" t="s">
        <v>1115</v>
      </c>
      <c r="H16" s="312" t="s">
        <v>1116</v>
      </c>
    </row>
    <row r="17" spans="1:8" ht="30">
      <c r="B17" s="110" t="s">
        <v>1429</v>
      </c>
      <c r="C17" s="35" t="s">
        <v>1135</v>
      </c>
      <c r="D17" s="35" t="s">
        <v>1136</v>
      </c>
      <c r="E17" s="312" t="s">
        <v>1137</v>
      </c>
      <c r="F17" s="312" t="s">
        <v>1138</v>
      </c>
      <c r="G17" s="312"/>
      <c r="H17" s="312"/>
    </row>
    <row r="18" spans="1:8" ht="15">
      <c r="B18" s="111" t="s">
        <v>348</v>
      </c>
      <c r="C18" s="35" t="s">
        <v>1135</v>
      </c>
      <c r="D18" s="35" t="s">
        <v>1136</v>
      </c>
      <c r="E18" s="312" t="s">
        <v>1137</v>
      </c>
      <c r="F18" s="312" t="s">
        <v>1138</v>
      </c>
      <c r="G18" s="312"/>
      <c r="H18" s="312"/>
    </row>
    <row r="19" spans="1:8" ht="15">
      <c r="B19" s="111" t="s">
        <v>347</v>
      </c>
      <c r="C19" s="35" t="s">
        <v>1135</v>
      </c>
      <c r="D19" s="35" t="s">
        <v>1136</v>
      </c>
      <c r="E19" s="312" t="s">
        <v>1137</v>
      </c>
      <c r="F19" s="312" t="s">
        <v>1138</v>
      </c>
      <c r="G19" s="312" t="s">
        <v>1115</v>
      </c>
      <c r="H19" s="312" t="s">
        <v>1116</v>
      </c>
    </row>
    <row r="20" spans="1:8" ht="15">
      <c r="B20" s="111" t="s">
        <v>1139</v>
      </c>
      <c r="C20" s="35" t="s">
        <v>1135</v>
      </c>
      <c r="D20" s="35" t="s">
        <v>1136</v>
      </c>
      <c r="E20" s="312" t="s">
        <v>1137</v>
      </c>
      <c r="F20" s="312" t="s">
        <v>1138</v>
      </c>
    </row>
    <row r="21" spans="1:8" ht="15">
      <c r="B21" s="111" t="s">
        <v>1140</v>
      </c>
      <c r="C21" s="35" t="s">
        <v>1141</v>
      </c>
    </row>
    <row r="22" spans="1:8" ht="45">
      <c r="B22" s="111" t="s">
        <v>1418</v>
      </c>
      <c r="C22" s="35" t="s">
        <v>1135</v>
      </c>
      <c r="D22" s="35" t="s">
        <v>1136</v>
      </c>
    </row>
    <row r="23" spans="1:8" ht="45">
      <c r="B23" s="111" t="s">
        <v>1419</v>
      </c>
      <c r="C23" s="35" t="s">
        <v>1135</v>
      </c>
      <c r="D23" s="35" t="s">
        <v>1136</v>
      </c>
    </row>
    <row r="24" spans="1:8" ht="15">
      <c r="A24" t="s">
        <v>230</v>
      </c>
      <c r="B24" s="160" t="s">
        <v>279</v>
      </c>
      <c r="C24" t="s">
        <v>489</v>
      </c>
    </row>
    <row r="25" spans="1:8" ht="30">
      <c r="B25" s="161" t="s">
        <v>278</v>
      </c>
      <c r="C25" t="s">
        <v>490</v>
      </c>
    </row>
    <row r="26" spans="1:8" ht="30">
      <c r="B26" s="161" t="s">
        <v>339</v>
      </c>
      <c r="C26" s="35" t="s">
        <v>1135</v>
      </c>
      <c r="D26" s="35" t="s">
        <v>1136</v>
      </c>
      <c r="E26" s="312" t="s">
        <v>1137</v>
      </c>
      <c r="F26" s="312" t="s">
        <v>1138</v>
      </c>
      <c r="G26" s="312" t="s">
        <v>1115</v>
      </c>
      <c r="H26" s="312" t="s">
        <v>1116</v>
      </c>
    </row>
    <row r="27" spans="1:8" ht="30">
      <c r="B27" s="161" t="s">
        <v>1492</v>
      </c>
      <c r="C27" s="35" t="s">
        <v>1135</v>
      </c>
      <c r="D27" s="35" t="s">
        <v>1136</v>
      </c>
      <c r="E27" s="312" t="s">
        <v>1137</v>
      </c>
      <c r="F27" s="312" t="s">
        <v>1138</v>
      </c>
      <c r="G27" s="312" t="s">
        <v>1115</v>
      </c>
      <c r="H27" s="312" t="s">
        <v>1116</v>
      </c>
    </row>
    <row r="28" spans="1:8" ht="30">
      <c r="B28" s="161" t="s">
        <v>1493</v>
      </c>
      <c r="C28" s="35" t="s">
        <v>1135</v>
      </c>
      <c r="D28" s="35" t="s">
        <v>1136</v>
      </c>
      <c r="E28" s="312" t="s">
        <v>1137</v>
      </c>
      <c r="F28" s="312" t="s">
        <v>1138</v>
      </c>
      <c r="G28" s="312" t="s">
        <v>1115</v>
      </c>
      <c r="H28" s="312" t="s">
        <v>1116</v>
      </c>
    </row>
    <row r="29" spans="1:8" ht="25.5">
      <c r="A29" t="s">
        <v>249</v>
      </c>
      <c r="B29" s="779" t="s">
        <v>281</v>
      </c>
      <c r="C29" s="35" t="s">
        <v>1135</v>
      </c>
      <c r="D29" s="35" t="s">
        <v>1136</v>
      </c>
      <c r="E29" s="312" t="s">
        <v>1137</v>
      </c>
      <c r="F29" s="312" t="s">
        <v>1138</v>
      </c>
      <c r="G29" s="312" t="s">
        <v>1115</v>
      </c>
      <c r="H29" s="312" t="s">
        <v>1116</v>
      </c>
    </row>
    <row r="30" spans="1:8">
      <c r="B30" s="780" t="s">
        <v>1142</v>
      </c>
      <c r="C30" s="35" t="s">
        <v>1135</v>
      </c>
      <c r="D30" s="35" t="s">
        <v>1136</v>
      </c>
      <c r="E30" s="312" t="s">
        <v>1137</v>
      </c>
      <c r="F30" s="312" t="s">
        <v>1138</v>
      </c>
      <c r="G30" s="312" t="s">
        <v>1115</v>
      </c>
      <c r="H30" s="312" t="s">
        <v>1116</v>
      </c>
    </row>
    <row r="31" spans="1:8" ht="25.5">
      <c r="A31" t="s">
        <v>233</v>
      </c>
      <c r="B31" s="114" t="s">
        <v>282</v>
      </c>
      <c r="C31" t="s">
        <v>477</v>
      </c>
    </row>
    <row r="32" spans="1:8">
      <c r="B32" s="115" t="s">
        <v>283</v>
      </c>
      <c r="C32" t="s">
        <v>491</v>
      </c>
    </row>
    <row r="33" spans="2:8" ht="25.5">
      <c r="B33" s="116" t="s">
        <v>284</v>
      </c>
      <c r="C33" s="35" t="s">
        <v>1135</v>
      </c>
      <c r="D33" s="35" t="s">
        <v>1136</v>
      </c>
      <c r="E33" s="312" t="s">
        <v>1137</v>
      </c>
      <c r="F33" s="312" t="s">
        <v>1138</v>
      </c>
      <c r="G33" s="312" t="s">
        <v>1115</v>
      </c>
      <c r="H33" s="312" t="s">
        <v>1116</v>
      </c>
    </row>
    <row r="34" spans="2:8" ht="25.5">
      <c r="B34" s="117" t="s">
        <v>285</v>
      </c>
      <c r="C34" s="35" t="s">
        <v>1143</v>
      </c>
      <c r="D34" s="35" t="s">
        <v>1144</v>
      </c>
      <c r="E34" s="312" t="s">
        <v>1145</v>
      </c>
      <c r="F34" s="312" t="s">
        <v>1146</v>
      </c>
      <c r="G34" s="312" t="s">
        <v>1147</v>
      </c>
      <c r="H34" s="312" t="s">
        <v>1148</v>
      </c>
    </row>
    <row r="35" spans="2:8">
      <c r="B35" s="118" t="s">
        <v>286</v>
      </c>
      <c r="C35" t="s">
        <v>492</v>
      </c>
    </row>
    <row r="36" spans="2:8">
      <c r="B36" s="119" t="s">
        <v>287</v>
      </c>
      <c r="C36" t="s">
        <v>493</v>
      </c>
    </row>
    <row r="37" spans="2:8">
      <c r="B37" s="151" t="s">
        <v>349</v>
      </c>
      <c r="C37" s="35" t="s">
        <v>1135</v>
      </c>
      <c r="D37" s="35" t="s">
        <v>1136</v>
      </c>
      <c r="E37" s="312" t="s">
        <v>1137</v>
      </c>
      <c r="F37" s="312" t="s">
        <v>1138</v>
      </c>
    </row>
    <row r="38" spans="2:8" ht="25.5">
      <c r="B38" s="151" t="s">
        <v>1149</v>
      </c>
      <c r="C38" s="35" t="s">
        <v>1135</v>
      </c>
      <c r="D38" s="35" t="s">
        <v>1136</v>
      </c>
      <c r="E38" s="312" t="s">
        <v>1137</v>
      </c>
      <c r="F38" s="312" t="s">
        <v>1138</v>
      </c>
      <c r="G38" s="312"/>
      <c r="H38" s="312"/>
    </row>
    <row r="39" spans="2:8" ht="25.5">
      <c r="B39" s="151" t="s">
        <v>341</v>
      </c>
      <c r="C39" s="35" t="s">
        <v>1135</v>
      </c>
      <c r="D39" s="35" t="s">
        <v>1136</v>
      </c>
      <c r="E39" s="312" t="s">
        <v>1137</v>
      </c>
      <c r="F39" s="312" t="s">
        <v>1138</v>
      </c>
      <c r="G39" s="312" t="s">
        <v>1115</v>
      </c>
      <c r="H39" s="312" t="s">
        <v>1116</v>
      </c>
    </row>
    <row r="40" spans="2:8">
      <c r="B40" s="151" t="s">
        <v>1150</v>
      </c>
      <c r="C40" s="35" t="s">
        <v>1135</v>
      </c>
      <c r="D40" s="35" t="s">
        <v>1136</v>
      </c>
      <c r="E40" s="312" t="s">
        <v>1137</v>
      </c>
      <c r="F40" s="312" t="s">
        <v>1138</v>
      </c>
      <c r="G40" s="312" t="s">
        <v>1115</v>
      </c>
      <c r="H40" s="312" t="s">
        <v>1116</v>
      </c>
    </row>
    <row r="41" spans="2:8">
      <c r="B41" s="151" t="s">
        <v>1151</v>
      </c>
      <c r="C41" s="35" t="s">
        <v>1135</v>
      </c>
      <c r="D41" s="35" t="s">
        <v>1136</v>
      </c>
      <c r="E41" s="312" t="s">
        <v>1137</v>
      </c>
      <c r="F41" s="312" t="s">
        <v>1138</v>
      </c>
      <c r="G41" s="312" t="s">
        <v>1115</v>
      </c>
      <c r="H41" s="312" t="s">
        <v>1116</v>
      </c>
    </row>
    <row r="42" spans="2:8">
      <c r="B42" s="151" t="s">
        <v>1152</v>
      </c>
      <c r="C42" s="35" t="s">
        <v>1135</v>
      </c>
      <c r="D42" s="35" t="s">
        <v>1136</v>
      </c>
      <c r="E42" s="312" t="s">
        <v>1137</v>
      </c>
      <c r="F42" s="312" t="s">
        <v>1138</v>
      </c>
      <c r="G42" s="312" t="s">
        <v>1115</v>
      </c>
      <c r="H42" s="312" t="s">
        <v>1116</v>
      </c>
    </row>
    <row r="43" spans="2:8">
      <c r="B43" s="151" t="s">
        <v>1153</v>
      </c>
      <c r="C43" s="35" t="s">
        <v>1135</v>
      </c>
      <c r="D43" s="35" t="s">
        <v>1136</v>
      </c>
      <c r="E43" s="312" t="s">
        <v>1137</v>
      </c>
      <c r="F43" s="312" t="s">
        <v>1138</v>
      </c>
      <c r="G43" s="312" t="s">
        <v>1115</v>
      </c>
      <c r="H43" s="312" t="s">
        <v>1116</v>
      </c>
    </row>
    <row r="44" spans="2:8">
      <c r="B44" s="151" t="s">
        <v>1154</v>
      </c>
      <c r="C44" t="s">
        <v>1155</v>
      </c>
    </row>
    <row r="45" spans="2:8">
      <c r="B45" s="151" t="s">
        <v>1156</v>
      </c>
      <c r="C45" t="s">
        <v>475</v>
      </c>
    </row>
    <row r="46" spans="2:8">
      <c r="B46" s="795" t="s">
        <v>1420</v>
      </c>
      <c r="C46" s="35" t="s">
        <v>1485</v>
      </c>
      <c r="D46" s="35"/>
      <c r="E46" s="312"/>
      <c r="F46" s="312"/>
      <c r="G46" s="312"/>
      <c r="H46" s="312"/>
    </row>
    <row r="47" spans="2:8">
      <c r="B47" s="795" t="s">
        <v>1421</v>
      </c>
      <c r="C47" s="35" t="s">
        <v>1135</v>
      </c>
      <c r="D47" s="35" t="s">
        <v>1136</v>
      </c>
      <c r="E47" s="312" t="s">
        <v>1137</v>
      </c>
      <c r="F47" s="312" t="s">
        <v>1138</v>
      </c>
      <c r="G47" s="312"/>
      <c r="H47" s="312"/>
    </row>
    <row r="48" spans="2:8">
      <c r="B48" s="795" t="s">
        <v>1422</v>
      </c>
      <c r="C48" s="35" t="s">
        <v>1135</v>
      </c>
      <c r="D48" s="35" t="s">
        <v>1136</v>
      </c>
      <c r="E48" s="312" t="s">
        <v>1137</v>
      </c>
      <c r="F48" s="312" t="s">
        <v>1138</v>
      </c>
      <c r="G48" s="312" t="s">
        <v>1115</v>
      </c>
      <c r="H48" s="312" t="s">
        <v>1116</v>
      </c>
    </row>
    <row r="49" spans="1:8" ht="25.5">
      <c r="B49" s="795" t="s">
        <v>1483</v>
      </c>
      <c r="C49" s="35" t="s">
        <v>1135</v>
      </c>
      <c r="D49" s="35" t="s">
        <v>1136</v>
      </c>
      <c r="E49" s="312" t="s">
        <v>1137</v>
      </c>
      <c r="F49" s="312" t="s">
        <v>1138</v>
      </c>
      <c r="G49" s="312"/>
      <c r="H49" s="312"/>
    </row>
    <row r="50" spans="1:8" ht="25.5">
      <c r="A50" t="s">
        <v>250</v>
      </c>
      <c r="B50" s="120" t="s">
        <v>288</v>
      </c>
      <c r="C50" s="35" t="s">
        <v>1135</v>
      </c>
      <c r="D50" s="35" t="s">
        <v>1136</v>
      </c>
      <c r="E50" s="312" t="s">
        <v>1137</v>
      </c>
      <c r="F50" s="312" t="s">
        <v>1138</v>
      </c>
    </row>
    <row r="51" spans="1:8" ht="25.5">
      <c r="B51" s="151" t="s">
        <v>350</v>
      </c>
      <c r="C51" s="35" t="s">
        <v>1135</v>
      </c>
      <c r="D51" s="35" t="s">
        <v>1136</v>
      </c>
      <c r="E51" s="312" t="s">
        <v>1137</v>
      </c>
      <c r="F51" s="312" t="s">
        <v>1138</v>
      </c>
    </row>
    <row r="52" spans="1:8" ht="25.5">
      <c r="A52" t="s">
        <v>235</v>
      </c>
      <c r="B52" s="121" t="s">
        <v>355</v>
      </c>
      <c r="C52" t="s">
        <v>480</v>
      </c>
    </row>
    <row r="53" spans="1:8">
      <c r="A53" t="s">
        <v>236</v>
      </c>
      <c r="B53" s="122" t="s">
        <v>289</v>
      </c>
      <c r="C53" t="s">
        <v>479</v>
      </c>
    </row>
    <row r="54" spans="1:8">
      <c r="B54" s="122" t="s">
        <v>1431</v>
      </c>
      <c r="C54" t="s">
        <v>479</v>
      </c>
    </row>
    <row r="55" spans="1:8" ht="30">
      <c r="A55" t="s">
        <v>255</v>
      </c>
      <c r="B55" s="162" t="s">
        <v>1157</v>
      </c>
      <c r="C55" t="s">
        <v>499</v>
      </c>
      <c r="D55" t="s">
        <v>1158</v>
      </c>
    </row>
    <row r="56" spans="1:8" ht="30">
      <c r="B56" s="124" t="s">
        <v>1159</v>
      </c>
      <c r="C56" t="s">
        <v>497</v>
      </c>
      <c r="D56" t="s">
        <v>499</v>
      </c>
    </row>
    <row r="57" spans="1:8" ht="30">
      <c r="B57" s="313" t="s">
        <v>1160</v>
      </c>
      <c r="C57" t="s">
        <v>1161</v>
      </c>
      <c r="D57" t="s">
        <v>1162</v>
      </c>
      <c r="E57" t="s">
        <v>1163</v>
      </c>
      <c r="F57" t="s">
        <v>1164</v>
      </c>
      <c r="G57" t="s">
        <v>1165</v>
      </c>
      <c r="H57" t="s">
        <v>1166</v>
      </c>
    </row>
    <row r="58" spans="1:8" ht="30">
      <c r="B58" s="314" t="s">
        <v>1167</v>
      </c>
      <c r="C58" t="s">
        <v>1168</v>
      </c>
      <c r="D58" t="s">
        <v>1169</v>
      </c>
      <c r="E58" t="s">
        <v>1170</v>
      </c>
      <c r="F58" t="s">
        <v>1171</v>
      </c>
      <c r="G58" t="s">
        <v>1172</v>
      </c>
      <c r="H58" t="s">
        <v>1173</v>
      </c>
    </row>
    <row r="59" spans="1:8" ht="30">
      <c r="A59" t="s">
        <v>237</v>
      </c>
      <c r="B59" s="162" t="s">
        <v>360</v>
      </c>
      <c r="C59" t="s">
        <v>477</v>
      </c>
    </row>
    <row r="60" spans="1:8" ht="15">
      <c r="B60" s="126" t="s">
        <v>356</v>
      </c>
      <c r="C60" s="35" t="s">
        <v>1135</v>
      </c>
      <c r="D60" s="35" t="s">
        <v>1136</v>
      </c>
      <c r="E60" s="312" t="s">
        <v>1137</v>
      </c>
      <c r="F60" s="312" t="s">
        <v>1138</v>
      </c>
      <c r="G60" s="312" t="s">
        <v>1115</v>
      </c>
      <c r="H60" s="312" t="s">
        <v>1116</v>
      </c>
    </row>
    <row r="61" spans="1:8" ht="15">
      <c r="B61" s="130" t="s">
        <v>359</v>
      </c>
      <c r="C61" s="35" t="s">
        <v>1135</v>
      </c>
      <c r="D61" s="35" t="s">
        <v>1136</v>
      </c>
      <c r="E61" s="312" t="s">
        <v>1137</v>
      </c>
      <c r="F61" s="312" t="s">
        <v>1138</v>
      </c>
      <c r="G61" s="312" t="s">
        <v>1115</v>
      </c>
      <c r="H61" s="312" t="s">
        <v>1116</v>
      </c>
    </row>
    <row r="62" spans="1:8" ht="30">
      <c r="B62" s="127" t="s">
        <v>358</v>
      </c>
      <c r="C62" s="35" t="s">
        <v>1135</v>
      </c>
      <c r="D62" s="35" t="s">
        <v>1136</v>
      </c>
      <c r="E62" s="312" t="s">
        <v>1137</v>
      </c>
      <c r="F62" s="312" t="s">
        <v>1138</v>
      </c>
    </row>
    <row r="63" spans="1:8" ht="15">
      <c r="B63" s="131" t="s">
        <v>357</v>
      </c>
      <c r="C63" s="35" t="s">
        <v>1135</v>
      </c>
      <c r="D63" s="35" t="s">
        <v>1136</v>
      </c>
      <c r="E63" s="312" t="s">
        <v>1137</v>
      </c>
      <c r="F63" s="312" t="s">
        <v>1138</v>
      </c>
    </row>
    <row r="64" spans="1:8" ht="15">
      <c r="B64" s="133" t="s">
        <v>290</v>
      </c>
      <c r="C64" t="s">
        <v>496</v>
      </c>
    </row>
    <row r="65" spans="1:8" ht="15">
      <c r="B65" s="133" t="s">
        <v>1423</v>
      </c>
      <c r="C65" s="35" t="s">
        <v>1135</v>
      </c>
      <c r="D65" s="35" t="s">
        <v>1136</v>
      </c>
      <c r="E65" s="312" t="s">
        <v>1137</v>
      </c>
      <c r="F65" s="312" t="s">
        <v>1138</v>
      </c>
      <c r="G65" s="312" t="s">
        <v>1115</v>
      </c>
      <c r="H65" s="312" t="s">
        <v>1116</v>
      </c>
    </row>
    <row r="66" spans="1:8" ht="15">
      <c r="B66" s="133" t="s">
        <v>1174</v>
      </c>
      <c r="C66" t="s">
        <v>1175</v>
      </c>
      <c r="D66" t="s">
        <v>1176</v>
      </c>
      <c r="E66" t="s">
        <v>1177</v>
      </c>
      <c r="F66" t="s">
        <v>1178</v>
      </c>
    </row>
    <row r="67" spans="1:8" ht="15">
      <c r="B67" s="133" t="s">
        <v>1179</v>
      </c>
      <c r="C67" t="s">
        <v>1175</v>
      </c>
      <c r="D67" t="s">
        <v>1176</v>
      </c>
      <c r="E67" t="s">
        <v>1177</v>
      </c>
      <c r="F67" t="s">
        <v>1178</v>
      </c>
    </row>
    <row r="68" spans="1:8" ht="30">
      <c r="A68" t="s">
        <v>238</v>
      </c>
      <c r="B68" s="162" t="s">
        <v>291</v>
      </c>
      <c r="C68" t="s">
        <v>480</v>
      </c>
    </row>
    <row r="69" spans="1:8" ht="30">
      <c r="A69" t="s">
        <v>239</v>
      </c>
      <c r="B69" s="146" t="s">
        <v>1180</v>
      </c>
      <c r="C69" t="s">
        <v>317</v>
      </c>
    </row>
    <row r="70" spans="1:8" ht="30">
      <c r="B70" s="155" t="s">
        <v>1181</v>
      </c>
      <c r="C70" t="s">
        <v>1168</v>
      </c>
      <c r="D70" t="s">
        <v>1169</v>
      </c>
      <c r="E70" t="s">
        <v>1170</v>
      </c>
      <c r="F70" t="s">
        <v>1171</v>
      </c>
      <c r="G70" t="s">
        <v>1172</v>
      </c>
      <c r="H70" t="s">
        <v>1173</v>
      </c>
    </row>
    <row r="71" spans="1:8" ht="31.5">
      <c r="B71" s="781" t="s">
        <v>1182</v>
      </c>
      <c r="C71" t="s">
        <v>1161</v>
      </c>
      <c r="D71" t="s">
        <v>1162</v>
      </c>
      <c r="E71" t="s">
        <v>1163</v>
      </c>
      <c r="F71" t="s">
        <v>1164</v>
      </c>
      <c r="G71" t="s">
        <v>1165</v>
      </c>
      <c r="H71" t="s">
        <v>1166</v>
      </c>
    </row>
    <row r="72" spans="1:8" ht="38.25">
      <c r="A72" t="s">
        <v>240</v>
      </c>
      <c r="B72" s="149" t="s">
        <v>292</v>
      </c>
      <c r="C72" s="35" t="s">
        <v>1183</v>
      </c>
    </row>
    <row r="73" spans="1:8" ht="25.5">
      <c r="B73" s="156" t="s">
        <v>1184</v>
      </c>
      <c r="C73" t="s">
        <v>1161</v>
      </c>
      <c r="D73" t="s">
        <v>1162</v>
      </c>
      <c r="E73" t="s">
        <v>1163</v>
      </c>
      <c r="F73" t="s">
        <v>1164</v>
      </c>
      <c r="G73" t="s">
        <v>1165</v>
      </c>
      <c r="H73" t="s">
        <v>1166</v>
      </c>
    </row>
    <row r="74" spans="1:8" ht="25.5">
      <c r="B74" s="150" t="s">
        <v>1185</v>
      </c>
      <c r="C74" s="35" t="s">
        <v>1186</v>
      </c>
    </row>
    <row r="75" spans="1:8" ht="25.5">
      <c r="B75" s="782" t="s">
        <v>1187</v>
      </c>
      <c r="C75" s="35" t="s">
        <v>477</v>
      </c>
    </row>
    <row r="76" spans="1:8" ht="25.5">
      <c r="B76" s="315" t="s">
        <v>1188</v>
      </c>
      <c r="C76" s="312" t="s">
        <v>1324</v>
      </c>
      <c r="D76" s="312" t="s">
        <v>1325</v>
      </c>
      <c r="E76" s="312" t="s">
        <v>1326</v>
      </c>
      <c r="F76" s="312" t="s">
        <v>1327</v>
      </c>
      <c r="G76" s="312"/>
      <c r="H76" s="312"/>
    </row>
    <row r="77" spans="1:8" ht="25.5">
      <c r="B77" s="783" t="s">
        <v>1189</v>
      </c>
      <c r="C77" t="s">
        <v>1168</v>
      </c>
      <c r="D77" t="s">
        <v>1169</v>
      </c>
      <c r="E77" t="s">
        <v>1170</v>
      </c>
      <c r="F77" t="s">
        <v>1171</v>
      </c>
      <c r="G77" t="s">
        <v>1172</v>
      </c>
      <c r="H77" t="s">
        <v>1173</v>
      </c>
    </row>
    <row r="78" spans="1:8" ht="38.25">
      <c r="B78" s="784" t="s">
        <v>1190</v>
      </c>
      <c r="C78" s="35" t="s">
        <v>497</v>
      </c>
      <c r="D78" s="35" t="s">
        <v>1191</v>
      </c>
      <c r="E78" s="312" t="s">
        <v>1112</v>
      </c>
      <c r="F78" s="312" t="s">
        <v>498</v>
      </c>
      <c r="G78" s="312" t="s">
        <v>499</v>
      </c>
    </row>
    <row r="79" spans="1:8" ht="25.5">
      <c r="B79" s="785" t="s">
        <v>351</v>
      </c>
      <c r="C79" s="35" t="s">
        <v>1135</v>
      </c>
      <c r="D79" s="35" t="s">
        <v>1136</v>
      </c>
      <c r="E79" s="312" t="s">
        <v>1137</v>
      </c>
      <c r="F79" s="312" t="s">
        <v>1138</v>
      </c>
      <c r="G79" s="312" t="s">
        <v>1115</v>
      </c>
      <c r="H79" s="312" t="s">
        <v>1116</v>
      </c>
    </row>
    <row r="80" spans="1:8" ht="30">
      <c r="B80" s="261" t="s">
        <v>481</v>
      </c>
      <c r="C80" s="312" t="s">
        <v>500</v>
      </c>
    </row>
    <row r="81" spans="1:8" ht="25.5">
      <c r="B81" s="116" t="s">
        <v>482</v>
      </c>
      <c r="C81" s="35" t="s">
        <v>1135</v>
      </c>
      <c r="D81" s="35" t="s">
        <v>1136</v>
      </c>
      <c r="E81" s="312" t="s">
        <v>1137</v>
      </c>
      <c r="F81" s="312" t="s">
        <v>1138</v>
      </c>
      <c r="G81" s="312" t="s">
        <v>1115</v>
      </c>
      <c r="H81" s="312" t="s">
        <v>1116</v>
      </c>
    </row>
    <row r="82" spans="1:8" ht="25.5">
      <c r="B82" s="786" t="s">
        <v>483</v>
      </c>
      <c r="C82" s="35" t="s">
        <v>1192</v>
      </c>
    </row>
    <row r="83" spans="1:8" ht="25.5">
      <c r="B83" s="786" t="s">
        <v>484</v>
      </c>
      <c r="C83" s="35" t="s">
        <v>1136</v>
      </c>
      <c r="D83" s="312" t="s">
        <v>1138</v>
      </c>
      <c r="E83" s="312" t="s">
        <v>1116</v>
      </c>
    </row>
    <row r="84" spans="1:8" ht="25.5">
      <c r="B84" s="786" t="s">
        <v>485</v>
      </c>
      <c r="C84" s="312" t="s">
        <v>468</v>
      </c>
    </row>
    <row r="85" spans="1:8" ht="38.25">
      <c r="B85" s="316" t="s">
        <v>1193</v>
      </c>
      <c r="C85" s="35" t="s">
        <v>1135</v>
      </c>
      <c r="D85" s="35" t="s">
        <v>1136</v>
      </c>
      <c r="E85" s="312" t="s">
        <v>1137</v>
      </c>
      <c r="F85" s="312" t="s">
        <v>1138</v>
      </c>
      <c r="G85" s="312" t="s">
        <v>1115</v>
      </c>
      <c r="H85" s="312" t="s">
        <v>1116</v>
      </c>
    </row>
    <row r="86" spans="1:8" ht="38.25">
      <c r="A86" t="s">
        <v>1107</v>
      </c>
      <c r="B86" t="s">
        <v>1412</v>
      </c>
      <c r="C86" s="775" t="s">
        <v>1110</v>
      </c>
      <c r="D86" s="41" t="s">
        <v>1062</v>
      </c>
      <c r="E86" s="41" t="s">
        <v>468</v>
      </c>
      <c r="F86" s="41"/>
      <c r="G86" s="41"/>
      <c r="H86" s="764"/>
    </row>
    <row r="87" spans="1:8">
      <c r="A87" t="s">
        <v>1205</v>
      </c>
      <c r="B87" s="892" t="s">
        <v>1413</v>
      </c>
      <c r="C87" s="35" t="s">
        <v>1136</v>
      </c>
      <c r="D87" s="312" t="s">
        <v>1138</v>
      </c>
      <c r="E87" s="312"/>
    </row>
    <row r="88" spans="1:8">
      <c r="B88" s="892" t="s">
        <v>1414</v>
      </c>
      <c r="C88" s="35" t="s">
        <v>1135</v>
      </c>
      <c r="D88" s="312" t="s">
        <v>1137</v>
      </c>
      <c r="F88" s="312"/>
    </row>
    <row r="89" spans="1:8">
      <c r="B89" s="892" t="s">
        <v>1415</v>
      </c>
      <c r="C89" s="312" t="s">
        <v>1115</v>
      </c>
      <c r="D89" s="312" t="s">
        <v>1116</v>
      </c>
    </row>
    <row r="90" spans="1:8">
      <c r="B90" s="892" t="s">
        <v>1416</v>
      </c>
      <c r="C90" t="s">
        <v>1417</v>
      </c>
    </row>
    <row r="91" spans="1:8">
      <c r="B91" s="938" t="s">
        <v>1486</v>
      </c>
      <c r="C91" t="s">
        <v>1485</v>
      </c>
      <c r="D91" t="s">
        <v>1487</v>
      </c>
      <c r="E91" t="s">
        <v>1488</v>
      </c>
      <c r="F91" t="s">
        <v>1489</v>
      </c>
      <c r="G91" t="s">
        <v>1490</v>
      </c>
      <c r="H91" t="s">
        <v>1491</v>
      </c>
    </row>
  </sheetData>
  <sheetProtection password="D69D" sheet="1"/>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39997558519241921"/>
  </sheetPr>
  <dimension ref="C1:N30"/>
  <sheetViews>
    <sheetView zoomScaleSheetLayoutView="93" workbookViewId="0"/>
  </sheetViews>
  <sheetFormatPr defaultColWidth="9.140625" defaultRowHeight="12.75"/>
  <cols>
    <col min="1" max="1" width="2.85546875" style="20" customWidth="1"/>
    <col min="2" max="2" width="31.140625" style="20" customWidth="1"/>
    <col min="3" max="14" width="7" style="20" customWidth="1"/>
    <col min="15" max="18" width="8.7109375" style="20" customWidth="1"/>
    <col min="19" max="16384" width="9.140625" style="20"/>
  </cols>
  <sheetData>
    <row r="1" spans="3:14" ht="10.5" customHeight="1" thickBot="1"/>
    <row r="2" spans="3:14" ht="28.5" customHeight="1" thickBot="1">
      <c r="C2" s="1202" t="s">
        <v>1409</v>
      </c>
      <c r="D2" s="1203"/>
      <c r="E2" s="1203"/>
      <c r="F2" s="1203"/>
      <c r="G2" s="1203"/>
      <c r="H2" s="1203"/>
      <c r="I2" s="1203"/>
      <c r="J2" s="1203"/>
      <c r="K2" s="1203"/>
      <c r="L2" s="1203"/>
      <c r="M2" s="1203"/>
      <c r="N2" s="1204"/>
    </row>
    <row r="3" spans="3:14" ht="13.5" thickBot="1">
      <c r="C3" s="346"/>
      <c r="D3" s="90"/>
      <c r="E3" s="90"/>
      <c r="F3" s="90"/>
      <c r="G3" s="90"/>
      <c r="H3" s="90"/>
      <c r="I3" s="90"/>
      <c r="J3" s="90"/>
      <c r="K3" s="90"/>
      <c r="L3" s="90"/>
      <c r="M3" s="90"/>
      <c r="N3" s="96"/>
    </row>
    <row r="4" spans="3:14" ht="17.25" customHeight="1">
      <c r="C4" s="1107"/>
      <c r="D4" s="1108"/>
      <c r="E4" s="1109"/>
      <c r="F4" s="1109"/>
      <c r="G4" s="1226" t="s">
        <v>371</v>
      </c>
      <c r="H4" s="1226"/>
      <c r="I4" s="1226"/>
      <c r="J4" s="1226"/>
      <c r="K4" s="1226"/>
      <c r="L4" s="1226"/>
      <c r="M4" s="1227"/>
      <c r="N4" s="1110"/>
    </row>
    <row r="5" spans="3:14" ht="50.25" customHeight="1">
      <c r="C5" s="346"/>
      <c r="D5" s="1111"/>
      <c r="E5" s="1212" t="s">
        <v>373</v>
      </c>
      <c r="F5" s="1213"/>
      <c r="G5" s="1223" t="s">
        <v>1845</v>
      </c>
      <c r="H5" s="1224"/>
      <c r="I5" s="1224"/>
      <c r="J5" s="1224"/>
      <c r="K5" s="1224"/>
      <c r="L5" s="1224"/>
      <c r="M5" s="1225"/>
      <c r="N5" s="96"/>
    </row>
    <row r="6" spans="3:14" ht="50.25" customHeight="1">
      <c r="C6" s="346"/>
      <c r="D6" s="883"/>
      <c r="E6" s="1228" t="s">
        <v>377</v>
      </c>
      <c r="F6" s="1229"/>
      <c r="G6" s="1232" t="s">
        <v>1440</v>
      </c>
      <c r="H6" s="1233"/>
      <c r="I6" s="1233"/>
      <c r="J6" s="1233"/>
      <c r="K6" s="1233"/>
      <c r="L6" s="1233"/>
      <c r="M6" s="1234"/>
      <c r="N6" s="96"/>
    </row>
    <row r="7" spans="3:14" ht="50.25" customHeight="1">
      <c r="C7" s="346"/>
      <c r="D7" s="883"/>
      <c r="E7" s="1230" t="s">
        <v>372</v>
      </c>
      <c r="F7" s="1231"/>
      <c r="G7" s="1232" t="s">
        <v>1441</v>
      </c>
      <c r="H7" s="1233"/>
      <c r="I7" s="1233"/>
      <c r="J7" s="1233"/>
      <c r="K7" s="1233"/>
      <c r="L7" s="1233"/>
      <c r="M7" s="1234"/>
      <c r="N7" s="96"/>
    </row>
    <row r="8" spans="3:14" ht="17.25" thickBot="1">
      <c r="C8" s="346"/>
      <c r="D8" s="1112"/>
      <c r="E8" s="61"/>
      <c r="F8" s="61"/>
      <c r="G8" s="61"/>
      <c r="H8" s="61"/>
      <c r="I8" s="61"/>
      <c r="J8" s="61"/>
      <c r="K8" s="61"/>
      <c r="L8" s="61"/>
      <c r="M8" s="1113"/>
      <c r="N8" s="96"/>
    </row>
    <row r="9" spans="3:14" ht="17.25" thickBot="1">
      <c r="C9" s="346"/>
      <c r="D9" s="59"/>
      <c r="E9" s="59"/>
      <c r="F9" s="59"/>
      <c r="G9" s="59"/>
      <c r="H9" s="59"/>
      <c r="I9" s="59"/>
      <c r="J9" s="59"/>
      <c r="K9" s="59"/>
      <c r="L9" s="59"/>
      <c r="M9" s="59"/>
      <c r="N9" s="96"/>
    </row>
    <row r="10" spans="3:14" ht="15.75" customHeight="1">
      <c r="C10" s="346"/>
      <c r="D10" s="1214" t="s">
        <v>643</v>
      </c>
      <c r="E10" s="1235"/>
      <c r="F10" s="1235"/>
      <c r="G10" s="1235"/>
      <c r="H10" s="1235"/>
      <c r="I10" s="1235"/>
      <c r="J10" s="1235"/>
      <c r="K10" s="1235"/>
      <c r="L10" s="1235"/>
      <c r="M10" s="1236"/>
      <c r="N10" s="96"/>
    </row>
    <row r="11" spans="3:14" ht="15" customHeight="1">
      <c r="C11" s="346"/>
      <c r="D11" s="1237"/>
      <c r="E11" s="1238"/>
      <c r="F11" s="1238"/>
      <c r="G11" s="1238"/>
      <c r="H11" s="1238"/>
      <c r="I11" s="1238"/>
      <c r="J11" s="1238"/>
      <c r="K11" s="1238"/>
      <c r="L11" s="1238"/>
      <c r="M11" s="1239"/>
      <c r="N11" s="96"/>
    </row>
    <row r="12" spans="3:14" ht="41.25" customHeight="1" thickBot="1">
      <c r="C12" s="346"/>
      <c r="D12" s="1240"/>
      <c r="E12" s="1241"/>
      <c r="F12" s="1241"/>
      <c r="G12" s="1241"/>
      <c r="H12" s="1241"/>
      <c r="I12" s="1241"/>
      <c r="J12" s="1241"/>
      <c r="K12" s="1241"/>
      <c r="L12" s="1241"/>
      <c r="M12" s="1242"/>
      <c r="N12" s="96"/>
    </row>
    <row r="13" spans="3:14" ht="17.25" thickBot="1">
      <c r="C13" s="346"/>
      <c r="D13" s="59"/>
      <c r="E13" s="59"/>
      <c r="F13" s="59"/>
      <c r="G13" s="59"/>
      <c r="H13" s="59"/>
      <c r="I13" s="59"/>
      <c r="J13" s="59"/>
      <c r="K13" s="59"/>
      <c r="L13" s="59"/>
      <c r="M13" s="59"/>
      <c r="N13" s="96"/>
    </row>
    <row r="14" spans="3:14" ht="9" customHeight="1">
      <c r="C14" s="346"/>
      <c r="D14" s="1214" t="s">
        <v>644</v>
      </c>
      <c r="E14" s="1215"/>
      <c r="F14" s="1215"/>
      <c r="G14" s="1215"/>
      <c r="H14" s="1215"/>
      <c r="I14" s="1215"/>
      <c r="J14" s="1215"/>
      <c r="K14" s="1215"/>
      <c r="L14" s="1215"/>
      <c r="M14" s="1216"/>
      <c r="N14" s="96"/>
    </row>
    <row r="15" spans="3:14" ht="15" customHeight="1">
      <c r="C15" s="346"/>
      <c r="D15" s="1217"/>
      <c r="E15" s="1218"/>
      <c r="F15" s="1218"/>
      <c r="G15" s="1218"/>
      <c r="H15" s="1218"/>
      <c r="I15" s="1218"/>
      <c r="J15" s="1218"/>
      <c r="K15" s="1218"/>
      <c r="L15" s="1218"/>
      <c r="M15" s="1219"/>
      <c r="N15" s="96"/>
    </row>
    <row r="16" spans="3:14" ht="15" customHeight="1">
      <c r="C16" s="346"/>
      <c r="D16" s="1217"/>
      <c r="E16" s="1218"/>
      <c r="F16" s="1218"/>
      <c r="G16" s="1218"/>
      <c r="H16" s="1218"/>
      <c r="I16" s="1218"/>
      <c r="J16" s="1218"/>
      <c r="K16" s="1218"/>
      <c r="L16" s="1218"/>
      <c r="M16" s="1219"/>
      <c r="N16" s="96"/>
    </row>
    <row r="17" spans="3:14" ht="15" customHeight="1">
      <c r="C17" s="346"/>
      <c r="D17" s="1217"/>
      <c r="E17" s="1218"/>
      <c r="F17" s="1218"/>
      <c r="G17" s="1218"/>
      <c r="H17" s="1218"/>
      <c r="I17" s="1218"/>
      <c r="J17" s="1218"/>
      <c r="K17" s="1218"/>
      <c r="L17" s="1218"/>
      <c r="M17" s="1219"/>
      <c r="N17" s="96"/>
    </row>
    <row r="18" spans="3:14" ht="5.25" customHeight="1" thickBot="1">
      <c r="C18" s="346"/>
      <c r="D18" s="1220"/>
      <c r="E18" s="1221"/>
      <c r="F18" s="1221"/>
      <c r="G18" s="1221"/>
      <c r="H18" s="1221"/>
      <c r="I18" s="1221"/>
      <c r="J18" s="1221"/>
      <c r="K18" s="1221"/>
      <c r="L18" s="1221"/>
      <c r="M18" s="1222"/>
      <c r="N18" s="96"/>
    </row>
    <row r="19" spans="3:14" ht="17.25" thickBot="1">
      <c r="C19" s="346"/>
      <c r="D19" s="59"/>
      <c r="E19" s="59"/>
      <c r="F19" s="59"/>
      <c r="G19" s="59"/>
      <c r="H19" s="59"/>
      <c r="I19" s="59"/>
      <c r="J19" s="59"/>
      <c r="K19" s="59"/>
      <c r="L19" s="59"/>
      <c r="M19" s="59"/>
      <c r="N19" s="96"/>
    </row>
    <row r="20" spans="3:14" ht="15" customHeight="1">
      <c r="C20" s="346"/>
      <c r="D20" s="1243" t="s">
        <v>1442</v>
      </c>
      <c r="E20" s="1215"/>
      <c r="F20" s="1215"/>
      <c r="G20" s="1215"/>
      <c r="H20" s="1215"/>
      <c r="I20" s="1215"/>
      <c r="J20" s="1215"/>
      <c r="K20" s="1215"/>
      <c r="L20" s="1215"/>
      <c r="M20" s="1216"/>
      <c r="N20" s="96"/>
    </row>
    <row r="21" spans="3:14" ht="15" customHeight="1">
      <c r="C21" s="346"/>
      <c r="D21" s="1217"/>
      <c r="E21" s="1218"/>
      <c r="F21" s="1218"/>
      <c r="G21" s="1218"/>
      <c r="H21" s="1218"/>
      <c r="I21" s="1218"/>
      <c r="J21" s="1218"/>
      <c r="K21" s="1218"/>
      <c r="L21" s="1218"/>
      <c r="M21" s="1219"/>
      <c r="N21" s="96"/>
    </row>
    <row r="22" spans="3:14" ht="15" customHeight="1">
      <c r="C22" s="346"/>
      <c r="D22" s="1217"/>
      <c r="E22" s="1218"/>
      <c r="F22" s="1218"/>
      <c r="G22" s="1218"/>
      <c r="H22" s="1218"/>
      <c r="I22" s="1218"/>
      <c r="J22" s="1218"/>
      <c r="K22" s="1218"/>
      <c r="L22" s="1218"/>
      <c r="M22" s="1219"/>
      <c r="N22" s="96"/>
    </row>
    <row r="23" spans="3:14" ht="40.5" customHeight="1" thickBot="1">
      <c r="C23" s="346"/>
      <c r="D23" s="1220"/>
      <c r="E23" s="1221"/>
      <c r="F23" s="1221"/>
      <c r="G23" s="1221"/>
      <c r="H23" s="1221"/>
      <c r="I23" s="1221"/>
      <c r="J23" s="1221"/>
      <c r="K23" s="1221"/>
      <c r="L23" s="1221"/>
      <c r="M23" s="1222"/>
      <c r="N23" s="96"/>
    </row>
    <row r="24" spans="3:14" ht="17.25" thickBot="1">
      <c r="C24" s="346"/>
      <c r="D24" s="59"/>
      <c r="E24" s="59"/>
      <c r="F24" s="59"/>
      <c r="G24" s="59"/>
      <c r="H24" s="59"/>
      <c r="I24" s="59"/>
      <c r="J24" s="59"/>
      <c r="K24" s="59"/>
      <c r="L24" s="59"/>
      <c r="M24" s="59"/>
      <c r="N24" s="96"/>
    </row>
    <row r="25" spans="3:14" ht="15" customHeight="1">
      <c r="C25" s="346"/>
      <c r="D25" s="1214" t="s">
        <v>1443</v>
      </c>
      <c r="E25" s="1215"/>
      <c r="F25" s="1215"/>
      <c r="G25" s="1215"/>
      <c r="H25" s="1215"/>
      <c r="I25" s="1215"/>
      <c r="J25" s="1215"/>
      <c r="K25" s="1215"/>
      <c r="L25" s="1215"/>
      <c r="M25" s="1216"/>
      <c r="N25" s="96"/>
    </row>
    <row r="26" spans="3:14" ht="15" customHeight="1">
      <c r="C26" s="346"/>
      <c r="D26" s="1217"/>
      <c r="E26" s="1218"/>
      <c r="F26" s="1218"/>
      <c r="G26" s="1218"/>
      <c r="H26" s="1218"/>
      <c r="I26" s="1218"/>
      <c r="J26" s="1218"/>
      <c r="K26" s="1218"/>
      <c r="L26" s="1218"/>
      <c r="M26" s="1219"/>
      <c r="N26" s="96"/>
    </row>
    <row r="27" spans="3:14" ht="15" customHeight="1">
      <c r="C27" s="346"/>
      <c r="D27" s="1217"/>
      <c r="E27" s="1218"/>
      <c r="F27" s="1218"/>
      <c r="G27" s="1218"/>
      <c r="H27" s="1218"/>
      <c r="I27" s="1218"/>
      <c r="J27" s="1218"/>
      <c r="K27" s="1218"/>
      <c r="L27" s="1218"/>
      <c r="M27" s="1219"/>
      <c r="N27" s="96"/>
    </row>
    <row r="28" spans="3:14" ht="42.75" customHeight="1" thickBot="1">
      <c r="C28" s="346"/>
      <c r="D28" s="1220"/>
      <c r="E28" s="1221"/>
      <c r="F28" s="1221"/>
      <c r="G28" s="1221"/>
      <c r="H28" s="1221"/>
      <c r="I28" s="1221"/>
      <c r="J28" s="1221"/>
      <c r="K28" s="1221"/>
      <c r="L28" s="1221"/>
      <c r="M28" s="1222"/>
      <c r="N28" s="96"/>
    </row>
    <row r="29" spans="3:14" ht="15">
      <c r="C29" s="346"/>
      <c r="D29" s="1114"/>
      <c r="E29" s="1114"/>
      <c r="F29" s="1114"/>
      <c r="G29" s="1114"/>
      <c r="H29" s="1114"/>
      <c r="I29" s="1114"/>
      <c r="J29" s="1114"/>
      <c r="K29" s="1114"/>
      <c r="L29" s="1114"/>
      <c r="M29" s="1114"/>
      <c r="N29" s="96"/>
    </row>
    <row r="30" spans="3:14" ht="15.75" thickBot="1">
      <c r="C30" s="345"/>
      <c r="D30" s="1115"/>
      <c r="E30" s="1115"/>
      <c r="F30" s="1115"/>
      <c r="G30" s="1115"/>
      <c r="H30" s="1115"/>
      <c r="I30" s="1115"/>
      <c r="J30" s="1115"/>
      <c r="K30" s="1115"/>
      <c r="L30" s="1115"/>
      <c r="M30" s="1115"/>
      <c r="N30" s="343"/>
    </row>
  </sheetData>
  <sheetProtection password="D69D" sheet="1"/>
  <mergeCells count="12">
    <mergeCell ref="D25:M28"/>
    <mergeCell ref="E6:F6"/>
    <mergeCell ref="E7:F7"/>
    <mergeCell ref="G7:M7"/>
    <mergeCell ref="G6:M6"/>
    <mergeCell ref="D10:M12"/>
    <mergeCell ref="D20:M23"/>
    <mergeCell ref="C2:N2"/>
    <mergeCell ref="E5:F5"/>
    <mergeCell ref="D14:M18"/>
    <mergeCell ref="G5:M5"/>
    <mergeCell ref="G4:M4"/>
  </mergeCells>
  <printOptions horizontalCentered="1" verticalCentered="1"/>
  <pageMargins left="0.7" right="0.7" top="0.75" bottom="0.75" header="0.3" footer="0.3"/>
  <pageSetup orientation="portrait" r:id="rId1"/>
  <headerFooter>
    <oddFooter>&amp;CForm PC-2105</oddFooter>
  </headerFooter>
  <drawing r:id="rId2"/>
  <legacyDrawing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rgb="FFFF0000"/>
  </sheetPr>
  <dimension ref="C1:Y40"/>
  <sheetViews>
    <sheetView showGridLines="0" workbookViewId="0">
      <selection activeCell="O9" sqref="O9"/>
    </sheetView>
  </sheetViews>
  <sheetFormatPr defaultColWidth="9.140625" defaultRowHeight="12.75"/>
  <cols>
    <col min="1" max="1" width="2.85546875" style="93" customWidth="1"/>
    <col min="2" max="2" width="27.85546875" style="93" customWidth="1"/>
    <col min="3" max="3" width="2" style="93" customWidth="1"/>
    <col min="4" max="4" width="21.42578125" style="93" customWidth="1"/>
    <col min="5" max="5" width="7.5703125" style="93" customWidth="1"/>
    <col min="6" max="6" width="7.85546875" style="93" customWidth="1"/>
    <col min="7" max="7" width="8.42578125" style="93" customWidth="1"/>
    <col min="8" max="8" width="7.5703125" style="93" customWidth="1"/>
    <col min="9" max="9" width="8.5703125" style="93" customWidth="1"/>
    <col min="10" max="11" width="8.140625" style="93" customWidth="1"/>
    <col min="12" max="12" width="8.28515625" style="93" customWidth="1"/>
    <col min="13" max="14" width="8.42578125" style="93" customWidth="1"/>
    <col min="15" max="16" width="10.42578125" style="93" customWidth="1"/>
    <col min="17" max="17" width="7.5703125" style="93" customWidth="1"/>
    <col min="18" max="18" width="9.140625" style="93" customWidth="1"/>
    <col min="19" max="19" width="2.140625" style="93" customWidth="1"/>
    <col min="20" max="16384" width="9.140625" style="93"/>
  </cols>
  <sheetData>
    <row r="1" spans="3:25" ht="13.5" thickBot="1">
      <c r="S1" s="104"/>
      <c r="T1" s="104"/>
    </row>
    <row r="2" spans="3:25" ht="18.75" customHeight="1" thickBot="1">
      <c r="C2" s="2020" t="s">
        <v>1408</v>
      </c>
      <c r="D2" s="2021"/>
      <c r="E2" s="2021"/>
      <c r="F2" s="2021"/>
      <c r="G2" s="2021"/>
      <c r="H2" s="2021"/>
      <c r="I2" s="2021"/>
      <c r="J2" s="2021"/>
      <c r="K2" s="2021"/>
      <c r="L2" s="2021"/>
      <c r="M2" s="2021"/>
      <c r="N2" s="2021"/>
      <c r="O2" s="2021"/>
      <c r="P2" s="2021"/>
      <c r="Q2" s="2021"/>
      <c r="R2" s="2021"/>
      <c r="S2" s="2022"/>
    </row>
    <row r="3" spans="3:25" ht="18" customHeight="1" thickBot="1">
      <c r="C3" s="2023"/>
      <c r="D3" s="2024"/>
      <c r="E3" s="2024"/>
      <c r="F3" s="2024"/>
      <c r="G3" s="2024"/>
      <c r="H3" s="2024"/>
      <c r="I3" s="2024"/>
      <c r="J3" s="2024"/>
      <c r="K3" s="2024"/>
      <c r="L3" s="2024"/>
      <c r="M3" s="2024"/>
      <c r="N3" s="2024"/>
      <c r="O3" s="2024"/>
      <c r="P3" s="2024"/>
      <c r="Q3" s="2024"/>
      <c r="R3" s="2024"/>
      <c r="S3" s="2025"/>
    </row>
    <row r="4" spans="3:25" ht="18.75" thickBot="1">
      <c r="C4" s="638"/>
      <c r="D4" s="639"/>
      <c r="E4" s="639"/>
      <c r="F4" s="640"/>
      <c r="G4" s="640"/>
      <c r="H4" s="640"/>
      <c r="I4" s="640"/>
      <c r="J4" s="640"/>
      <c r="K4" s="640"/>
      <c r="L4" s="640"/>
      <c r="M4" s="640"/>
      <c r="N4" s="640"/>
      <c r="O4" s="640"/>
      <c r="P4" s="640"/>
      <c r="Q4" s="640"/>
      <c r="R4" s="640"/>
      <c r="S4" s="641"/>
    </row>
    <row r="5" spans="3:25" ht="21" customHeight="1" thickBot="1">
      <c r="C5" s="346"/>
      <c r="D5" s="2026" t="s">
        <v>274</v>
      </c>
      <c r="E5" s="2027"/>
      <c r="F5" s="2027"/>
      <c r="G5" s="2027"/>
      <c r="H5" s="2027"/>
      <c r="I5" s="2027"/>
      <c r="J5" s="2027"/>
      <c r="K5" s="2027"/>
      <c r="L5" s="2027"/>
      <c r="M5" s="2027"/>
      <c r="N5" s="2027"/>
      <c r="O5" s="2027"/>
      <c r="P5" s="2027"/>
      <c r="Q5" s="2027"/>
      <c r="R5" s="2027"/>
      <c r="S5" s="96"/>
    </row>
    <row r="6" spans="3:25" ht="9.75" customHeight="1">
      <c r="C6" s="346"/>
      <c r="D6" s="105"/>
      <c r="E6" s="105"/>
      <c r="F6" s="90"/>
      <c r="G6" s="90"/>
      <c r="H6" s="90"/>
      <c r="I6" s="90"/>
      <c r="J6" s="90"/>
      <c r="K6" s="90"/>
      <c r="L6" s="90"/>
      <c r="M6" s="90"/>
      <c r="N6" s="90"/>
      <c r="O6" s="90"/>
      <c r="P6" s="90"/>
      <c r="Q6" s="90"/>
      <c r="R6" s="90"/>
      <c r="S6" s="96"/>
    </row>
    <row r="7" spans="3:25" ht="13.5" customHeight="1" thickBot="1">
      <c r="C7" s="346"/>
      <c r="D7" s="1754" t="s">
        <v>1494</v>
      </c>
      <c r="E7" s="1754"/>
      <c r="F7" s="1754"/>
      <c r="G7" s="940"/>
      <c r="H7" s="940"/>
      <c r="I7" s="349"/>
      <c r="J7" s="349"/>
      <c r="K7" s="349"/>
      <c r="L7" s="349"/>
      <c r="M7" s="349"/>
      <c r="N7" s="349"/>
      <c r="O7" s="349"/>
      <c r="P7" s="349"/>
      <c r="Q7" s="349"/>
      <c r="R7" s="349"/>
      <c r="S7" s="556"/>
      <c r="T7" s="106"/>
    </row>
    <row r="8" spans="3:25" ht="30.75" customHeight="1" thickBot="1">
      <c r="C8" s="346"/>
      <c r="D8" s="948"/>
      <c r="E8" s="2009" t="s">
        <v>62</v>
      </c>
      <c r="F8" s="2010"/>
      <c r="G8" s="2010"/>
      <c r="H8" s="2010"/>
      <c r="I8" s="2010"/>
      <c r="J8" s="1996" t="s">
        <v>63</v>
      </c>
      <c r="K8" s="1997"/>
      <c r="L8" s="1997"/>
      <c r="M8" s="1997"/>
      <c r="N8" s="1998"/>
      <c r="O8" s="593"/>
      <c r="P8" s="593"/>
      <c r="Q8" s="593"/>
      <c r="R8" s="593"/>
      <c r="S8" s="556"/>
      <c r="T8" s="106"/>
      <c r="X8" s="174"/>
      <c r="Y8" s="174"/>
    </row>
    <row r="9" spans="3:25" ht="30.75" customHeight="1" thickBot="1">
      <c r="C9" s="346"/>
      <c r="D9" s="949" t="s">
        <v>1507</v>
      </c>
      <c r="E9" s="947" t="s">
        <v>1508</v>
      </c>
      <c r="F9" s="950" t="s">
        <v>1512</v>
      </c>
      <c r="G9" s="947" t="s">
        <v>1509</v>
      </c>
      <c r="H9" s="947" t="s">
        <v>1510</v>
      </c>
      <c r="I9" s="947" t="s">
        <v>1511</v>
      </c>
      <c r="J9" s="947" t="s">
        <v>1508</v>
      </c>
      <c r="K9" s="950" t="s">
        <v>1512</v>
      </c>
      <c r="L9" s="947" t="s">
        <v>1509</v>
      </c>
      <c r="M9" s="947" t="s">
        <v>1510</v>
      </c>
      <c r="N9" s="947" t="s">
        <v>1511</v>
      </c>
      <c r="O9" s="590"/>
      <c r="P9" s="590"/>
      <c r="Q9" s="590"/>
      <c r="R9" s="590"/>
      <c r="S9" s="556"/>
      <c r="T9" s="106"/>
      <c r="X9" s="174"/>
      <c r="Y9" s="205"/>
    </row>
    <row r="10" spans="3:25" ht="30.75" customHeight="1">
      <c r="C10" s="346"/>
      <c r="D10" s="1995" t="s">
        <v>1495</v>
      </c>
      <c r="E10" s="2005"/>
      <c r="F10" s="2001"/>
      <c r="G10" s="2001"/>
      <c r="H10" s="2001"/>
      <c r="I10" s="2003"/>
      <c r="J10" s="2037"/>
      <c r="K10" s="2001"/>
      <c r="L10" s="2001"/>
      <c r="M10" s="2001"/>
      <c r="N10" s="2003"/>
      <c r="O10" s="946"/>
      <c r="P10" s="946"/>
      <c r="Q10" s="946"/>
      <c r="R10" s="591"/>
      <c r="S10" s="556"/>
      <c r="T10" s="106"/>
      <c r="X10" s="174"/>
      <c r="Y10" s="205"/>
    </row>
    <row r="11" spans="3:25" ht="37.5" customHeight="1" thickBot="1">
      <c r="C11" s="346"/>
      <c r="D11" s="1995"/>
      <c r="E11" s="2006"/>
      <c r="F11" s="2002"/>
      <c r="G11" s="2002"/>
      <c r="H11" s="2002"/>
      <c r="I11" s="2004"/>
      <c r="J11" s="2038"/>
      <c r="K11" s="2002"/>
      <c r="L11" s="2002"/>
      <c r="M11" s="2002"/>
      <c r="N11" s="2004"/>
      <c r="O11" s="590"/>
      <c r="P11" s="590"/>
      <c r="Q11" s="590"/>
      <c r="R11" s="591"/>
      <c r="S11" s="556"/>
      <c r="T11" s="106"/>
      <c r="X11" s="174"/>
      <c r="Y11" s="205"/>
    </row>
    <row r="12" spans="3:25" ht="30.75" customHeight="1">
      <c r="C12" s="346"/>
      <c r="D12" s="1999" t="s">
        <v>1496</v>
      </c>
      <c r="E12" s="2013"/>
      <c r="F12" s="2011"/>
      <c r="G12" s="2011"/>
      <c r="H12" s="2011"/>
      <c r="I12" s="2011"/>
      <c r="J12" s="2011"/>
      <c r="K12" s="2011"/>
      <c r="L12" s="2011"/>
      <c r="M12" s="2011"/>
      <c r="N12" s="2011"/>
      <c r="O12" s="593"/>
      <c r="P12" s="593"/>
      <c r="Q12" s="593"/>
      <c r="R12" s="593"/>
      <c r="S12" s="556"/>
      <c r="T12" s="106"/>
      <c r="X12" s="174"/>
      <c r="Y12" s="205"/>
    </row>
    <row r="13" spans="3:25" ht="43.5" customHeight="1" thickBot="1">
      <c r="C13" s="346"/>
      <c r="D13" s="2000"/>
      <c r="E13" s="2014"/>
      <c r="F13" s="2012"/>
      <c r="G13" s="2012"/>
      <c r="H13" s="2012"/>
      <c r="I13" s="2012"/>
      <c r="J13" s="2012"/>
      <c r="K13" s="2012"/>
      <c r="L13" s="2012"/>
      <c r="M13" s="2012"/>
      <c r="N13" s="2012"/>
      <c r="O13" s="590"/>
      <c r="P13" s="590"/>
      <c r="Q13" s="590"/>
      <c r="R13" s="590"/>
      <c r="S13" s="556"/>
      <c r="T13" s="106"/>
      <c r="X13" s="174"/>
      <c r="Y13" s="205"/>
    </row>
    <row r="14" spans="3:25" ht="17.25" customHeight="1">
      <c r="C14" s="346"/>
      <c r="D14" s="350"/>
      <c r="E14" s="350"/>
      <c r="F14" s="351"/>
      <c r="G14" s="351"/>
      <c r="H14" s="351"/>
      <c r="I14" s="351"/>
      <c r="J14" s="351"/>
      <c r="K14" s="351"/>
      <c r="L14" s="351"/>
      <c r="M14" s="351"/>
      <c r="N14" s="351"/>
      <c r="O14" s="351"/>
      <c r="P14" s="351"/>
      <c r="Q14" s="351"/>
      <c r="R14" s="351"/>
      <c r="S14" s="556"/>
      <c r="T14" s="106"/>
    </row>
    <row r="15" spans="3:25" ht="25.5" customHeight="1" thickBot="1">
      <c r="C15" s="346"/>
      <c r="D15" s="2035" t="s">
        <v>564</v>
      </c>
      <c r="E15" s="2036"/>
      <c r="F15" s="2036"/>
      <c r="G15" s="2036"/>
      <c r="H15" s="2036"/>
      <c r="I15" s="2036"/>
      <c r="J15" s="939"/>
      <c r="K15" s="939"/>
      <c r="L15" s="939"/>
      <c r="M15" s="939"/>
      <c r="N15" s="352"/>
      <c r="O15" s="352"/>
      <c r="P15" s="352"/>
      <c r="Q15" s="352"/>
      <c r="R15" s="352"/>
      <c r="S15" s="556"/>
      <c r="T15" s="106"/>
    </row>
    <row r="16" spans="3:25" ht="30" customHeight="1" thickBot="1">
      <c r="C16" s="346"/>
      <c r="D16" s="1999" t="s">
        <v>1497</v>
      </c>
      <c r="E16" s="2017" t="s">
        <v>565</v>
      </c>
      <c r="F16" s="2018"/>
      <c r="G16" s="2018"/>
      <c r="H16" s="2019"/>
      <c r="I16" s="2039" t="s">
        <v>566</v>
      </c>
      <c r="J16" s="2040"/>
      <c r="K16" s="2040"/>
      <c r="L16" s="2041"/>
      <c r="M16" s="2017" t="s">
        <v>567</v>
      </c>
      <c r="N16" s="2019"/>
      <c r="O16" s="2017" t="s">
        <v>568</v>
      </c>
      <c r="P16" s="2018"/>
      <c r="Q16" s="2018"/>
      <c r="R16" s="2019"/>
      <c r="S16" s="556"/>
      <c r="T16" s="106"/>
    </row>
    <row r="17" spans="3:20" ht="18.75" customHeight="1" thickBot="1">
      <c r="C17" s="346"/>
      <c r="D17" s="2028"/>
      <c r="E17" s="2007" t="s">
        <v>601</v>
      </c>
      <c r="F17" s="2008"/>
      <c r="G17" s="2007" t="s">
        <v>602</v>
      </c>
      <c r="H17" s="2008"/>
      <c r="I17" s="2015" t="s">
        <v>601</v>
      </c>
      <c r="J17" s="2016"/>
      <c r="K17" s="2015" t="s">
        <v>602</v>
      </c>
      <c r="L17" s="2016"/>
      <c r="M17" s="2015" t="s">
        <v>601</v>
      </c>
      <c r="N17" s="2016"/>
      <c r="O17" s="2007" t="s">
        <v>601</v>
      </c>
      <c r="P17" s="2008"/>
      <c r="Q17" s="2007" t="s">
        <v>602</v>
      </c>
      <c r="R17" s="2008"/>
      <c r="S17" s="556"/>
      <c r="T17" s="106"/>
    </row>
    <row r="18" spans="3:20" ht="30.75" customHeight="1" thickBot="1">
      <c r="C18" s="346"/>
      <c r="D18" s="2028"/>
      <c r="E18" s="353" t="s">
        <v>571</v>
      </c>
      <c r="F18" s="353" t="s">
        <v>570</v>
      </c>
      <c r="G18" s="353" t="s">
        <v>571</v>
      </c>
      <c r="H18" s="353" t="s">
        <v>570</v>
      </c>
      <c r="I18" s="353" t="s">
        <v>571</v>
      </c>
      <c r="J18" s="353" t="s">
        <v>570</v>
      </c>
      <c r="K18" s="353" t="s">
        <v>571</v>
      </c>
      <c r="L18" s="353" t="s">
        <v>570</v>
      </c>
      <c r="M18" s="353" t="s">
        <v>571</v>
      </c>
      <c r="N18" s="353" t="s">
        <v>570</v>
      </c>
      <c r="O18" s="353" t="s">
        <v>571</v>
      </c>
      <c r="P18" s="353" t="s">
        <v>570</v>
      </c>
      <c r="Q18" s="353" t="s">
        <v>571</v>
      </c>
      <c r="R18" s="353" t="s">
        <v>570</v>
      </c>
      <c r="S18" s="556"/>
      <c r="T18" s="106"/>
    </row>
    <row r="19" spans="3:20" ht="39.75" customHeight="1" thickBot="1">
      <c r="C19" s="346"/>
      <c r="D19" s="2029"/>
      <c r="E19" s="1030"/>
      <c r="F19" s="1031"/>
      <c r="G19" s="1031"/>
      <c r="H19" s="1031"/>
      <c r="I19" s="1031"/>
      <c r="J19" s="1031"/>
      <c r="K19" s="1031"/>
      <c r="L19" s="1031"/>
      <c r="M19" s="1031"/>
      <c r="N19" s="1031"/>
      <c r="O19" s="1031"/>
      <c r="P19" s="1031"/>
      <c r="Q19" s="1031"/>
      <c r="R19" s="1031"/>
      <c r="S19" s="556"/>
      <c r="T19" s="106"/>
    </row>
    <row r="20" spans="3:20" ht="12" customHeight="1">
      <c r="C20" s="346"/>
      <c r="D20" s="350"/>
      <c r="E20" s="350"/>
      <c r="F20" s="351"/>
      <c r="G20" s="351"/>
      <c r="H20" s="351"/>
      <c r="I20" s="351"/>
      <c r="J20" s="351"/>
      <c r="K20" s="351"/>
      <c r="L20" s="351"/>
      <c r="M20" s="351"/>
      <c r="N20" s="351"/>
      <c r="O20" s="351"/>
      <c r="P20" s="351"/>
      <c r="Q20" s="351"/>
      <c r="R20" s="351"/>
      <c r="S20" s="556"/>
      <c r="T20" s="106"/>
    </row>
    <row r="21" spans="3:20" ht="46.5" customHeight="1" thickBot="1">
      <c r="C21" s="346"/>
      <c r="D21" s="1754" t="s">
        <v>569</v>
      </c>
      <c r="E21" s="1754"/>
      <c r="F21" s="1754"/>
      <c r="G21" s="940"/>
      <c r="H21" s="349"/>
      <c r="I21" s="349"/>
      <c r="J21" s="349"/>
      <c r="K21" s="349"/>
      <c r="L21" s="349"/>
      <c r="M21" s="349"/>
      <c r="N21" s="349"/>
      <c r="O21" s="349"/>
      <c r="P21" s="349"/>
      <c r="Q21" s="349"/>
      <c r="R21" s="676"/>
      <c r="S21" s="557"/>
    </row>
    <row r="22" spans="3:20" ht="26.25" customHeight="1" thickBot="1">
      <c r="C22" s="346"/>
      <c r="D22" s="1999" t="s">
        <v>1498</v>
      </c>
      <c r="E22" s="2030" t="s">
        <v>1506</v>
      </c>
      <c r="F22" s="2031"/>
      <c r="G22" s="2007" t="s">
        <v>602</v>
      </c>
      <c r="H22" s="2008"/>
      <c r="I22" s="593"/>
      <c r="J22" s="593"/>
      <c r="K22" s="676"/>
      <c r="L22" s="676"/>
      <c r="M22" s="677"/>
      <c r="N22" s="677"/>
      <c r="O22" s="677"/>
      <c r="P22" s="677"/>
      <c r="Q22" s="90"/>
      <c r="R22" s="90"/>
      <c r="S22" s="96"/>
    </row>
    <row r="23" spans="3:20" ht="15.75" thickBot="1">
      <c r="C23" s="346"/>
      <c r="D23" s="2028"/>
      <c r="E23" s="353" t="s">
        <v>571</v>
      </c>
      <c r="F23" s="353" t="s">
        <v>570</v>
      </c>
      <c r="G23" s="353" t="s">
        <v>571</v>
      </c>
      <c r="H23" s="353" t="s">
        <v>570</v>
      </c>
      <c r="I23" s="593"/>
      <c r="J23" s="593"/>
      <c r="K23" s="676"/>
      <c r="L23" s="676"/>
      <c r="M23" s="677"/>
      <c r="N23" s="677"/>
      <c r="O23" s="677"/>
      <c r="P23" s="677"/>
      <c r="Q23" s="90"/>
      <c r="R23" s="90"/>
      <c r="S23" s="96"/>
    </row>
    <row r="24" spans="3:20" ht="56.25" customHeight="1" thickBot="1">
      <c r="C24" s="346"/>
      <c r="D24" s="2029"/>
      <c r="E24" s="1032"/>
      <c r="F24" s="592"/>
      <c r="G24" s="592"/>
      <c r="H24" s="944"/>
      <c r="I24" s="945"/>
      <c r="J24" s="945"/>
      <c r="K24" s="676"/>
      <c r="L24" s="676"/>
      <c r="M24" s="677"/>
      <c r="N24" s="677"/>
      <c r="O24" s="677"/>
      <c r="P24" s="677"/>
      <c r="Q24" s="90"/>
      <c r="R24" s="90"/>
      <c r="S24" s="96"/>
    </row>
    <row r="25" spans="3:20" ht="14.25" customHeight="1">
      <c r="C25" s="346"/>
      <c r="D25" s="355"/>
      <c r="E25" s="355"/>
      <c r="F25" s="355"/>
      <c r="G25" s="355"/>
      <c r="H25" s="355"/>
      <c r="I25" s="355"/>
      <c r="J25" s="355"/>
      <c r="K25" s="355"/>
      <c r="L25" s="355"/>
      <c r="M25" s="355"/>
      <c r="N25" s="355"/>
      <c r="O25" s="355"/>
      <c r="P25" s="355"/>
      <c r="Q25" s="355"/>
      <c r="R25" s="355"/>
      <c r="S25" s="557"/>
      <c r="T25" s="106"/>
    </row>
    <row r="26" spans="3:20" ht="20.25" customHeight="1" thickBot="1">
      <c r="C26" s="346"/>
      <c r="D26" s="1754" t="s">
        <v>1500</v>
      </c>
      <c r="E26" s="1754"/>
      <c r="F26" s="1754"/>
      <c r="G26" s="1754"/>
      <c r="H26" s="1754"/>
      <c r="I26" s="1754"/>
      <c r="J26" s="940"/>
      <c r="K26" s="940"/>
      <c r="L26" s="940"/>
      <c r="M26" s="940"/>
      <c r="N26" s="349"/>
      <c r="O26" s="349"/>
      <c r="P26" s="349"/>
      <c r="Q26" s="349"/>
      <c r="R26" s="349"/>
      <c r="S26" s="556"/>
      <c r="T26" s="106"/>
    </row>
    <row r="27" spans="3:20" ht="38.25" customHeight="1" thickBot="1">
      <c r="C27" s="346"/>
      <c r="D27" s="1999" t="s">
        <v>1499</v>
      </c>
      <c r="E27" s="2007" t="s">
        <v>601</v>
      </c>
      <c r="F27" s="2008"/>
      <c r="G27" s="2007" t="s">
        <v>1504</v>
      </c>
      <c r="H27" s="2008"/>
      <c r="I27" s="2007" t="s">
        <v>1505</v>
      </c>
      <c r="J27" s="2008"/>
      <c r="K27" s="662"/>
      <c r="L27" s="593"/>
      <c r="M27" s="593"/>
      <c r="N27" s="593"/>
      <c r="O27" s="593"/>
      <c r="P27" s="676"/>
      <c r="Q27" s="677"/>
      <c r="R27" s="90"/>
      <c r="S27" s="96"/>
    </row>
    <row r="28" spans="3:20" ht="15.75" thickBot="1">
      <c r="C28" s="346"/>
      <c r="D28" s="2028"/>
      <c r="E28" s="353" t="s">
        <v>571</v>
      </c>
      <c r="F28" s="353" t="s">
        <v>570</v>
      </c>
      <c r="G28" s="353" t="s">
        <v>571</v>
      </c>
      <c r="H28" s="353" t="s">
        <v>570</v>
      </c>
      <c r="I28" s="943" t="s">
        <v>571</v>
      </c>
      <c r="J28" s="353" t="s">
        <v>570</v>
      </c>
      <c r="K28" s="593"/>
      <c r="L28" s="593"/>
      <c r="M28" s="593"/>
      <c r="N28" s="593"/>
      <c r="O28" s="676"/>
      <c r="P28" s="677"/>
      <c r="Q28" s="90"/>
      <c r="R28" s="90"/>
      <c r="S28" s="96"/>
    </row>
    <row r="29" spans="3:20" ht="56.25" customHeight="1" thickBot="1">
      <c r="C29" s="346"/>
      <c r="D29" s="2029"/>
      <c r="E29" s="1033"/>
      <c r="F29" s="592"/>
      <c r="G29" s="592"/>
      <c r="H29" s="592"/>
      <c r="I29" s="944"/>
      <c r="J29" s="592"/>
      <c r="K29" s="590"/>
      <c r="L29" s="590"/>
      <c r="M29" s="590"/>
      <c r="N29" s="590"/>
      <c r="O29" s="676"/>
      <c r="P29" s="677"/>
      <c r="Q29" s="90"/>
      <c r="R29" s="90"/>
      <c r="S29" s="96"/>
    </row>
    <row r="30" spans="3:20" ht="9" customHeight="1">
      <c r="C30" s="346"/>
      <c r="D30" s="350"/>
      <c r="E30" s="350"/>
      <c r="F30" s="351"/>
      <c r="G30" s="351"/>
      <c r="H30" s="351"/>
      <c r="I30" s="351"/>
      <c r="J30" s="351"/>
      <c r="K30" s="351"/>
      <c r="L30" s="351"/>
      <c r="M30" s="351"/>
      <c r="N30" s="351"/>
      <c r="O30" s="351"/>
      <c r="P30" s="351"/>
      <c r="Q30" s="351"/>
      <c r="R30" s="351"/>
      <c r="S30" s="556"/>
      <c r="T30" s="106"/>
    </row>
    <row r="31" spans="3:20" ht="18" customHeight="1" thickBot="1">
      <c r="C31" s="346"/>
      <c r="D31" s="1754" t="s">
        <v>1501</v>
      </c>
      <c r="E31" s="2034"/>
      <c r="F31" s="2034"/>
      <c r="G31" s="940"/>
      <c r="H31" s="940"/>
      <c r="I31" s="349"/>
      <c r="J31" s="349"/>
      <c r="K31" s="349"/>
      <c r="L31" s="349"/>
      <c r="M31" s="349"/>
      <c r="N31" s="349"/>
      <c r="O31" s="349"/>
      <c r="P31" s="349"/>
      <c r="Q31" s="349"/>
      <c r="R31" s="349"/>
      <c r="S31" s="556"/>
      <c r="T31" s="106"/>
    </row>
    <row r="32" spans="3:20" ht="15.75" thickBot="1">
      <c r="C32" s="346"/>
      <c r="D32" s="2032" t="s">
        <v>1502</v>
      </c>
      <c r="E32" s="2017" t="s">
        <v>62</v>
      </c>
      <c r="F32" s="2019"/>
      <c r="G32" s="356" t="s">
        <v>63</v>
      </c>
      <c r="H32" s="593"/>
      <c r="I32" s="593"/>
      <c r="J32" s="593"/>
      <c r="K32" s="593"/>
      <c r="L32" s="593"/>
      <c r="M32" s="593"/>
      <c r="N32" s="593"/>
      <c r="O32" s="593"/>
      <c r="P32" s="593"/>
      <c r="Q32" s="676"/>
      <c r="R32" s="677"/>
      <c r="S32" s="96"/>
    </row>
    <row r="33" spans="3:20" ht="66" customHeight="1" thickBot="1">
      <c r="C33" s="346"/>
      <c r="D33" s="2033"/>
      <c r="E33" s="1993"/>
      <c r="F33" s="1994"/>
      <c r="G33" s="831"/>
      <c r="H33" s="590"/>
      <c r="I33" s="590"/>
      <c r="J33" s="590"/>
      <c r="K33" s="590"/>
      <c r="L33" s="590"/>
      <c r="M33" s="590"/>
      <c r="N33" s="590"/>
      <c r="O33" s="590"/>
      <c r="P33" s="676"/>
      <c r="Q33" s="677"/>
      <c r="R33" s="90"/>
      <c r="S33" s="96"/>
    </row>
    <row r="34" spans="3:20" ht="69" customHeight="1" thickBot="1">
      <c r="C34" s="346"/>
      <c r="D34" s="354" t="s">
        <v>1503</v>
      </c>
      <c r="E34" s="1993"/>
      <c r="F34" s="1994"/>
      <c r="G34" s="831"/>
      <c r="H34" s="590"/>
      <c r="I34" s="590"/>
      <c r="J34" s="590"/>
      <c r="K34" s="590"/>
      <c r="L34" s="590"/>
      <c r="M34" s="590"/>
      <c r="N34" s="590"/>
      <c r="O34" s="590"/>
      <c r="P34" s="590"/>
      <c r="Q34" s="676"/>
      <c r="R34" s="677"/>
      <c r="S34" s="96"/>
    </row>
    <row r="35" spans="3:20" ht="16.5">
      <c r="C35" s="346"/>
      <c r="D35" s="350"/>
      <c r="E35" s="350"/>
      <c r="F35" s="351"/>
      <c r="G35" s="351"/>
      <c r="H35" s="351"/>
      <c r="I35" s="351"/>
      <c r="J35" s="351"/>
      <c r="K35" s="351"/>
      <c r="L35" s="351"/>
      <c r="M35" s="351"/>
      <c r="N35" s="351"/>
      <c r="O35" s="351"/>
      <c r="P35" s="351"/>
      <c r="Q35" s="351"/>
      <c r="R35" s="351"/>
      <c r="S35" s="556"/>
      <c r="T35" s="106"/>
    </row>
    <row r="36" spans="3:20" ht="19.5" thickBot="1">
      <c r="C36" s="345"/>
      <c r="D36" s="642"/>
      <c r="E36" s="642"/>
      <c r="F36" s="642"/>
      <c r="G36" s="642"/>
      <c r="H36" s="642"/>
      <c r="I36" s="642"/>
      <c r="J36" s="642"/>
      <c r="K36" s="642"/>
      <c r="L36" s="642"/>
      <c r="M36" s="642"/>
      <c r="N36" s="642"/>
      <c r="O36" s="642"/>
      <c r="P36" s="642"/>
      <c r="Q36" s="642"/>
      <c r="R36" s="642"/>
      <c r="S36" s="643"/>
      <c r="T36" s="107"/>
    </row>
    <row r="37" spans="3:20" s="90" customFormat="1">
      <c r="D37" s="223"/>
      <c r="E37" s="223"/>
      <c r="F37" s="223"/>
      <c r="G37" s="223"/>
      <c r="H37" s="223"/>
      <c r="I37" s="223"/>
      <c r="J37" s="223"/>
      <c r="K37" s="223"/>
      <c r="L37" s="223"/>
      <c r="M37" s="223"/>
      <c r="N37" s="223"/>
      <c r="O37" s="223"/>
      <c r="P37" s="223"/>
      <c r="Q37" s="223"/>
      <c r="R37" s="223"/>
    </row>
    <row r="38" spans="3:20" s="90" customFormat="1">
      <c r="D38" s="223"/>
      <c r="E38" s="223"/>
      <c r="F38" s="223"/>
      <c r="G38" s="223"/>
      <c r="H38" s="223"/>
      <c r="I38" s="223"/>
      <c r="J38" s="223"/>
      <c r="K38" s="223"/>
      <c r="L38" s="223"/>
      <c r="M38" s="223"/>
      <c r="N38" s="223"/>
      <c r="O38" s="223"/>
      <c r="P38" s="223"/>
      <c r="Q38" s="223"/>
      <c r="R38" s="223"/>
    </row>
    <row r="39" spans="3:20" s="90" customFormat="1"/>
    <row r="40" spans="3:20" s="90" customFormat="1"/>
  </sheetData>
  <sheetProtection password="D69D" sheet="1" selectLockedCells="1"/>
  <mergeCells count="55">
    <mergeCell ref="D7:F7"/>
    <mergeCell ref="D31:F31"/>
    <mergeCell ref="D15:I15"/>
    <mergeCell ref="D26:I26"/>
    <mergeCell ref="L10:L11"/>
    <mergeCell ref="D16:D19"/>
    <mergeCell ref="J10:J11"/>
    <mergeCell ref="I16:L16"/>
    <mergeCell ref="D27:D29"/>
    <mergeCell ref="G17:H17"/>
    <mergeCell ref="I17:J17"/>
    <mergeCell ref="K17:L17"/>
    <mergeCell ref="D21:F21"/>
    <mergeCell ref="C2:S2"/>
    <mergeCell ref="C3:S3"/>
    <mergeCell ref="D5:R5"/>
    <mergeCell ref="M10:M11"/>
    <mergeCell ref="E34:F34"/>
    <mergeCell ref="G27:H27"/>
    <mergeCell ref="D22:D24"/>
    <mergeCell ref="E22:F22"/>
    <mergeCell ref="G22:H22"/>
    <mergeCell ref="K10:K11"/>
    <mergeCell ref="D32:D33"/>
    <mergeCell ref="E32:F32"/>
    <mergeCell ref="M16:N16"/>
    <mergeCell ref="O16:R16"/>
    <mergeCell ref="I27:J27"/>
    <mergeCell ref="E17:F17"/>
    <mergeCell ref="Q17:R17"/>
    <mergeCell ref="E8:I8"/>
    <mergeCell ref="F12:F13"/>
    <mergeCell ref="G12:G13"/>
    <mergeCell ref="H12:H13"/>
    <mergeCell ref="I12:I13"/>
    <mergeCell ref="N12:N13"/>
    <mergeCell ref="N10:N11"/>
    <mergeCell ref="E12:E13"/>
    <mergeCell ref="M17:N17"/>
    <mergeCell ref="O17:P17"/>
    <mergeCell ref="E16:H16"/>
    <mergeCell ref="M12:M13"/>
    <mergeCell ref="J12:J13"/>
    <mergeCell ref="K12:K13"/>
    <mergeCell ref="L12:L13"/>
    <mergeCell ref="E33:F33"/>
    <mergeCell ref="D10:D11"/>
    <mergeCell ref="J8:N8"/>
    <mergeCell ref="D12:D13"/>
    <mergeCell ref="F10:F11"/>
    <mergeCell ref="G10:G11"/>
    <mergeCell ref="H10:H11"/>
    <mergeCell ref="I10:I11"/>
    <mergeCell ref="E10:E11"/>
    <mergeCell ref="E27:F27"/>
  </mergeCells>
  <printOptions horizontalCentered="1"/>
  <pageMargins left="0.32" right="0.28000000000000003" top="0.75" bottom="0.75" header="0.3" footer="0.3"/>
  <pageSetup scale="75" orientation="landscape" r:id="rId1"/>
  <headerFooter>
    <oddFooter>&amp;CPC-2105</oddFooter>
  </headerFooter>
  <rowBreaks count="1" manualBreakCount="1">
    <brk id="25" min="2" max="8" man="1"/>
  </rowBreaks>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9" tint="-0.249977111117893"/>
  </sheetPr>
  <dimension ref="B1:V79"/>
  <sheetViews>
    <sheetView showGridLines="0" zoomScaleSheetLayoutView="70" workbookViewId="0"/>
  </sheetViews>
  <sheetFormatPr defaultColWidth="9.140625" defaultRowHeight="12.75"/>
  <cols>
    <col min="1" max="1" width="2.85546875" style="93" customWidth="1"/>
    <col min="2" max="2" width="26.140625" style="93" customWidth="1"/>
    <col min="3" max="3" width="4.140625" style="93" customWidth="1"/>
    <col min="4" max="4" width="11.140625" style="93" customWidth="1"/>
    <col min="5" max="5" width="8.5703125" style="93" customWidth="1"/>
    <col min="6" max="11" width="9.140625" style="93"/>
    <col min="12" max="12" width="22.7109375" style="93" customWidth="1"/>
    <col min="13" max="17" width="9.140625" style="93"/>
    <col min="18" max="18" width="4.42578125" style="93" customWidth="1"/>
    <col min="19" max="19" width="9.140625" style="93"/>
    <col min="20" max="20" width="3.28515625" style="93" customWidth="1"/>
    <col min="21" max="16384" width="9.140625" style="93"/>
  </cols>
  <sheetData>
    <row r="1" spans="2:21" ht="13.5" thickBot="1">
      <c r="B1" s="77"/>
      <c r="C1" s="44"/>
      <c r="D1" s="44"/>
      <c r="E1" s="44"/>
      <c r="F1" s="44"/>
      <c r="G1" s="44"/>
      <c r="H1" s="44"/>
      <c r="I1" s="44"/>
      <c r="J1" s="44"/>
      <c r="K1" s="44"/>
      <c r="L1" s="63"/>
      <c r="M1" s="44"/>
      <c r="N1" s="44"/>
      <c r="O1" s="44"/>
      <c r="P1" s="44"/>
      <c r="Q1" s="63"/>
      <c r="R1" s="63"/>
      <c r="S1" s="63"/>
      <c r="T1" s="62"/>
      <c r="U1" s="62"/>
    </row>
    <row r="2" spans="2:21" ht="20.25" customHeight="1" thickBot="1">
      <c r="B2" s="77"/>
      <c r="C2" s="2051" t="s">
        <v>1408</v>
      </c>
      <c r="D2" s="2052"/>
      <c r="E2" s="2052"/>
      <c r="F2" s="2052"/>
      <c r="G2" s="2052"/>
      <c r="H2" s="2052"/>
      <c r="I2" s="2052"/>
      <c r="J2" s="2052"/>
      <c r="K2" s="2052"/>
      <c r="L2" s="2052"/>
      <c r="M2" s="2052"/>
      <c r="N2" s="2052"/>
      <c r="O2" s="2052"/>
      <c r="P2" s="2052"/>
      <c r="Q2" s="2052"/>
      <c r="R2" s="2052"/>
      <c r="S2" s="2052"/>
      <c r="T2" s="2053"/>
      <c r="U2" s="62"/>
    </row>
    <row r="3" spans="2:21" ht="18.75" thickBot="1">
      <c r="B3" s="77"/>
      <c r="C3" s="2054" t="s">
        <v>1840</v>
      </c>
      <c r="D3" s="2055"/>
      <c r="E3" s="2055"/>
      <c r="F3" s="2055"/>
      <c r="G3" s="2055"/>
      <c r="H3" s="2055"/>
      <c r="I3" s="2055"/>
      <c r="J3" s="2055"/>
      <c r="K3" s="2055"/>
      <c r="L3" s="2055"/>
      <c r="M3" s="2055"/>
      <c r="N3" s="2055"/>
      <c r="O3" s="2055"/>
      <c r="P3" s="2055"/>
      <c r="Q3" s="2055"/>
      <c r="R3" s="2055"/>
      <c r="S3" s="2055"/>
      <c r="T3" s="2056"/>
      <c r="U3" s="62"/>
    </row>
    <row r="4" spans="2:21" ht="18.75" thickBot="1">
      <c r="B4" s="77"/>
      <c r="C4" s="276"/>
      <c r="D4" s="277"/>
      <c r="E4" s="277"/>
      <c r="F4" s="277"/>
      <c r="G4" s="277"/>
      <c r="H4" s="277"/>
      <c r="I4" s="277"/>
      <c r="J4" s="277"/>
      <c r="K4" s="277"/>
      <c r="L4" s="277"/>
      <c r="M4" s="277"/>
      <c r="N4" s="277"/>
      <c r="O4" s="277"/>
      <c r="P4" s="277"/>
      <c r="Q4" s="277"/>
      <c r="R4" s="277"/>
      <c r="S4" s="277"/>
      <c r="T4" s="278"/>
      <c r="U4" s="62"/>
    </row>
    <row r="5" spans="2:21" ht="17.25" thickBot="1">
      <c r="B5" s="77"/>
      <c r="C5" s="279"/>
      <c r="D5" s="275"/>
      <c r="E5" s="268"/>
      <c r="F5" s="755"/>
      <c r="G5" s="755"/>
      <c r="H5" s="755"/>
      <c r="I5" s="755"/>
      <c r="J5" s="755"/>
      <c r="K5" s="755"/>
      <c r="L5" s="753"/>
      <c r="M5" s="268"/>
      <c r="N5" s="268"/>
      <c r="O5" s="268"/>
      <c r="P5" s="268"/>
      <c r="Q5" s="269"/>
      <c r="R5" s="269"/>
      <c r="S5" s="270"/>
      <c r="T5" s="96"/>
      <c r="U5" s="62"/>
    </row>
    <row r="6" spans="2:21" ht="17.25" thickBot="1">
      <c r="B6" s="77"/>
      <c r="C6" s="346"/>
      <c r="D6" s="307"/>
      <c r="E6" s="44"/>
      <c r="F6" s="738" t="s">
        <v>487</v>
      </c>
      <c r="G6" s="756"/>
      <c r="H6" s="756"/>
      <c r="I6" s="756"/>
      <c r="J6" s="756"/>
      <c r="K6" s="756"/>
      <c r="L6" s="59"/>
      <c r="M6" s="44"/>
      <c r="N6" s="44"/>
      <c r="O6" s="44"/>
      <c r="P6" s="44"/>
      <c r="Q6" s="63"/>
      <c r="R6" s="63"/>
      <c r="S6" s="95"/>
      <c r="T6" s="280"/>
      <c r="U6" s="62"/>
    </row>
    <row r="7" spans="2:21" ht="17.25" thickBot="1">
      <c r="B7" s="62"/>
      <c r="C7" s="346"/>
      <c r="D7" s="304"/>
      <c r="E7" s="136"/>
      <c r="F7" s="738" t="s">
        <v>322</v>
      </c>
      <c r="G7" s="754"/>
      <c r="H7" s="754"/>
      <c r="I7" s="754"/>
      <c r="J7" s="754"/>
      <c r="K7" s="754"/>
      <c r="L7" s="754"/>
      <c r="M7" s="136"/>
      <c r="N7" s="136"/>
      <c r="O7" s="136"/>
      <c r="P7" s="136"/>
      <c r="Q7" s="136"/>
      <c r="R7" s="90"/>
      <c r="S7" s="271"/>
      <c r="T7" s="281"/>
      <c r="U7" s="137"/>
    </row>
    <row r="8" spans="2:21" ht="13.5" thickBot="1">
      <c r="B8" s="62"/>
      <c r="C8" s="282"/>
      <c r="D8" s="272"/>
      <c r="E8" s="273"/>
      <c r="F8" s="273"/>
      <c r="G8" s="273"/>
      <c r="H8" s="273"/>
      <c r="I8" s="273"/>
      <c r="J8" s="273"/>
      <c r="K8" s="273"/>
      <c r="L8" s="273"/>
      <c r="M8" s="273"/>
      <c r="N8" s="273"/>
      <c r="O8" s="273"/>
      <c r="P8" s="273"/>
      <c r="Q8" s="273"/>
      <c r="R8" s="273"/>
      <c r="S8" s="274"/>
      <c r="T8" s="283"/>
      <c r="U8" s="137"/>
    </row>
    <row r="9" spans="2:21" ht="13.5" thickBot="1">
      <c r="B9" s="137"/>
      <c r="C9" s="284"/>
      <c r="D9" s="207"/>
      <c r="E9" s="2057"/>
      <c r="F9" s="2057"/>
      <c r="G9" s="2057"/>
      <c r="H9" s="2057"/>
      <c r="I9" s="2057"/>
      <c r="J9" s="2057"/>
      <c r="K9" s="2057"/>
      <c r="L9" s="2057"/>
      <c r="M9" s="2057"/>
      <c r="N9" s="2057"/>
      <c r="O9" s="2057"/>
      <c r="P9" s="2057"/>
      <c r="Q9" s="2057"/>
      <c r="R9" s="2057"/>
      <c r="S9" s="2057"/>
      <c r="T9" s="2058"/>
      <c r="U9" s="137"/>
    </row>
    <row r="10" spans="2:21" ht="16.5" thickBot="1">
      <c r="B10" s="137"/>
      <c r="C10" s="346"/>
      <c r="D10" s="2042" t="s">
        <v>297</v>
      </c>
      <c r="E10" s="2043"/>
      <c r="F10" s="2043"/>
      <c r="G10" s="2043"/>
      <c r="H10" s="2043"/>
      <c r="I10" s="2043"/>
      <c r="J10" s="2043"/>
      <c r="K10" s="2043"/>
      <c r="L10" s="2043"/>
      <c r="M10" s="2043"/>
      <c r="N10" s="2043"/>
      <c r="O10" s="2043"/>
      <c r="P10" s="2043"/>
      <c r="Q10" s="2043"/>
      <c r="R10" s="2043"/>
      <c r="S10" s="2044"/>
      <c r="T10" s="286"/>
      <c r="U10" s="137"/>
    </row>
    <row r="11" spans="2:21">
      <c r="B11" s="137"/>
      <c r="C11" s="284"/>
      <c r="D11" s="207"/>
      <c r="E11" s="138"/>
      <c r="F11" s="138"/>
      <c r="G11" s="138"/>
      <c r="H11" s="138"/>
      <c r="I11" s="138"/>
      <c r="J11" s="138"/>
      <c r="K11" s="138"/>
      <c r="L11" s="138"/>
      <c r="M11" s="138"/>
      <c r="N11" s="138"/>
      <c r="O11" s="138"/>
      <c r="P11" s="138"/>
      <c r="Q11" s="138"/>
      <c r="R11" s="138"/>
      <c r="S11" s="138"/>
      <c r="T11" s="285"/>
      <c r="U11" s="137"/>
    </row>
    <row r="12" spans="2:21" ht="13.5" thickBot="1">
      <c r="B12" s="137"/>
      <c r="C12" s="287"/>
      <c r="D12" s="78" t="s">
        <v>298</v>
      </c>
      <c r="E12" s="138"/>
      <c r="F12" s="138"/>
      <c r="G12" s="138"/>
      <c r="H12" s="138"/>
      <c r="I12" s="138"/>
      <c r="J12" s="138"/>
      <c r="K12" s="138"/>
      <c r="L12" s="138"/>
      <c r="M12" s="138"/>
      <c r="N12" s="138"/>
      <c r="O12" s="138"/>
      <c r="P12" s="138"/>
      <c r="Q12" s="138"/>
      <c r="R12" s="138"/>
      <c r="S12" s="138"/>
      <c r="T12" s="288"/>
    </row>
    <row r="13" spans="2:21">
      <c r="B13" s="137"/>
      <c r="C13" s="287"/>
      <c r="D13" s="2048"/>
      <c r="E13" s="2050" t="s">
        <v>1009</v>
      </c>
      <c r="F13" s="2050"/>
      <c r="G13" s="2050"/>
      <c r="H13" s="2050"/>
      <c r="I13" s="2050"/>
      <c r="J13" s="2050"/>
      <c r="K13" s="2050"/>
      <c r="L13" s="2050"/>
      <c r="M13" s="2050"/>
      <c r="N13" s="2050"/>
      <c r="O13" s="2050"/>
      <c r="P13" s="2050"/>
      <c r="Q13" s="138"/>
      <c r="R13" s="138"/>
      <c r="S13" s="138"/>
      <c r="T13" s="288"/>
    </row>
    <row r="14" spans="2:21" ht="13.5" thickBot="1">
      <c r="B14" s="137"/>
      <c r="C14" s="287"/>
      <c r="D14" s="2049"/>
      <c r="E14" s="2050"/>
      <c r="F14" s="2050"/>
      <c r="G14" s="2050"/>
      <c r="H14" s="2050"/>
      <c r="I14" s="2050"/>
      <c r="J14" s="2050"/>
      <c r="K14" s="2050"/>
      <c r="L14" s="2050"/>
      <c r="M14" s="2050"/>
      <c r="N14" s="2050"/>
      <c r="O14" s="2050"/>
      <c r="P14" s="2050"/>
      <c r="Q14" s="138"/>
      <c r="R14" s="138"/>
      <c r="S14" s="138"/>
      <c r="T14" s="288"/>
    </row>
    <row r="15" spans="2:21" ht="17.25" thickBot="1">
      <c r="B15" s="137"/>
      <c r="C15" s="287"/>
      <c r="D15" s="138"/>
      <c r="E15" s="963"/>
      <c r="F15" s="963"/>
      <c r="G15" s="963"/>
      <c r="H15" s="963"/>
      <c r="I15" s="963"/>
      <c r="J15" s="963"/>
      <c r="K15" s="963"/>
      <c r="L15" s="963"/>
      <c r="M15" s="963"/>
      <c r="N15" s="963"/>
      <c r="O15" s="963"/>
      <c r="P15" s="963"/>
      <c r="Q15" s="138"/>
      <c r="R15" s="138"/>
      <c r="S15" s="138"/>
      <c r="T15" s="288"/>
    </row>
    <row r="16" spans="2:21" ht="17.25" thickBot="1">
      <c r="B16" s="137"/>
      <c r="C16" s="287"/>
      <c r="D16" s="829"/>
      <c r="E16" s="2045" t="s">
        <v>1010</v>
      </c>
      <c r="F16" s="2045"/>
      <c r="G16" s="2045"/>
      <c r="H16" s="2045"/>
      <c r="I16" s="2045"/>
      <c r="J16" s="2045"/>
      <c r="K16" s="2045"/>
      <c r="L16" s="2045"/>
      <c r="M16" s="2045"/>
      <c r="N16" s="2045"/>
      <c r="O16" s="2045"/>
      <c r="P16" s="2045"/>
      <c r="Q16" s="138"/>
      <c r="R16" s="138"/>
      <c r="S16" s="138"/>
      <c r="T16" s="288"/>
    </row>
    <row r="17" spans="2:22" ht="16.5">
      <c r="B17" s="137"/>
      <c r="C17" s="287"/>
      <c r="D17" s="138"/>
      <c r="E17" s="740"/>
      <c r="F17" s="740"/>
      <c r="G17" s="740"/>
      <c r="H17" s="740"/>
      <c r="I17" s="740"/>
      <c r="J17" s="740"/>
      <c r="K17" s="740"/>
      <c r="L17" s="740"/>
      <c r="M17" s="740"/>
      <c r="N17" s="740"/>
      <c r="O17" s="740"/>
      <c r="P17" s="740"/>
      <c r="Q17" s="138"/>
      <c r="R17" s="138"/>
      <c r="S17" s="138"/>
      <c r="T17" s="288"/>
    </row>
    <row r="18" spans="2:22" ht="17.25" thickBot="1">
      <c r="B18" s="137"/>
      <c r="C18" s="287"/>
      <c r="D18" s="78" t="s">
        <v>299</v>
      </c>
      <c r="E18" s="740"/>
      <c r="F18" s="740"/>
      <c r="G18" s="740"/>
      <c r="H18" s="740"/>
      <c r="I18" s="740"/>
      <c r="J18" s="740"/>
      <c r="K18" s="740"/>
      <c r="L18" s="740"/>
      <c r="M18" s="740"/>
      <c r="N18" s="740"/>
      <c r="O18" s="740"/>
      <c r="P18" s="740"/>
      <c r="Q18" s="138"/>
      <c r="R18" s="138"/>
      <c r="S18" s="138"/>
      <c r="T18" s="288"/>
    </row>
    <row r="19" spans="2:22" ht="29.25" customHeight="1" thickBot="1">
      <c r="B19" s="137"/>
      <c r="C19" s="287"/>
      <c r="D19" s="830"/>
      <c r="E19" s="2045" t="s">
        <v>1011</v>
      </c>
      <c r="F19" s="2045"/>
      <c r="G19" s="2045"/>
      <c r="H19" s="2045"/>
      <c r="I19" s="2045"/>
      <c r="J19" s="2045"/>
      <c r="K19" s="2045"/>
      <c r="L19" s="2045"/>
      <c r="M19" s="2045"/>
      <c r="N19" s="2045"/>
      <c r="O19" s="2045"/>
      <c r="P19" s="2045"/>
      <c r="Q19" s="138"/>
      <c r="R19" s="138"/>
      <c r="S19" s="138"/>
      <c r="T19" s="288"/>
    </row>
    <row r="20" spans="2:22" ht="17.25" thickBot="1">
      <c r="B20" s="137"/>
      <c r="C20" s="287"/>
      <c r="D20" s="138"/>
      <c r="E20" s="740"/>
      <c r="F20" s="740"/>
      <c r="G20" s="740"/>
      <c r="H20" s="740"/>
      <c r="I20" s="740"/>
      <c r="J20" s="740"/>
      <c r="K20" s="740"/>
      <c r="L20" s="740"/>
      <c r="M20" s="740"/>
      <c r="N20" s="740"/>
      <c r="O20" s="740"/>
      <c r="P20" s="740"/>
      <c r="Q20" s="138"/>
      <c r="R20" s="138"/>
      <c r="S20" s="138"/>
      <c r="T20" s="288"/>
    </row>
    <row r="21" spans="2:22" ht="17.25" thickBot="1">
      <c r="B21" s="137"/>
      <c r="C21" s="287"/>
      <c r="D21" s="830"/>
      <c r="E21" s="2045" t="s">
        <v>1012</v>
      </c>
      <c r="F21" s="2045"/>
      <c r="G21" s="2045"/>
      <c r="H21" s="2045"/>
      <c r="I21" s="2045"/>
      <c r="J21" s="2045"/>
      <c r="K21" s="2045"/>
      <c r="L21" s="2045"/>
      <c r="M21" s="2045"/>
      <c r="N21" s="2045"/>
      <c r="O21" s="2045"/>
      <c r="P21" s="2045"/>
      <c r="Q21" s="138"/>
      <c r="R21" s="138"/>
      <c r="S21" s="138"/>
      <c r="T21" s="288"/>
    </row>
    <row r="22" spans="2:22" ht="13.5" thickBot="1">
      <c r="B22" s="137"/>
      <c r="C22" s="287"/>
      <c r="D22" s="208"/>
      <c r="E22" s="138"/>
      <c r="F22" s="138"/>
      <c r="G22" s="138"/>
      <c r="H22" s="138"/>
      <c r="I22" s="138"/>
      <c r="J22" s="138"/>
      <c r="K22" s="138"/>
      <c r="L22" s="138"/>
      <c r="M22" s="138"/>
      <c r="N22" s="138"/>
      <c r="O22" s="138"/>
      <c r="P22" s="138"/>
      <c r="Q22" s="138"/>
      <c r="R22" s="138"/>
      <c r="S22" s="138"/>
      <c r="T22" s="285"/>
      <c r="U22" s="137"/>
    </row>
    <row r="23" spans="2:22" ht="16.5" thickBot="1">
      <c r="B23" s="137"/>
      <c r="C23" s="346"/>
      <c r="D23" s="2042" t="s">
        <v>300</v>
      </c>
      <c r="E23" s="2043"/>
      <c r="F23" s="2043"/>
      <c r="G23" s="2043"/>
      <c r="H23" s="2043"/>
      <c r="I23" s="2043"/>
      <c r="J23" s="2043"/>
      <c r="K23" s="2043"/>
      <c r="L23" s="2043"/>
      <c r="M23" s="2043"/>
      <c r="N23" s="2043"/>
      <c r="O23" s="2043"/>
      <c r="P23" s="2043"/>
      <c r="Q23" s="2043"/>
      <c r="R23" s="2043"/>
      <c r="S23" s="2044"/>
      <c r="T23" s="286"/>
      <c r="U23" s="137"/>
    </row>
    <row r="24" spans="2:22" ht="19.5" customHeight="1">
      <c r="B24" s="137"/>
      <c r="C24" s="289"/>
      <c r="D24" s="2047" t="s">
        <v>301</v>
      </c>
      <c r="E24" s="2047"/>
      <c r="F24" s="2047"/>
      <c r="G24" s="2047"/>
      <c r="H24" s="2047"/>
      <c r="I24" s="2047"/>
      <c r="J24" s="2047"/>
      <c r="K24" s="2047"/>
      <c r="L24" s="2047"/>
      <c r="M24" s="2047"/>
      <c r="N24" s="2047"/>
      <c r="O24" s="2047"/>
      <c r="P24" s="2047"/>
      <c r="Q24" s="2047"/>
      <c r="R24" s="2047"/>
      <c r="S24" s="2047"/>
      <c r="T24" s="290"/>
      <c r="U24" s="137"/>
    </row>
    <row r="25" spans="2:22" ht="20.25" customHeight="1">
      <c r="B25" s="137"/>
      <c r="C25" s="291"/>
      <c r="D25" s="1821"/>
      <c r="E25" s="1821"/>
      <c r="F25" s="1821"/>
      <c r="G25" s="1821"/>
      <c r="H25" s="1821"/>
      <c r="I25" s="1821"/>
      <c r="J25" s="1821"/>
      <c r="K25" s="1821"/>
      <c r="L25" s="1821"/>
      <c r="M25" s="1821"/>
      <c r="N25" s="1821"/>
      <c r="O25" s="1821"/>
      <c r="P25" s="1821"/>
      <c r="Q25" s="1821"/>
      <c r="R25" s="1821"/>
      <c r="S25" s="1821"/>
      <c r="T25" s="285"/>
      <c r="U25" s="137"/>
      <c r="V25" s="565"/>
    </row>
    <row r="26" spans="2:22" ht="17.25" thickBot="1">
      <c r="B26" s="137"/>
      <c r="C26" s="287"/>
      <c r="D26" s="738" t="s">
        <v>298</v>
      </c>
      <c r="E26" s="59"/>
      <c r="F26" s="739"/>
      <c r="G26" s="739"/>
      <c r="H26" s="739"/>
      <c r="I26" s="739"/>
      <c r="J26" s="739"/>
      <c r="K26" s="739"/>
      <c r="L26" s="739"/>
      <c r="M26" s="739"/>
      <c r="N26" s="739"/>
      <c r="O26" s="739"/>
      <c r="P26" s="739"/>
      <c r="Q26" s="739"/>
      <c r="R26" s="739"/>
      <c r="S26" s="739"/>
      <c r="T26" s="285"/>
      <c r="U26" s="137"/>
    </row>
    <row r="27" spans="2:22" ht="19.5" customHeight="1" thickBot="1">
      <c r="B27" s="137"/>
      <c r="C27" s="287"/>
      <c r="D27" s="831"/>
      <c r="E27" s="2046" t="s">
        <v>1002</v>
      </c>
      <c r="F27" s="2046"/>
      <c r="G27" s="2046"/>
      <c r="H27" s="2046"/>
      <c r="I27" s="2046"/>
      <c r="J27" s="2046"/>
      <c r="K27" s="2046"/>
      <c r="L27" s="2046"/>
      <c r="M27" s="2046"/>
      <c r="N27" s="2046"/>
      <c r="O27" s="2046"/>
      <c r="P27" s="2046"/>
      <c r="Q27" s="739"/>
      <c r="R27" s="739"/>
      <c r="S27" s="739"/>
      <c r="T27" s="288"/>
    </row>
    <row r="28" spans="2:22" ht="17.25" thickBot="1">
      <c r="B28" s="137"/>
      <c r="C28" s="287"/>
      <c r="D28" s="739"/>
      <c r="E28" s="2046"/>
      <c r="F28" s="2046"/>
      <c r="G28" s="2046"/>
      <c r="H28" s="2046"/>
      <c r="I28" s="2046"/>
      <c r="J28" s="2046"/>
      <c r="K28" s="2046"/>
      <c r="L28" s="2046"/>
      <c r="M28" s="2046"/>
      <c r="N28" s="2046"/>
      <c r="O28" s="2046"/>
      <c r="P28" s="2046"/>
      <c r="Q28" s="739"/>
      <c r="R28" s="739"/>
      <c r="S28" s="739"/>
      <c r="T28" s="288"/>
    </row>
    <row r="29" spans="2:22" ht="17.25" thickBot="1">
      <c r="B29" s="137"/>
      <c r="C29" s="287"/>
      <c r="D29" s="831"/>
      <c r="E29" s="2045" t="s">
        <v>1003</v>
      </c>
      <c r="F29" s="2045"/>
      <c r="G29" s="2045"/>
      <c r="H29" s="2045"/>
      <c r="I29" s="2045"/>
      <c r="J29" s="2045"/>
      <c r="K29" s="2045"/>
      <c r="L29" s="2045"/>
      <c r="M29" s="2045"/>
      <c r="N29" s="2045"/>
      <c r="O29" s="2045"/>
      <c r="P29" s="2045"/>
      <c r="Q29" s="739"/>
      <c r="R29" s="739"/>
      <c r="S29" s="739"/>
      <c r="T29" s="288"/>
    </row>
    <row r="30" spans="2:22" ht="17.25" thickBot="1">
      <c r="B30" s="137"/>
      <c r="C30" s="287"/>
      <c r="D30" s="739"/>
      <c r="E30" s="740"/>
      <c r="F30" s="740"/>
      <c r="G30" s="740"/>
      <c r="H30" s="740"/>
      <c r="I30" s="740"/>
      <c r="J30" s="740"/>
      <c r="K30" s="740"/>
      <c r="L30" s="740"/>
      <c r="M30" s="740"/>
      <c r="N30" s="740"/>
      <c r="O30" s="740"/>
      <c r="P30" s="740"/>
      <c r="Q30" s="739"/>
      <c r="R30" s="739"/>
      <c r="S30" s="739"/>
      <c r="T30" s="288"/>
    </row>
    <row r="31" spans="2:22" ht="17.25" thickBot="1">
      <c r="B31" s="137"/>
      <c r="C31" s="287"/>
      <c r="D31" s="831"/>
      <c r="E31" s="2045" t="s">
        <v>1004</v>
      </c>
      <c r="F31" s="2045"/>
      <c r="G31" s="2045"/>
      <c r="H31" s="2045"/>
      <c r="I31" s="2045"/>
      <c r="J31" s="2045"/>
      <c r="K31" s="2045"/>
      <c r="L31" s="2045"/>
      <c r="M31" s="2045"/>
      <c r="N31" s="2045"/>
      <c r="O31" s="2045"/>
      <c r="P31" s="2045"/>
      <c r="Q31" s="739"/>
      <c r="R31" s="739"/>
      <c r="S31" s="739"/>
      <c r="T31" s="288"/>
    </row>
    <row r="32" spans="2:22" ht="16.5">
      <c r="B32" s="137"/>
      <c r="C32" s="287"/>
      <c r="D32" s="739"/>
      <c r="E32" s="740"/>
      <c r="F32" s="740"/>
      <c r="G32" s="740"/>
      <c r="H32" s="740"/>
      <c r="I32" s="740"/>
      <c r="J32" s="740"/>
      <c r="K32" s="740"/>
      <c r="L32" s="740"/>
      <c r="M32" s="740"/>
      <c r="N32" s="740"/>
      <c r="O32" s="740"/>
      <c r="P32" s="740"/>
      <c r="Q32" s="739"/>
      <c r="R32" s="739"/>
      <c r="S32" s="739"/>
      <c r="T32" s="288"/>
    </row>
    <row r="33" spans="2:21" ht="17.25" thickBot="1">
      <c r="B33" s="137"/>
      <c r="C33" s="287"/>
      <c r="D33" s="738" t="s">
        <v>299</v>
      </c>
      <c r="E33" s="740"/>
      <c r="F33" s="740"/>
      <c r="G33" s="740"/>
      <c r="H33" s="740"/>
      <c r="I33" s="740"/>
      <c r="J33" s="740"/>
      <c r="K33" s="740"/>
      <c r="L33" s="740"/>
      <c r="M33" s="740"/>
      <c r="N33" s="740"/>
      <c r="O33" s="740"/>
      <c r="P33" s="740"/>
      <c r="Q33" s="739"/>
      <c r="R33" s="739"/>
      <c r="S33" s="739"/>
      <c r="T33" s="288"/>
    </row>
    <row r="34" spans="2:21" ht="17.25" thickBot="1">
      <c r="B34" s="137"/>
      <c r="C34" s="287"/>
      <c r="D34" s="832"/>
      <c r="E34" s="2045" t="s">
        <v>1005</v>
      </c>
      <c r="F34" s="2045"/>
      <c r="G34" s="2045"/>
      <c r="H34" s="2045"/>
      <c r="I34" s="2045"/>
      <c r="J34" s="2045"/>
      <c r="K34" s="2045"/>
      <c r="L34" s="2045"/>
      <c r="M34" s="2045"/>
      <c r="N34" s="2045"/>
      <c r="O34" s="2045"/>
      <c r="P34" s="2045"/>
      <c r="Q34" s="739"/>
      <c r="R34" s="739"/>
      <c r="S34" s="739"/>
      <c r="T34" s="288"/>
    </row>
    <row r="35" spans="2:21" ht="17.25" thickBot="1">
      <c r="B35" s="137"/>
      <c r="C35" s="287"/>
      <c r="D35" s="739"/>
      <c r="E35" s="740"/>
      <c r="F35" s="740"/>
      <c r="G35" s="740"/>
      <c r="H35" s="740"/>
      <c r="I35" s="740"/>
      <c r="J35" s="740"/>
      <c r="K35" s="740"/>
      <c r="L35" s="740"/>
      <c r="M35" s="740"/>
      <c r="N35" s="740"/>
      <c r="O35" s="740"/>
      <c r="P35" s="740"/>
      <c r="Q35" s="739"/>
      <c r="R35" s="739"/>
      <c r="S35" s="739"/>
      <c r="T35" s="288"/>
    </row>
    <row r="36" spans="2:21" ht="30" customHeight="1" thickBot="1">
      <c r="B36" s="137"/>
      <c r="C36" s="287"/>
      <c r="D36" s="832"/>
      <c r="E36" s="2045" t="s">
        <v>1006</v>
      </c>
      <c r="F36" s="2045"/>
      <c r="G36" s="2045"/>
      <c r="H36" s="2045"/>
      <c r="I36" s="2045"/>
      <c r="J36" s="2045"/>
      <c r="K36" s="2045"/>
      <c r="L36" s="2045"/>
      <c r="M36" s="2045"/>
      <c r="N36" s="2045"/>
      <c r="O36" s="2045"/>
      <c r="P36" s="2045"/>
      <c r="Q36" s="739"/>
      <c r="R36" s="739"/>
      <c r="S36" s="739"/>
      <c r="T36" s="288"/>
    </row>
    <row r="37" spans="2:21" ht="17.25" thickBot="1">
      <c r="B37" s="137"/>
      <c r="C37" s="287"/>
      <c r="D37" s="739"/>
      <c r="E37" s="740"/>
      <c r="F37" s="740"/>
      <c r="G37" s="740"/>
      <c r="H37" s="740"/>
      <c r="I37" s="740"/>
      <c r="J37" s="740"/>
      <c r="K37" s="740"/>
      <c r="L37" s="740"/>
      <c r="M37" s="740"/>
      <c r="N37" s="740"/>
      <c r="O37" s="740"/>
      <c r="P37" s="740"/>
      <c r="Q37" s="739"/>
      <c r="R37" s="739"/>
      <c r="S37" s="739"/>
      <c r="T37" s="288"/>
    </row>
    <row r="38" spans="2:21" ht="36.75" customHeight="1" thickBot="1">
      <c r="B38" s="137"/>
      <c r="C38" s="287"/>
      <c r="D38" s="832"/>
      <c r="E38" s="2045" t="s">
        <v>1007</v>
      </c>
      <c r="F38" s="2045"/>
      <c r="G38" s="2045"/>
      <c r="H38" s="2045"/>
      <c r="I38" s="2045"/>
      <c r="J38" s="2045"/>
      <c r="K38" s="2045"/>
      <c r="L38" s="2045"/>
      <c r="M38" s="2045"/>
      <c r="N38" s="2045"/>
      <c r="O38" s="2045"/>
      <c r="P38" s="2045"/>
      <c r="Q38" s="739"/>
      <c r="R38" s="739"/>
      <c r="S38" s="739"/>
      <c r="T38" s="288"/>
    </row>
    <row r="39" spans="2:21" ht="17.25" thickBot="1">
      <c r="B39" s="137"/>
      <c r="C39" s="287"/>
      <c r="D39" s="739"/>
      <c r="E39" s="740"/>
      <c r="F39" s="740"/>
      <c r="G39" s="740"/>
      <c r="H39" s="740"/>
      <c r="I39" s="740"/>
      <c r="J39" s="740"/>
      <c r="K39" s="740"/>
      <c r="L39" s="740"/>
      <c r="M39" s="740"/>
      <c r="N39" s="740"/>
      <c r="O39" s="740"/>
      <c r="P39" s="740"/>
      <c r="Q39" s="739"/>
      <c r="R39" s="739"/>
      <c r="S39" s="739"/>
      <c r="T39" s="288"/>
    </row>
    <row r="40" spans="2:21" ht="17.25" thickBot="1">
      <c r="B40" s="137"/>
      <c r="C40" s="287"/>
      <c r="D40" s="832"/>
      <c r="E40" s="2045" t="s">
        <v>1008</v>
      </c>
      <c r="F40" s="2045"/>
      <c r="G40" s="2045"/>
      <c r="H40" s="2045"/>
      <c r="I40" s="2045"/>
      <c r="J40" s="2045"/>
      <c r="K40" s="2045"/>
      <c r="L40" s="2045"/>
      <c r="M40" s="2045"/>
      <c r="N40" s="2045"/>
      <c r="O40" s="2045"/>
      <c r="P40" s="2045"/>
      <c r="Q40" s="739"/>
      <c r="R40" s="739"/>
      <c r="S40" s="739"/>
      <c r="T40" s="288"/>
    </row>
    <row r="41" spans="2:21" ht="13.5" thickBot="1">
      <c r="B41" s="137"/>
      <c r="C41" s="284"/>
      <c r="D41" s="207"/>
      <c r="E41" s="138"/>
      <c r="F41" s="138"/>
      <c r="G41" s="138"/>
      <c r="H41" s="138"/>
      <c r="I41" s="138"/>
      <c r="J41" s="138"/>
      <c r="K41" s="138"/>
      <c r="L41" s="138"/>
      <c r="M41" s="138"/>
      <c r="N41" s="138"/>
      <c r="O41" s="138"/>
      <c r="P41" s="138"/>
      <c r="Q41" s="138"/>
      <c r="R41" s="138"/>
      <c r="S41" s="138"/>
      <c r="T41" s="285"/>
      <c r="U41" s="137"/>
    </row>
    <row r="42" spans="2:21" ht="16.5" thickBot="1">
      <c r="B42" s="137"/>
      <c r="C42" s="292"/>
      <c r="D42" s="2059" t="s">
        <v>302</v>
      </c>
      <c r="E42" s="2060"/>
      <c r="F42" s="2060"/>
      <c r="G42" s="2060"/>
      <c r="H42" s="2060"/>
      <c r="I42" s="2060"/>
      <c r="J42" s="2060"/>
      <c r="K42" s="2060"/>
      <c r="L42" s="2060"/>
      <c r="M42" s="2060"/>
      <c r="N42" s="2060"/>
      <c r="O42" s="2060"/>
      <c r="P42" s="2060"/>
      <c r="Q42" s="2060"/>
      <c r="R42" s="2060"/>
      <c r="S42" s="2061"/>
      <c r="T42" s="293"/>
      <c r="U42" s="137"/>
    </row>
    <row r="43" spans="2:21" ht="33" customHeight="1">
      <c r="B43" s="137"/>
      <c r="C43" s="294"/>
      <c r="D43" s="2062" t="s">
        <v>996</v>
      </c>
      <c r="E43" s="2062"/>
      <c r="F43" s="2062"/>
      <c r="G43" s="2062"/>
      <c r="H43" s="2062"/>
      <c r="I43" s="2062"/>
      <c r="J43" s="2062"/>
      <c r="K43" s="2062"/>
      <c r="L43" s="2062"/>
      <c r="M43" s="2062"/>
      <c r="N43" s="2062"/>
      <c r="O43" s="2062"/>
      <c r="P43" s="2062"/>
      <c r="Q43" s="2062"/>
      <c r="R43" s="2062"/>
      <c r="S43" s="2062"/>
      <c r="T43" s="295"/>
      <c r="U43" s="137"/>
    </row>
    <row r="44" spans="2:21" ht="17.25" thickBot="1">
      <c r="B44" s="137"/>
      <c r="C44" s="287"/>
      <c r="D44" s="738" t="s">
        <v>298</v>
      </c>
      <c r="E44" s="59"/>
      <c r="F44" s="740"/>
      <c r="G44" s="740"/>
      <c r="H44" s="740"/>
      <c r="I44" s="740"/>
      <c r="J44" s="740"/>
      <c r="K44" s="740"/>
      <c r="L44" s="740"/>
      <c r="M44" s="740"/>
      <c r="N44" s="740"/>
      <c r="O44" s="740"/>
      <c r="P44" s="740"/>
      <c r="Q44" s="740"/>
      <c r="R44" s="740"/>
      <c r="S44" s="740"/>
      <c r="T44" s="296"/>
      <c r="U44" s="137"/>
    </row>
    <row r="45" spans="2:21" ht="12.75" customHeight="1">
      <c r="B45" s="137"/>
      <c r="C45" s="346"/>
      <c r="D45" s="2065"/>
      <c r="E45" s="2045" t="s">
        <v>1001</v>
      </c>
      <c r="F45" s="2045"/>
      <c r="G45" s="2045"/>
      <c r="H45" s="2045"/>
      <c r="I45" s="2045"/>
      <c r="J45" s="2045"/>
      <c r="K45" s="2045"/>
      <c r="L45" s="2045"/>
      <c r="M45" s="2045"/>
      <c r="N45" s="2045"/>
      <c r="O45" s="2045"/>
      <c r="P45" s="2045"/>
      <c r="Q45" s="2045"/>
      <c r="R45" s="2045"/>
      <c r="S45" s="2045"/>
      <c r="T45" s="296"/>
      <c r="U45" s="137"/>
    </row>
    <row r="46" spans="2:21" ht="13.5" thickBot="1">
      <c r="B46" s="137"/>
      <c r="C46" s="139"/>
      <c r="D46" s="2066"/>
      <c r="E46" s="2045"/>
      <c r="F46" s="2045"/>
      <c r="G46" s="2045"/>
      <c r="H46" s="2045"/>
      <c r="I46" s="2045"/>
      <c r="J46" s="2045"/>
      <c r="K46" s="2045"/>
      <c r="L46" s="2045"/>
      <c r="M46" s="2045"/>
      <c r="N46" s="2045"/>
      <c r="O46" s="2045"/>
      <c r="P46" s="2045"/>
      <c r="Q46" s="2045"/>
      <c r="R46" s="2045"/>
      <c r="S46" s="2045"/>
      <c r="T46" s="296"/>
      <c r="U46" s="137"/>
    </row>
    <row r="47" spans="2:21" ht="16.5">
      <c r="B47" s="137"/>
      <c r="C47" s="139"/>
      <c r="D47" s="741"/>
      <c r="E47" s="2045"/>
      <c r="F47" s="2045"/>
      <c r="G47" s="2045"/>
      <c r="H47" s="2045"/>
      <c r="I47" s="2045"/>
      <c r="J47" s="2045"/>
      <c r="K47" s="2045"/>
      <c r="L47" s="2045"/>
      <c r="M47" s="2045"/>
      <c r="N47" s="2045"/>
      <c r="O47" s="2045"/>
      <c r="P47" s="2045"/>
      <c r="Q47" s="2045"/>
      <c r="R47" s="2045"/>
      <c r="S47" s="2045"/>
      <c r="T47" s="296"/>
      <c r="U47" s="137"/>
    </row>
    <row r="48" spans="2:21" ht="16.5">
      <c r="B48" s="137"/>
      <c r="C48" s="287"/>
      <c r="D48" s="738" t="s">
        <v>299</v>
      </c>
      <c r="E48" s="2045"/>
      <c r="F48" s="2045"/>
      <c r="G48" s="2045"/>
      <c r="H48" s="2045"/>
      <c r="I48" s="2045"/>
      <c r="J48" s="2045"/>
      <c r="K48" s="2045"/>
      <c r="L48" s="2045"/>
      <c r="M48" s="2045"/>
      <c r="N48" s="2045"/>
      <c r="O48" s="2045"/>
      <c r="P48" s="2045"/>
      <c r="Q48" s="2045"/>
      <c r="R48" s="2045"/>
      <c r="S48" s="2045"/>
      <c r="T48" s="288"/>
    </row>
    <row r="49" spans="2:20" ht="16.5">
      <c r="B49" s="137"/>
      <c r="C49" s="287"/>
      <c r="D49" s="742" t="s">
        <v>998</v>
      </c>
      <c r="E49" s="355"/>
      <c r="F49" s="355"/>
      <c r="G49" s="355"/>
      <c r="H49" s="355"/>
      <c r="I49" s="355"/>
      <c r="J49" s="355"/>
      <c r="K49" s="355"/>
      <c r="L49" s="355"/>
      <c r="M49" s="355"/>
      <c r="N49" s="355"/>
      <c r="O49" s="355"/>
      <c r="P49" s="355"/>
      <c r="Q49" s="355"/>
      <c r="R49" s="355"/>
      <c r="S49" s="355"/>
      <c r="T49" s="288"/>
    </row>
    <row r="50" spans="2:20" ht="66.75" thickBot="1">
      <c r="B50" s="137"/>
      <c r="C50" s="287"/>
      <c r="D50" s="740" t="s">
        <v>303</v>
      </c>
      <c r="E50" s="355" t="s">
        <v>304</v>
      </c>
      <c r="F50" s="355" t="s">
        <v>305</v>
      </c>
      <c r="G50" s="355"/>
      <c r="H50" s="355"/>
      <c r="I50" s="355"/>
      <c r="J50" s="355"/>
      <c r="K50" s="355"/>
      <c r="L50" s="355"/>
      <c r="M50" s="355"/>
      <c r="N50" s="355"/>
      <c r="O50" s="355"/>
      <c r="P50" s="355"/>
      <c r="Q50" s="355"/>
      <c r="R50" s="355"/>
      <c r="S50" s="355"/>
      <c r="T50" s="288"/>
    </row>
    <row r="51" spans="2:20" ht="17.25" thickBot="1">
      <c r="B51" s="137"/>
      <c r="C51" s="287"/>
      <c r="D51" s="831"/>
      <c r="E51" s="831"/>
      <c r="F51" s="831"/>
      <c r="G51" s="743" t="s">
        <v>306</v>
      </c>
      <c r="H51" s="355"/>
      <c r="I51" s="355"/>
      <c r="J51" s="355"/>
      <c r="K51" s="355"/>
      <c r="L51" s="355"/>
      <c r="M51" s="355"/>
      <c r="N51" s="355"/>
      <c r="O51" s="355"/>
      <c r="P51" s="355"/>
      <c r="Q51" s="740"/>
      <c r="R51" s="740"/>
      <c r="S51" s="740"/>
      <c r="T51" s="288"/>
    </row>
    <row r="52" spans="2:20" ht="17.25" thickBot="1">
      <c r="B52" s="137"/>
      <c r="C52" s="287"/>
      <c r="D52" s="831"/>
      <c r="E52" s="831"/>
      <c r="F52" s="831"/>
      <c r="G52" s="744" t="s">
        <v>307</v>
      </c>
      <c r="H52" s="355"/>
      <c r="I52" s="355"/>
      <c r="J52" s="355"/>
      <c r="K52" s="355"/>
      <c r="L52" s="355"/>
      <c r="M52" s="355"/>
      <c r="N52" s="355"/>
      <c r="O52" s="355"/>
      <c r="P52" s="355"/>
      <c r="Q52" s="740"/>
      <c r="R52" s="740"/>
      <c r="S52" s="740"/>
      <c r="T52" s="288"/>
    </row>
    <row r="53" spans="2:20" ht="17.25" thickBot="1">
      <c r="B53" s="137"/>
      <c r="C53" s="287"/>
      <c r="D53" s="831"/>
      <c r="E53" s="831"/>
      <c r="F53" s="831"/>
      <c r="G53" s="744" t="s">
        <v>308</v>
      </c>
      <c r="H53" s="355"/>
      <c r="I53" s="355"/>
      <c r="J53" s="355"/>
      <c r="K53" s="355"/>
      <c r="L53" s="355"/>
      <c r="M53" s="355"/>
      <c r="N53" s="355"/>
      <c r="O53" s="355"/>
      <c r="P53" s="355"/>
      <c r="Q53" s="740"/>
      <c r="R53" s="740"/>
      <c r="S53" s="740"/>
      <c r="T53" s="288"/>
    </row>
    <row r="54" spans="2:20" ht="16.5">
      <c r="B54" s="137"/>
      <c r="C54" s="297"/>
      <c r="D54" s="739"/>
      <c r="E54" s="739"/>
      <c r="F54" s="739"/>
      <c r="G54" s="740"/>
      <c r="H54" s="745"/>
      <c r="I54" s="745"/>
      <c r="J54" s="745"/>
      <c r="K54" s="745"/>
      <c r="L54" s="745"/>
      <c r="M54" s="745"/>
      <c r="N54" s="745"/>
      <c r="O54" s="745"/>
      <c r="P54" s="745"/>
      <c r="Q54" s="740"/>
      <c r="R54" s="740"/>
      <c r="S54" s="739"/>
      <c r="T54" s="288"/>
    </row>
    <row r="55" spans="2:20" ht="23.25" customHeight="1">
      <c r="B55" s="137"/>
      <c r="C55" s="297"/>
      <c r="D55" s="742" t="s">
        <v>997</v>
      </c>
      <c r="E55" s="739"/>
      <c r="F55" s="739"/>
      <c r="G55" s="740"/>
      <c r="H55" s="740"/>
      <c r="I55" s="740"/>
      <c r="J55" s="740"/>
      <c r="K55" s="740"/>
      <c r="L55" s="740"/>
      <c r="M55" s="740"/>
      <c r="N55" s="740"/>
      <c r="O55" s="740"/>
      <c r="P55" s="740"/>
      <c r="Q55" s="740"/>
      <c r="R55" s="740"/>
      <c r="S55" s="739"/>
      <c r="T55" s="288"/>
    </row>
    <row r="56" spans="2:20" ht="83.25" customHeight="1" thickBot="1">
      <c r="B56" s="137"/>
      <c r="C56" s="297"/>
      <c r="D56" s="2064" t="s">
        <v>995</v>
      </c>
      <c r="E56" s="2064"/>
      <c r="F56" s="2064"/>
      <c r="G56" s="2064"/>
      <c r="H56" s="2069" t="s">
        <v>994</v>
      </c>
      <c r="I56" s="2069"/>
      <c r="J56" s="2069"/>
      <c r="K56" s="2069"/>
      <c r="L56" s="752"/>
      <c r="M56" s="740"/>
      <c r="O56" s="740"/>
      <c r="P56" s="740"/>
      <c r="Q56" s="740"/>
      <c r="R56" s="740"/>
      <c r="S56" s="739"/>
      <c r="T56" s="288"/>
    </row>
    <row r="57" spans="2:20" ht="21" customHeight="1" thickBot="1">
      <c r="B57" s="62"/>
      <c r="C57" s="298"/>
      <c r="D57" s="1993"/>
      <c r="E57" s="2063"/>
      <c r="F57" s="2063"/>
      <c r="G57" s="1994"/>
      <c r="H57" s="1993"/>
      <c r="I57" s="2063"/>
      <c r="J57" s="2063"/>
      <c r="K57" s="1994"/>
      <c r="L57" s="743" t="s">
        <v>306</v>
      </c>
      <c r="M57" s="740"/>
      <c r="O57" s="59"/>
      <c r="P57" s="59"/>
      <c r="Q57" s="740"/>
      <c r="R57" s="740"/>
      <c r="S57" s="740"/>
      <c r="T57" s="296"/>
    </row>
    <row r="58" spans="2:20" ht="17.25" thickBot="1">
      <c r="B58" s="62"/>
      <c r="C58" s="298"/>
      <c r="D58" s="1993"/>
      <c r="E58" s="2063"/>
      <c r="F58" s="2063"/>
      <c r="G58" s="1994"/>
      <c r="H58" s="1993"/>
      <c r="I58" s="2063"/>
      <c r="J58" s="2063"/>
      <c r="K58" s="1994"/>
      <c r="L58" s="744" t="s">
        <v>307</v>
      </c>
      <c r="M58" s="740"/>
      <c r="O58" s="59"/>
      <c r="P58" s="59"/>
      <c r="Q58" s="740"/>
      <c r="R58" s="740"/>
      <c r="S58" s="740"/>
      <c r="T58" s="296"/>
    </row>
    <row r="59" spans="2:20" ht="19.5" customHeight="1" thickBot="1">
      <c r="B59" s="62"/>
      <c r="C59" s="298"/>
      <c r="D59" s="1993"/>
      <c r="E59" s="2063"/>
      <c r="F59" s="2063"/>
      <c r="G59" s="1994"/>
      <c r="H59" s="1993"/>
      <c r="I59" s="2063"/>
      <c r="J59" s="2063"/>
      <c r="K59" s="1994"/>
      <c r="L59" s="2070" t="s">
        <v>308</v>
      </c>
      <c r="M59" s="2045"/>
      <c r="O59" s="59"/>
      <c r="P59" s="59"/>
      <c r="Q59" s="746"/>
      <c r="R59" s="746"/>
      <c r="S59" s="740"/>
      <c r="T59" s="296"/>
    </row>
    <row r="60" spans="2:20" ht="17.25" thickBot="1">
      <c r="B60" s="62"/>
      <c r="C60" s="298"/>
      <c r="D60" s="749"/>
      <c r="E60" s="749"/>
      <c r="F60" s="811"/>
      <c r="G60" s="811"/>
      <c r="H60" s="811"/>
      <c r="I60" s="749"/>
      <c r="J60" s="811"/>
      <c r="K60" s="811"/>
      <c r="L60" s="811"/>
      <c r="M60" s="740"/>
      <c r="N60" s="746"/>
      <c r="O60" s="59"/>
      <c r="P60" s="59"/>
      <c r="Q60" s="746"/>
      <c r="R60" s="746"/>
      <c r="S60" s="740"/>
      <c r="T60" s="296"/>
    </row>
    <row r="61" spans="2:20" ht="18" customHeight="1" thickBot="1">
      <c r="B61" s="62"/>
      <c r="C61" s="298"/>
      <c r="D61" s="1034"/>
      <c r="E61" s="2045" t="s">
        <v>1286</v>
      </c>
      <c r="F61" s="2045"/>
      <c r="G61" s="2045"/>
      <c r="H61" s="2045"/>
      <c r="I61" s="2045"/>
      <c r="J61" s="2045"/>
      <c r="K61" s="2045"/>
      <c r="L61" s="2045"/>
      <c r="M61" s="740"/>
      <c r="N61" s="746"/>
      <c r="O61" s="59"/>
      <c r="P61" s="59"/>
      <c r="Q61" s="746"/>
      <c r="R61" s="746"/>
      <c r="S61" s="740"/>
      <c r="T61" s="296"/>
    </row>
    <row r="62" spans="2:20" ht="16.5">
      <c r="B62" s="62"/>
      <c r="C62" s="298"/>
      <c r="D62" s="749"/>
      <c r="E62" s="749"/>
      <c r="F62" s="811"/>
      <c r="G62" s="811"/>
      <c r="H62" s="811"/>
      <c r="I62" s="749"/>
      <c r="J62" s="811"/>
      <c r="K62" s="811"/>
      <c r="L62" s="811"/>
      <c r="M62" s="740"/>
      <c r="N62" s="746"/>
      <c r="O62" s="59"/>
      <c r="P62" s="59"/>
      <c r="Q62" s="746"/>
      <c r="R62" s="746"/>
      <c r="S62" s="740"/>
      <c r="T62" s="296"/>
    </row>
    <row r="63" spans="2:20" ht="17.25" thickBot="1">
      <c r="B63" s="62"/>
      <c r="C63" s="298"/>
      <c r="D63" s="740"/>
      <c r="E63" s="740"/>
      <c r="F63" s="740"/>
      <c r="G63" s="740"/>
      <c r="H63" s="740"/>
      <c r="I63" s="740"/>
      <c r="J63" s="740"/>
      <c r="K63" s="740"/>
      <c r="L63" s="740"/>
      <c r="M63" s="740"/>
      <c r="N63" s="740"/>
      <c r="O63" s="740"/>
      <c r="P63" s="740"/>
      <c r="Q63" s="740"/>
      <c r="R63" s="740"/>
      <c r="S63" s="740"/>
      <c r="T63" s="288"/>
    </row>
    <row r="64" spans="2:20" ht="17.25" thickBot="1">
      <c r="B64" s="62"/>
      <c r="C64" s="298"/>
      <c r="D64" s="747" t="s">
        <v>1000</v>
      </c>
      <c r="E64" s="740"/>
      <c r="F64" s="740"/>
      <c r="G64" s="59"/>
      <c r="H64" s="832"/>
      <c r="I64" s="743" t="s">
        <v>309</v>
      </c>
      <c r="J64" s="740"/>
      <c r="K64" s="740"/>
      <c r="L64" s="740"/>
      <c r="M64" s="740"/>
      <c r="N64" s="740"/>
      <c r="O64" s="740"/>
      <c r="P64" s="740"/>
      <c r="Q64" s="740"/>
      <c r="R64" s="740"/>
      <c r="S64" s="740"/>
      <c r="T64" s="288"/>
    </row>
    <row r="65" spans="2:21" ht="17.25" thickBot="1">
      <c r="B65" s="62"/>
      <c r="C65" s="298"/>
      <c r="D65" s="747" t="s">
        <v>310</v>
      </c>
      <c r="E65" s="740"/>
      <c r="F65" s="740"/>
      <c r="G65" s="59"/>
      <c r="H65" s="748" t="s">
        <v>311</v>
      </c>
      <c r="I65" s="748" t="s">
        <v>312</v>
      </c>
      <c r="J65" s="740" t="s">
        <v>313</v>
      </c>
      <c r="K65" s="740" t="s">
        <v>314</v>
      </c>
      <c r="L65" s="740"/>
      <c r="M65" s="740"/>
      <c r="N65" s="740"/>
      <c r="O65" s="740"/>
      <c r="P65" s="740"/>
      <c r="Q65" s="740"/>
      <c r="R65" s="740"/>
      <c r="S65" s="740"/>
      <c r="T65" s="288"/>
    </row>
    <row r="66" spans="2:21" ht="17.25" thickBot="1">
      <c r="B66" s="62"/>
      <c r="C66" s="298"/>
      <c r="D66" s="747" t="s">
        <v>315</v>
      </c>
      <c r="E66" s="740"/>
      <c r="F66" s="740"/>
      <c r="G66" s="740"/>
      <c r="H66" s="832"/>
      <c r="I66" s="832"/>
      <c r="J66" s="832"/>
      <c r="K66" s="832"/>
      <c r="L66" s="747" t="s">
        <v>316</v>
      </c>
      <c r="M66" s="740"/>
      <c r="N66" s="740"/>
      <c r="O66" s="740"/>
      <c r="P66" s="740"/>
      <c r="Q66" s="740"/>
      <c r="R66" s="740"/>
      <c r="S66" s="740"/>
      <c r="T66" s="288"/>
    </row>
    <row r="67" spans="2:21" ht="16.5">
      <c r="B67" s="62"/>
      <c r="C67" s="298"/>
      <c r="D67" s="740"/>
      <c r="E67" s="740"/>
      <c r="F67" s="740"/>
      <c r="G67" s="740"/>
      <c r="H67" s="740"/>
      <c r="I67" s="740"/>
      <c r="J67" s="740"/>
      <c r="K67" s="740"/>
      <c r="L67" s="740"/>
      <c r="M67" s="740"/>
      <c r="N67" s="740"/>
      <c r="O67" s="740"/>
      <c r="P67" s="740"/>
      <c r="Q67" s="740"/>
      <c r="R67" s="740"/>
      <c r="S67" s="740"/>
      <c r="T67" s="288"/>
    </row>
    <row r="68" spans="2:21" ht="16.5">
      <c r="B68" s="62"/>
      <c r="C68" s="298"/>
      <c r="D68" s="742" t="s">
        <v>999</v>
      </c>
      <c r="E68" s="740"/>
      <c r="F68" s="740"/>
      <c r="G68" s="740"/>
      <c r="H68" s="740"/>
      <c r="I68" s="740"/>
      <c r="J68" s="740"/>
      <c r="K68" s="740"/>
      <c r="L68" s="740"/>
      <c r="M68" s="740"/>
      <c r="N68" s="740"/>
      <c r="O68" s="740"/>
      <c r="P68" s="740"/>
      <c r="Q68" s="740"/>
      <c r="R68" s="740"/>
      <c r="S68" s="740"/>
      <c r="T68" s="288"/>
    </row>
    <row r="69" spans="2:21" ht="17.25" thickBot="1">
      <c r="B69" s="62"/>
      <c r="C69" s="299"/>
      <c r="D69" s="740" t="s">
        <v>317</v>
      </c>
      <c r="E69" s="740"/>
      <c r="F69" s="740"/>
      <c r="G69" s="740"/>
      <c r="H69" s="740"/>
      <c r="I69" s="740"/>
      <c r="J69" s="740"/>
      <c r="K69" s="740"/>
      <c r="L69" s="740"/>
      <c r="M69" s="740"/>
      <c r="N69" s="740"/>
      <c r="O69" s="740"/>
      <c r="P69" s="750"/>
      <c r="Q69" s="59"/>
      <c r="R69" s="59"/>
      <c r="S69" s="59"/>
      <c r="T69" s="96"/>
    </row>
    <row r="70" spans="2:21" ht="13.5" customHeight="1" thickBot="1">
      <c r="B70" s="62"/>
      <c r="C70" s="346"/>
      <c r="D70" s="751" t="s">
        <v>318</v>
      </c>
      <c r="E70" s="833"/>
      <c r="F70" s="2045" t="s">
        <v>319</v>
      </c>
      <c r="G70" s="2045"/>
      <c r="H70" s="2045"/>
      <c r="I70" s="2045"/>
      <c r="J70" s="2045"/>
      <c r="K70" s="2045"/>
      <c r="L70" s="2045"/>
      <c r="M70" s="2045"/>
      <c r="N70" s="2045"/>
      <c r="O70" s="2045"/>
      <c r="P70" s="2045"/>
      <c r="Q70" s="740"/>
      <c r="R70" s="740"/>
      <c r="S70" s="750"/>
      <c r="T70" s="96"/>
    </row>
    <row r="71" spans="2:21" ht="13.5" customHeight="1" thickBot="1">
      <c r="B71" s="62"/>
      <c r="C71" s="346"/>
      <c r="D71" s="751" t="s">
        <v>320</v>
      </c>
      <c r="E71" s="834"/>
      <c r="F71" s="2045"/>
      <c r="G71" s="2045"/>
      <c r="H71" s="2045"/>
      <c r="I71" s="2045"/>
      <c r="J71" s="2045"/>
      <c r="K71" s="2045"/>
      <c r="L71" s="2045"/>
      <c r="M71" s="2045"/>
      <c r="N71" s="2045"/>
      <c r="O71" s="2045"/>
      <c r="P71" s="2045"/>
      <c r="Q71" s="740"/>
      <c r="R71" s="740"/>
      <c r="S71" s="750"/>
      <c r="T71" s="96"/>
    </row>
    <row r="72" spans="2:21" ht="54.75" customHeight="1">
      <c r="B72" s="62"/>
      <c r="C72" s="346"/>
      <c r="D72" s="751" t="s">
        <v>321</v>
      </c>
      <c r="E72" s="2067"/>
      <c r="F72" s="740"/>
      <c r="G72" s="740"/>
      <c r="H72" s="740"/>
      <c r="I72" s="740"/>
      <c r="J72" s="740"/>
      <c r="K72" s="740"/>
      <c r="L72" s="740"/>
      <c r="M72" s="740"/>
      <c r="N72" s="740"/>
      <c r="O72" s="740"/>
      <c r="P72" s="740"/>
      <c r="Q72" s="740"/>
      <c r="R72" s="740"/>
      <c r="S72" s="750"/>
      <c r="T72" s="96"/>
    </row>
    <row r="73" spans="2:21" ht="9.75" customHeight="1" thickBot="1">
      <c r="B73" s="62"/>
      <c r="C73" s="300"/>
      <c r="D73" s="751"/>
      <c r="E73" s="2068"/>
      <c r="F73" s="740"/>
      <c r="G73" s="740"/>
      <c r="H73" s="740"/>
      <c r="I73" s="740"/>
      <c r="J73" s="740"/>
      <c r="K73" s="740"/>
      <c r="L73" s="740"/>
      <c r="M73" s="740"/>
      <c r="N73" s="740"/>
      <c r="O73" s="740"/>
      <c r="P73" s="740"/>
      <c r="Q73" s="740"/>
      <c r="R73" s="740"/>
      <c r="S73" s="750"/>
      <c r="T73" s="96"/>
    </row>
    <row r="74" spans="2:21">
      <c r="B74" s="62"/>
      <c r="C74" s="301"/>
      <c r="D74" s="165"/>
      <c r="E74" s="165"/>
      <c r="F74" s="165"/>
      <c r="G74" s="209"/>
      <c r="H74" s="166"/>
      <c r="I74" s="166"/>
      <c r="J74" s="166"/>
      <c r="K74" s="166"/>
      <c r="L74" s="166"/>
      <c r="M74" s="166"/>
      <c r="N74" s="166"/>
      <c r="O74" s="166"/>
      <c r="P74" s="166"/>
      <c r="Q74" s="166"/>
      <c r="R74" s="166"/>
      <c r="S74" s="166"/>
      <c r="T74" s="296"/>
      <c r="U74" s="137"/>
    </row>
    <row r="75" spans="2:21" s="142" customFormat="1" ht="13.5" thickBot="1">
      <c r="B75" s="140"/>
      <c r="C75" s="646"/>
      <c r="D75" s="647"/>
      <c r="E75" s="647"/>
      <c r="F75" s="647"/>
      <c r="G75" s="648"/>
      <c r="H75" s="302"/>
      <c r="I75" s="302"/>
      <c r="J75" s="302"/>
      <c r="K75" s="302"/>
      <c r="L75" s="302"/>
      <c r="M75" s="302"/>
      <c r="N75" s="302"/>
      <c r="O75" s="302"/>
      <c r="P75" s="302"/>
      <c r="Q75" s="302"/>
      <c r="R75" s="302"/>
      <c r="S75" s="302"/>
      <c r="T75" s="303"/>
      <c r="U75" s="141"/>
    </row>
    <row r="76" spans="2:21" s="645" customFormat="1">
      <c r="B76" s="140"/>
      <c r="C76" s="644"/>
      <c r="D76" s="644"/>
      <c r="E76" s="55"/>
      <c r="F76" s="55"/>
      <c r="G76" s="55"/>
      <c r="H76" s="55"/>
      <c r="I76" s="55"/>
      <c r="J76" s="55"/>
      <c r="K76" s="55"/>
      <c r="L76" s="55"/>
      <c r="M76" s="55"/>
      <c r="N76" s="55"/>
      <c r="O76" s="55"/>
      <c r="P76" s="55"/>
      <c r="Q76" s="55"/>
      <c r="R76" s="55"/>
      <c r="S76" s="55"/>
      <c r="T76" s="55"/>
      <c r="U76" s="141"/>
    </row>
    <row r="77" spans="2:21" s="142" customFormat="1">
      <c r="B77" s="140"/>
      <c r="C77" s="55"/>
      <c r="D77" s="55"/>
      <c r="E77" s="55"/>
      <c r="F77" s="55"/>
      <c r="G77" s="55"/>
      <c r="H77" s="55"/>
      <c r="I77" s="55"/>
      <c r="J77" s="55"/>
      <c r="K77" s="55"/>
      <c r="L77" s="55"/>
      <c r="M77" s="55"/>
      <c r="N77" s="55"/>
      <c r="O77" s="55"/>
      <c r="P77" s="55"/>
      <c r="Q77" s="55"/>
      <c r="R77" s="55"/>
      <c r="S77" s="55"/>
      <c r="T77" s="55"/>
      <c r="U77" s="141"/>
    </row>
    <row r="78" spans="2:21" s="142" customFormat="1"/>
    <row r="79" spans="2:21" s="142" customFormat="1"/>
  </sheetData>
  <sheetProtection password="D69D" sheet="1" selectLockedCells="1"/>
  <protectedRanges>
    <protectedRange sqref="E70:E73 C69 D70:D72 G74:G75 C73:D75" name="Range2_1"/>
    <protectedRange sqref="E48:E50 H51:H53 D56" name="Range4_3"/>
    <protectedRange sqref="C48:C53 D40 D13 D16 D19 D29 D34 D36 D31 D45 D38 D51:F53 H64 D6:D7 I62 S7 C12:C22 C24:C40 D21:D25 D27 C44 D57:D59 H57:H59 H66:K66 D62:E62 I60 D60:E60" name="Range4_1_2"/>
    <protectedRange sqref="H61:K61" name="Range4_1_2_1"/>
  </protectedRanges>
  <mergeCells count="34">
    <mergeCell ref="E72:E73"/>
    <mergeCell ref="D59:G59"/>
    <mergeCell ref="H56:K56"/>
    <mergeCell ref="H59:K59"/>
    <mergeCell ref="L59:M59"/>
    <mergeCell ref="F70:P71"/>
    <mergeCell ref="E61:L61"/>
    <mergeCell ref="D42:S42"/>
    <mergeCell ref="D43:S43"/>
    <mergeCell ref="E45:S48"/>
    <mergeCell ref="H57:K57"/>
    <mergeCell ref="D58:G58"/>
    <mergeCell ref="H58:K58"/>
    <mergeCell ref="D56:G56"/>
    <mergeCell ref="D57:G57"/>
    <mergeCell ref="D45:D46"/>
    <mergeCell ref="D13:D14"/>
    <mergeCell ref="E13:P14"/>
    <mergeCell ref="E16:P16"/>
    <mergeCell ref="E19:P19"/>
    <mergeCell ref="C2:T2"/>
    <mergeCell ref="C3:T3"/>
    <mergeCell ref="E9:T9"/>
    <mergeCell ref="D10:S10"/>
    <mergeCell ref="D23:S23"/>
    <mergeCell ref="E40:P40"/>
    <mergeCell ref="E36:P36"/>
    <mergeCell ref="E21:P21"/>
    <mergeCell ref="E27:P28"/>
    <mergeCell ref="E31:P31"/>
    <mergeCell ref="E29:P29"/>
    <mergeCell ref="E34:P34"/>
    <mergeCell ref="D24:S25"/>
    <mergeCell ref="E38:P38"/>
  </mergeCells>
  <printOptions horizontalCentered="1"/>
  <pageMargins left="0.24" right="0.22" top="0.46" bottom="0.41" header="0.3" footer="0.3"/>
  <pageSetup paperSize="256" scale="74" orientation="landscape" r:id="rId1"/>
  <headerFooter>
    <oddFooter>&amp;CPC-2105</oddFooter>
  </headerFooter>
  <rowBreaks count="1" manualBreakCount="1">
    <brk id="41" min="2" max="19" man="1"/>
  </rowBreaks>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rgb="FFFFFF00"/>
  </sheetPr>
  <dimension ref="A1:P47"/>
  <sheetViews>
    <sheetView workbookViewId="0">
      <selection activeCell="E8" sqref="E8"/>
    </sheetView>
  </sheetViews>
  <sheetFormatPr defaultColWidth="9.140625" defaultRowHeight="12.75"/>
  <cols>
    <col min="1" max="1" width="2.85546875" style="93" customWidth="1"/>
    <col min="2" max="2" width="27.5703125" style="93" customWidth="1"/>
    <col min="3" max="3" width="8.140625" style="93" customWidth="1"/>
    <col min="4" max="4" width="21.42578125" style="93" customWidth="1"/>
    <col min="5" max="5" width="21.140625" style="93" customWidth="1"/>
    <col min="6" max="6" width="21.28515625" style="93" customWidth="1"/>
    <col min="7" max="7" width="21" style="93" customWidth="1"/>
    <col min="8" max="8" width="23.5703125" style="93" customWidth="1"/>
    <col min="9" max="9" width="7.42578125" style="93" customWidth="1"/>
    <col min="10" max="10" width="8.140625" style="93" customWidth="1"/>
    <col min="11" max="16384" width="9.140625" style="93"/>
  </cols>
  <sheetData>
    <row r="1" spans="1:16" ht="45" customHeight="1" thickBot="1">
      <c r="A1" s="560"/>
      <c r="J1" s="104"/>
      <c r="K1" s="104"/>
    </row>
    <row r="2" spans="1:16" ht="18.75" customHeight="1" thickBot="1">
      <c r="C2" s="2071" t="s">
        <v>1408</v>
      </c>
      <c r="D2" s="2072"/>
      <c r="E2" s="2072"/>
      <c r="F2" s="2072"/>
      <c r="G2" s="2072"/>
      <c r="H2" s="2072"/>
      <c r="I2" s="2072"/>
      <c r="J2" s="2073"/>
    </row>
    <row r="3" spans="1:16" ht="18" customHeight="1" thickBot="1">
      <c r="C3" s="2074" t="s">
        <v>1514</v>
      </c>
      <c r="D3" s="2075"/>
      <c r="E3" s="2075"/>
      <c r="F3" s="2075"/>
      <c r="G3" s="2075"/>
      <c r="H3" s="2075"/>
      <c r="I3" s="2075"/>
      <c r="J3" s="2076"/>
    </row>
    <row r="4" spans="1:16" ht="12" customHeight="1" thickBot="1">
      <c r="C4" s="638"/>
      <c r="D4" s="639"/>
      <c r="E4" s="640"/>
      <c r="F4" s="640"/>
      <c r="G4" s="640"/>
      <c r="H4" s="640"/>
      <c r="I4" s="640"/>
      <c r="J4" s="641"/>
    </row>
    <row r="5" spans="1:16" ht="48.75" customHeight="1" thickBot="1">
      <c r="C5" s="346"/>
      <c r="D5" s="681" t="s">
        <v>367</v>
      </c>
      <c r="E5" s="1762" t="s">
        <v>1513</v>
      </c>
      <c r="F5" s="1763"/>
      <c r="G5" s="1763"/>
      <c r="H5" s="1763"/>
      <c r="I5" s="1764"/>
      <c r="J5" s="96"/>
    </row>
    <row r="6" spans="1:16" ht="6" customHeight="1">
      <c r="C6" s="346"/>
      <c r="D6" s="1754"/>
      <c r="E6" s="1754"/>
      <c r="F6" s="349"/>
      <c r="G6" s="349"/>
      <c r="H6" s="349"/>
      <c r="I6" s="349"/>
      <c r="J6" s="556"/>
      <c r="K6" s="106"/>
    </row>
    <row r="7" spans="1:16" ht="3.75" customHeight="1">
      <c r="C7" s="346"/>
      <c r="D7" s="662"/>
      <c r="E7" s="593"/>
      <c r="F7" s="593"/>
      <c r="G7" s="593"/>
      <c r="H7" s="593"/>
      <c r="I7" s="593"/>
      <c r="J7" s="556"/>
      <c r="K7" s="106"/>
    </row>
    <row r="8" spans="1:16" ht="75.75" customHeight="1">
      <c r="C8" s="346"/>
      <c r="D8" s="663"/>
      <c r="E8" s="590"/>
      <c r="F8" s="590"/>
      <c r="G8" s="590"/>
      <c r="H8" s="590"/>
      <c r="I8" s="590"/>
      <c r="J8" s="556"/>
      <c r="K8" s="106"/>
      <c r="P8" s="664"/>
    </row>
    <row r="9" spans="1:16" ht="77.25" customHeight="1">
      <c r="C9" s="346"/>
      <c r="D9" s="663"/>
      <c r="E9" s="671"/>
      <c r="F9" s="671"/>
      <c r="G9" s="590"/>
      <c r="H9" s="590"/>
      <c r="I9" s="590"/>
      <c r="J9" s="556"/>
      <c r="K9" s="106"/>
      <c r="P9" s="664"/>
    </row>
    <row r="10" spans="1:16" ht="16.5">
      <c r="C10" s="346"/>
      <c r="D10" s="350"/>
      <c r="E10" s="351"/>
      <c r="F10" s="351"/>
      <c r="G10" s="351"/>
      <c r="H10" s="351"/>
      <c r="I10" s="351"/>
      <c r="J10" s="556"/>
      <c r="K10" s="106"/>
    </row>
    <row r="11" spans="1:16" ht="24.75" customHeight="1">
      <c r="C11" s="346"/>
      <c r="D11" s="2077"/>
      <c r="E11" s="2077"/>
      <c r="F11" s="2077"/>
      <c r="G11" s="349"/>
      <c r="H11" s="349"/>
      <c r="I11" s="349"/>
      <c r="J11" s="556"/>
      <c r="K11" s="106"/>
    </row>
    <row r="12" spans="1:16" ht="15">
      <c r="C12" s="346"/>
      <c r="D12" s="662"/>
      <c r="E12" s="593"/>
      <c r="F12" s="593"/>
      <c r="G12" s="593"/>
      <c r="H12" s="593"/>
      <c r="I12" s="593"/>
      <c r="J12" s="556"/>
      <c r="K12" s="106"/>
    </row>
    <row r="13" spans="1:16" ht="96" customHeight="1">
      <c r="C13" s="346"/>
      <c r="D13" s="663"/>
      <c r="E13" s="590"/>
      <c r="F13" s="590"/>
      <c r="G13" s="590"/>
      <c r="H13" s="590"/>
      <c r="I13" s="590"/>
      <c r="J13" s="556"/>
      <c r="K13" s="106"/>
    </row>
    <row r="14" spans="1:16" ht="17.25" customHeight="1">
      <c r="C14" s="346"/>
      <c r="D14" s="350"/>
      <c r="E14" s="351"/>
      <c r="F14" s="351"/>
      <c r="G14" s="351"/>
      <c r="H14" s="351"/>
      <c r="I14" s="351"/>
      <c r="J14" s="556"/>
      <c r="K14" s="106"/>
    </row>
    <row r="15" spans="1:16" ht="51" customHeight="1">
      <c r="C15" s="346"/>
      <c r="D15" s="1754"/>
      <c r="E15" s="1754"/>
      <c r="F15" s="349"/>
      <c r="G15" s="349"/>
      <c r="H15" s="349"/>
      <c r="I15" s="349"/>
      <c r="J15" s="556"/>
      <c r="K15" s="106"/>
    </row>
    <row r="16" spans="1:16" ht="15">
      <c r="C16" s="346"/>
      <c r="D16" s="662"/>
      <c r="E16" s="593"/>
      <c r="F16" s="593"/>
      <c r="G16" s="593"/>
      <c r="H16" s="593"/>
      <c r="I16" s="593"/>
      <c r="J16" s="556"/>
      <c r="K16" s="677"/>
    </row>
    <row r="17" spans="3:11" ht="78.75" customHeight="1" thickBot="1">
      <c r="C17" s="345"/>
      <c r="D17" s="956"/>
      <c r="E17" s="957"/>
      <c r="F17" s="957"/>
      <c r="G17" s="957"/>
      <c r="H17" s="957"/>
      <c r="I17" s="957"/>
      <c r="J17" s="682"/>
      <c r="K17" s="677"/>
    </row>
    <row r="18" spans="3:11" ht="16.5">
      <c r="C18" s="90"/>
      <c r="D18" s="355"/>
      <c r="E18" s="355"/>
      <c r="F18" s="355"/>
      <c r="G18" s="355"/>
      <c r="H18" s="355"/>
      <c r="I18" s="355"/>
      <c r="J18" s="677"/>
      <c r="K18" s="677"/>
    </row>
    <row r="19" spans="3:11" ht="39.75" customHeight="1">
      <c r="C19" s="90"/>
      <c r="D19" s="1754"/>
      <c r="E19" s="1754"/>
      <c r="F19" s="1754"/>
      <c r="G19" s="349"/>
      <c r="H19" s="349"/>
      <c r="I19" s="349"/>
      <c r="J19" s="676"/>
      <c r="K19" s="677"/>
    </row>
    <row r="20" spans="3:11" ht="15">
      <c r="C20" s="90"/>
      <c r="D20" s="662"/>
      <c r="E20" s="593"/>
      <c r="F20" s="593"/>
      <c r="G20" s="593"/>
      <c r="H20" s="593"/>
      <c r="I20" s="593"/>
      <c r="J20" s="676"/>
      <c r="K20" s="677"/>
    </row>
    <row r="21" spans="3:11" ht="73.5" customHeight="1">
      <c r="C21" s="90"/>
      <c r="D21" s="663"/>
      <c r="E21" s="590"/>
      <c r="F21" s="590"/>
      <c r="G21" s="590"/>
      <c r="H21" s="590"/>
      <c r="I21" s="590"/>
      <c r="J21" s="676"/>
      <c r="K21" s="677"/>
    </row>
    <row r="22" spans="3:11" ht="16.5">
      <c r="C22" s="90"/>
      <c r="D22" s="350"/>
      <c r="E22" s="351"/>
      <c r="F22" s="351"/>
      <c r="G22" s="351"/>
      <c r="H22" s="351"/>
      <c r="I22" s="351"/>
      <c r="J22" s="676"/>
      <c r="K22" s="677"/>
    </row>
    <row r="23" spans="3:11" ht="28.5" customHeight="1">
      <c r="C23" s="90"/>
      <c r="D23" s="1754"/>
      <c r="E23" s="1754"/>
      <c r="F23" s="349"/>
      <c r="G23" s="349"/>
      <c r="H23" s="349"/>
      <c r="I23" s="349"/>
      <c r="J23" s="676"/>
      <c r="K23" s="677"/>
    </row>
    <row r="24" spans="3:11" ht="15">
      <c r="C24" s="90"/>
      <c r="D24" s="662"/>
      <c r="E24" s="593"/>
      <c r="F24" s="593"/>
      <c r="G24" s="593"/>
      <c r="H24" s="593"/>
      <c r="I24" s="593"/>
      <c r="J24" s="676"/>
      <c r="K24" s="677"/>
    </row>
    <row r="25" spans="3:11" ht="74.25" customHeight="1">
      <c r="C25" s="90"/>
      <c r="D25" s="663"/>
      <c r="E25" s="590"/>
      <c r="F25" s="590"/>
      <c r="G25" s="590"/>
      <c r="H25" s="590"/>
      <c r="I25" s="590"/>
      <c r="J25" s="676"/>
      <c r="K25" s="677"/>
    </row>
    <row r="26" spans="3:11" ht="16.5">
      <c r="C26" s="90"/>
      <c r="D26" s="355"/>
      <c r="E26" s="355"/>
      <c r="F26" s="355"/>
      <c r="G26" s="355"/>
      <c r="H26" s="355"/>
      <c r="I26" s="355"/>
      <c r="J26" s="677"/>
      <c r="K26" s="677"/>
    </row>
    <row r="27" spans="3:11" ht="33" customHeight="1">
      <c r="C27" s="90"/>
      <c r="D27" s="1754"/>
      <c r="E27" s="1754"/>
      <c r="F27" s="349"/>
      <c r="G27" s="349"/>
      <c r="H27" s="349"/>
      <c r="I27" s="349"/>
      <c r="J27" s="676"/>
      <c r="K27" s="677"/>
    </row>
    <row r="28" spans="3:11" ht="15">
      <c r="C28" s="90"/>
      <c r="D28" s="662"/>
      <c r="E28" s="593"/>
      <c r="F28" s="593"/>
      <c r="G28" s="593"/>
      <c r="H28" s="593"/>
      <c r="I28" s="593"/>
      <c r="J28" s="676"/>
      <c r="K28" s="677"/>
    </row>
    <row r="29" spans="3:11" ht="96" customHeight="1">
      <c r="C29" s="90"/>
      <c r="D29" s="663"/>
      <c r="E29" s="590"/>
      <c r="F29" s="590"/>
      <c r="G29" s="590"/>
      <c r="H29" s="590"/>
      <c r="I29" s="590"/>
      <c r="J29" s="676"/>
      <c r="K29" s="677"/>
    </row>
    <row r="30" spans="3:11" ht="16.5">
      <c r="C30" s="90"/>
      <c r="D30" s="350"/>
      <c r="E30" s="351"/>
      <c r="F30" s="351"/>
      <c r="G30" s="351"/>
      <c r="H30" s="351"/>
      <c r="I30" s="351"/>
      <c r="J30" s="676"/>
      <c r="K30" s="677"/>
    </row>
    <row r="31" spans="3:11" ht="18.75">
      <c r="C31" s="90"/>
      <c r="D31" s="665"/>
      <c r="E31" s="665"/>
      <c r="F31" s="665"/>
      <c r="G31" s="665"/>
      <c r="H31" s="665"/>
      <c r="I31" s="665"/>
      <c r="J31" s="678"/>
      <c r="K31" s="678"/>
    </row>
    <row r="32" spans="3:11" ht="15">
      <c r="C32" s="90"/>
      <c r="D32" s="662"/>
      <c r="E32" s="593"/>
      <c r="F32" s="593"/>
      <c r="G32" s="593"/>
      <c r="H32" s="593"/>
      <c r="I32" s="593"/>
      <c r="J32" s="676"/>
      <c r="K32" s="677"/>
    </row>
    <row r="33" spans="3:15" ht="88.5" customHeight="1">
      <c r="C33" s="90"/>
      <c r="D33" s="666"/>
      <c r="E33" s="667"/>
      <c r="F33" s="667"/>
      <c r="G33" s="667"/>
      <c r="H33" s="667"/>
      <c r="I33" s="667"/>
      <c r="J33" s="676"/>
      <c r="K33" s="677"/>
    </row>
    <row r="34" spans="3:15">
      <c r="C34" s="90"/>
      <c r="D34" s="223"/>
      <c r="E34" s="223"/>
      <c r="F34" s="223"/>
      <c r="G34" s="223"/>
      <c r="H34" s="223"/>
      <c r="I34" s="223"/>
      <c r="J34" s="90"/>
      <c r="K34" s="90"/>
    </row>
    <row r="35" spans="3:15">
      <c r="C35" s="90"/>
      <c r="D35" s="223"/>
      <c r="E35" s="223"/>
      <c r="F35" s="223"/>
      <c r="G35" s="223"/>
      <c r="H35" s="223"/>
      <c r="I35" s="223"/>
      <c r="J35" s="90"/>
      <c r="K35" s="90"/>
    </row>
    <row r="36" spans="3:15">
      <c r="C36" s="90"/>
      <c r="D36" s="223"/>
      <c r="E36" s="223"/>
      <c r="F36" s="223"/>
      <c r="G36" s="223"/>
      <c r="H36" s="223"/>
      <c r="I36" s="223"/>
      <c r="J36" s="90"/>
      <c r="K36" s="90"/>
    </row>
    <row r="37" spans="3:15">
      <c r="C37" s="90"/>
      <c r="D37" s="223"/>
      <c r="E37" s="223"/>
      <c r="F37" s="223"/>
      <c r="G37" s="223"/>
      <c r="H37" s="223"/>
      <c r="I37" s="223"/>
      <c r="J37" s="90"/>
      <c r="K37" s="90"/>
    </row>
    <row r="38" spans="3:15">
      <c r="C38" s="90"/>
      <c r="D38" s="223"/>
      <c r="E38" s="223"/>
      <c r="F38" s="223"/>
      <c r="G38" s="223"/>
      <c r="H38" s="223"/>
      <c r="I38" s="223"/>
      <c r="J38" s="90"/>
      <c r="K38" s="90"/>
    </row>
    <row r="39" spans="3:15" ht="16.5">
      <c r="C39" s="90"/>
      <c r="D39" s="1755"/>
      <c r="E39" s="1755"/>
      <c r="F39" s="1755"/>
      <c r="G39" s="1755"/>
      <c r="H39" s="1755"/>
      <c r="I39" s="548"/>
      <c r="J39" s="679"/>
      <c r="K39" s="90"/>
      <c r="L39" s="90"/>
      <c r="M39" s="90"/>
      <c r="N39" s="90"/>
      <c r="O39" s="90"/>
    </row>
    <row r="40" spans="3:15" ht="16.5">
      <c r="C40" s="90"/>
      <c r="D40" s="548"/>
      <c r="E40" s="548"/>
      <c r="F40" s="548"/>
      <c r="G40" s="548"/>
      <c r="H40" s="548"/>
      <c r="I40" s="548"/>
      <c r="J40" s="679"/>
      <c r="K40" s="90"/>
      <c r="L40" s="90"/>
      <c r="M40" s="90"/>
      <c r="N40" s="90"/>
      <c r="O40" s="90"/>
    </row>
    <row r="41" spans="3:15" ht="16.5" customHeight="1">
      <c r="C41" s="90"/>
      <c r="D41" s="668"/>
      <c r="E41" s="668"/>
      <c r="F41" s="668"/>
      <c r="G41" s="668"/>
      <c r="H41" s="668"/>
      <c r="I41" s="672"/>
      <c r="J41" s="668"/>
      <c r="K41" s="668"/>
      <c r="L41" s="668"/>
      <c r="M41" s="668"/>
      <c r="N41" s="668"/>
      <c r="O41" s="668"/>
    </row>
    <row r="42" spans="3:15" ht="64.5" customHeight="1">
      <c r="C42" s="668"/>
      <c r="D42" s="668"/>
      <c r="E42" s="668"/>
      <c r="F42" s="668"/>
      <c r="G42" s="668"/>
      <c r="H42" s="668"/>
      <c r="I42" s="672"/>
      <c r="J42" s="668"/>
      <c r="K42" s="668"/>
      <c r="L42" s="668"/>
      <c r="M42" s="668"/>
      <c r="N42" s="668"/>
      <c r="O42" s="668"/>
    </row>
    <row r="43" spans="3:15" ht="15.75">
      <c r="C43" s="669"/>
      <c r="D43" s="669"/>
      <c r="E43" s="669"/>
      <c r="F43" s="669"/>
      <c r="G43" s="669"/>
      <c r="H43" s="669"/>
      <c r="I43" s="669"/>
      <c r="J43" s="669"/>
      <c r="K43" s="669"/>
      <c r="L43" s="669"/>
      <c r="M43" s="669"/>
      <c r="N43" s="669"/>
      <c r="O43" s="669"/>
    </row>
    <row r="44" spans="3:15" ht="243" customHeight="1">
      <c r="C44" s="90"/>
      <c r="D44" s="670"/>
      <c r="E44" s="674"/>
      <c r="F44" s="675"/>
      <c r="G44" s="675"/>
      <c r="H44" s="675"/>
      <c r="I44" s="673"/>
      <c r="J44" s="680"/>
      <c r="K44" s="90"/>
      <c r="L44" s="90"/>
      <c r="M44" s="90"/>
      <c r="N44" s="90"/>
    </row>
    <row r="45" spans="3:15">
      <c r="C45" s="90"/>
      <c r="D45" s="90"/>
      <c r="E45" s="90"/>
      <c r="F45" s="90"/>
      <c r="G45" s="90"/>
      <c r="H45" s="90"/>
      <c r="I45" s="90"/>
      <c r="J45" s="90"/>
      <c r="K45" s="90"/>
    </row>
    <row r="46" spans="3:15">
      <c r="C46" s="90"/>
      <c r="D46" s="90"/>
      <c r="E46" s="90"/>
      <c r="F46" s="90"/>
      <c r="G46" s="90"/>
      <c r="H46" s="90"/>
      <c r="I46" s="90"/>
      <c r="J46" s="90"/>
      <c r="K46" s="90"/>
    </row>
    <row r="47" spans="3:15">
      <c r="C47" s="90"/>
      <c r="D47" s="90"/>
      <c r="E47" s="90"/>
      <c r="F47" s="90"/>
      <c r="G47" s="90"/>
      <c r="H47" s="90"/>
      <c r="I47" s="90"/>
      <c r="J47" s="90"/>
      <c r="K47" s="90"/>
    </row>
  </sheetData>
  <sheetProtection password="D69D" sheet="1" selectLockedCells="1"/>
  <protectedRanges>
    <protectedRange sqref="E44:J44" name="Range2_1"/>
  </protectedRanges>
  <mergeCells count="10">
    <mergeCell ref="D23:E23"/>
    <mergeCell ref="D27:E27"/>
    <mergeCell ref="D39:H39"/>
    <mergeCell ref="D19:F19"/>
    <mergeCell ref="C2:J2"/>
    <mergeCell ref="C3:J3"/>
    <mergeCell ref="D6:E6"/>
    <mergeCell ref="D11:F11"/>
    <mergeCell ref="D15:E15"/>
    <mergeCell ref="E5:I5"/>
  </mergeCells>
  <conditionalFormatting sqref="E8:I9 E13:I13 E21:I21 E17:I17 E25:I25 E29:I29 E33:I33 E44:I44">
    <cfRule type="notContainsBlanks" dxfId="4" priority="1">
      <formula>LEN(TRIM(E8))&gt;0</formula>
    </cfRule>
  </conditionalFormatting>
  <dataValidations count="1">
    <dataValidation type="textLength" operator="lessThanOrEqual" allowBlank="1" showInputMessage="1" showErrorMessage="1" errorTitle="text length" error="Please limit your response to 4,000 characters or fewer." sqref="E44">
      <formula1>4000</formula1>
    </dataValidation>
  </dataValidations>
  <printOptions horizontalCentered="1"/>
  <pageMargins left="0.7" right="0.7" top="0.75" bottom="0.75" header="0.3" footer="0.3"/>
  <pageSetup paperSize="256" scale="66" orientation="portrait" r:id="rId1"/>
  <headerFooter>
    <oddFooter>&amp;CPC-2105</oddFooter>
  </headerFooter>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J145"/>
  <sheetViews>
    <sheetView workbookViewId="0">
      <selection activeCell="G15" sqref="G15"/>
    </sheetView>
  </sheetViews>
  <sheetFormatPr defaultColWidth="9.140625" defaultRowHeight="12.75"/>
  <cols>
    <col min="1" max="1" width="27.85546875" style="20" customWidth="1"/>
    <col min="2" max="2" width="2.5703125" style="20" customWidth="1"/>
    <col min="3" max="3" width="12" style="20" customWidth="1"/>
    <col min="4" max="4" width="16.28515625" style="20" customWidth="1"/>
    <col min="5" max="5" width="9.7109375" style="20" customWidth="1"/>
    <col min="6" max="6" width="74.140625" style="20" customWidth="1"/>
    <col min="7" max="7" width="9" style="20" customWidth="1"/>
    <col min="8" max="8" width="2.140625" style="20" customWidth="1"/>
    <col min="9" max="16384" width="9.140625" style="20"/>
  </cols>
  <sheetData>
    <row r="1" spans="2:10" ht="54.75" customHeight="1" thickBot="1"/>
    <row r="2" spans="2:10" ht="9" customHeight="1" thickBot="1">
      <c r="B2" s="660"/>
      <c r="C2" s="322"/>
      <c r="D2" s="322"/>
      <c r="E2" s="322"/>
      <c r="F2" s="322"/>
      <c r="G2" s="322"/>
      <c r="H2" s="323"/>
    </row>
    <row r="3" spans="2:10" ht="21" thickBot="1">
      <c r="B3" s="324"/>
      <c r="C3" s="2080" t="s">
        <v>1408</v>
      </c>
      <c r="D3" s="2081"/>
      <c r="E3" s="2081"/>
      <c r="F3" s="2082"/>
      <c r="G3" s="696"/>
      <c r="H3" s="953"/>
      <c r="I3" s="696"/>
      <c r="J3" s="696"/>
    </row>
    <row r="4" spans="2:10" ht="18.75" thickBot="1">
      <c r="B4" s="324"/>
      <c r="C4" s="2083" t="s">
        <v>1514</v>
      </c>
      <c r="D4" s="2084"/>
      <c r="E4" s="2084"/>
      <c r="F4" s="2085"/>
      <c r="G4" s="697"/>
      <c r="H4" s="954"/>
      <c r="I4" s="697"/>
      <c r="J4" s="697"/>
    </row>
    <row r="5" spans="2:10" ht="9" customHeight="1" thickBot="1">
      <c r="B5" s="324"/>
      <c r="C5" s="701"/>
      <c r="D5" s="695"/>
      <c r="E5" s="695"/>
      <c r="F5" s="695"/>
      <c r="G5" s="695"/>
      <c r="H5" s="702"/>
      <c r="I5" s="695"/>
      <c r="J5" s="695"/>
    </row>
    <row r="6" spans="2:10" ht="17.25" thickBot="1">
      <c r="B6" s="324"/>
      <c r="C6" s="965" t="s">
        <v>1515</v>
      </c>
      <c r="D6" s="2078" t="s">
        <v>1516</v>
      </c>
      <c r="E6" s="2078"/>
      <c r="F6" s="2078"/>
      <c r="G6" s="547"/>
      <c r="H6" s="29"/>
    </row>
    <row r="7" spans="2:10" ht="16.5" customHeight="1" thickBot="1">
      <c r="B7" s="324"/>
      <c r="C7" s="966" t="s">
        <v>1517</v>
      </c>
      <c r="D7" s="2078" t="s">
        <v>1518</v>
      </c>
      <c r="E7" s="2078"/>
      <c r="F7" s="2078"/>
      <c r="G7" s="547"/>
      <c r="H7" s="29"/>
    </row>
    <row r="8" spans="2:10" ht="95.25" customHeight="1" thickBot="1">
      <c r="B8" s="324"/>
      <c r="C8" s="966" t="s">
        <v>1519</v>
      </c>
      <c r="D8" s="2078" t="s">
        <v>1520</v>
      </c>
      <c r="E8" s="2078"/>
      <c r="F8" s="2078"/>
      <c r="G8" s="547"/>
      <c r="H8" s="29"/>
    </row>
    <row r="9" spans="2:10" ht="17.25" thickBot="1">
      <c r="B9" s="324"/>
      <c r="C9" s="966" t="s">
        <v>1521</v>
      </c>
      <c r="D9" s="2079"/>
      <c r="E9" s="2079"/>
      <c r="F9" s="2079"/>
      <c r="G9" s="547"/>
      <c r="H9" s="29"/>
    </row>
    <row r="10" spans="2:10" ht="11.25" customHeight="1" thickBot="1">
      <c r="B10" s="324"/>
      <c r="C10" s="547"/>
      <c r="D10" s="547"/>
      <c r="E10" s="547"/>
      <c r="F10" s="547"/>
      <c r="G10" s="547"/>
      <c r="H10" s="29"/>
    </row>
    <row r="11" spans="2:10" ht="17.25" thickBot="1">
      <c r="B11" s="324"/>
      <c r="C11" s="1035" t="s">
        <v>1522</v>
      </c>
      <c r="D11" s="2130" t="s">
        <v>1523</v>
      </c>
      <c r="E11" s="2131"/>
      <c r="F11" s="2132"/>
      <c r="G11" s="685"/>
      <c r="H11" s="29"/>
    </row>
    <row r="12" spans="2:10" ht="19.5" customHeight="1" thickBot="1">
      <c r="B12" s="324"/>
      <c r="C12" s="2133"/>
      <c r="D12" s="2092" t="s">
        <v>1524</v>
      </c>
      <c r="E12" s="2093"/>
      <c r="F12" s="2094"/>
      <c r="G12" s="685"/>
      <c r="H12" s="29"/>
    </row>
    <row r="13" spans="2:10" ht="17.25" thickBot="1">
      <c r="B13" s="324"/>
      <c r="C13" s="2134"/>
      <c r="D13" s="1036" t="s">
        <v>1525</v>
      </c>
      <c r="E13" s="2092" t="s">
        <v>1526</v>
      </c>
      <c r="F13" s="2094"/>
      <c r="G13" s="685"/>
      <c r="H13" s="29"/>
    </row>
    <row r="14" spans="2:10" ht="17.25" thickBot="1">
      <c r="B14" s="324"/>
      <c r="C14" s="2134"/>
      <c r="D14" s="2136"/>
      <c r="E14" s="2098" t="s">
        <v>1527</v>
      </c>
      <c r="F14" s="2099"/>
      <c r="G14" s="855"/>
      <c r="H14" s="29"/>
    </row>
    <row r="15" spans="2:10" ht="33.75" thickBot="1">
      <c r="B15" s="324"/>
      <c r="C15" s="2134"/>
      <c r="D15" s="2137"/>
      <c r="E15" s="1037" t="s">
        <v>1528</v>
      </c>
      <c r="F15" s="1038" t="s">
        <v>1529</v>
      </c>
      <c r="G15" s="855"/>
      <c r="H15" s="29"/>
    </row>
    <row r="16" spans="2:10" ht="33.75" thickBot="1">
      <c r="B16" s="324"/>
      <c r="C16" s="2134"/>
      <c r="D16" s="2137"/>
      <c r="E16" s="1037" t="s">
        <v>1530</v>
      </c>
      <c r="F16" s="1038" t="s">
        <v>1531</v>
      </c>
      <c r="G16" s="855"/>
      <c r="H16" s="29"/>
    </row>
    <row r="17" spans="2:8" ht="33.75" thickBot="1">
      <c r="B17" s="324"/>
      <c r="C17" s="2134"/>
      <c r="D17" s="2137"/>
      <c r="E17" s="1037" t="s">
        <v>1532</v>
      </c>
      <c r="F17" s="1038" t="s">
        <v>1533</v>
      </c>
      <c r="G17" s="855"/>
      <c r="H17" s="29"/>
    </row>
    <row r="18" spans="2:8" ht="33.75" thickBot="1">
      <c r="B18" s="324"/>
      <c r="C18" s="2134"/>
      <c r="D18" s="2138"/>
      <c r="E18" s="1037" t="s">
        <v>1534</v>
      </c>
      <c r="F18" s="1038" t="s">
        <v>1535</v>
      </c>
      <c r="G18" s="855"/>
      <c r="H18" s="29"/>
    </row>
    <row r="19" spans="2:8" ht="17.25" thickBot="1">
      <c r="B19" s="324"/>
      <c r="C19" s="2134"/>
      <c r="D19" s="1036" t="s">
        <v>1536</v>
      </c>
      <c r="E19" s="2092" t="s">
        <v>1537</v>
      </c>
      <c r="F19" s="2094"/>
      <c r="G19" s="852"/>
      <c r="H19" s="29"/>
    </row>
    <row r="20" spans="2:8" ht="17.25" thickBot="1">
      <c r="B20" s="324"/>
      <c r="C20" s="2134"/>
      <c r="D20" s="2136"/>
      <c r="E20" s="2098" t="s">
        <v>1538</v>
      </c>
      <c r="F20" s="2099"/>
      <c r="G20" s="855"/>
      <c r="H20" s="29"/>
    </row>
    <row r="21" spans="2:8" ht="50.25" thickBot="1">
      <c r="B21" s="324"/>
      <c r="C21" s="2134"/>
      <c r="D21" s="2137"/>
      <c r="E21" s="1039" t="s">
        <v>1539</v>
      </c>
      <c r="F21" s="964" t="s">
        <v>1540</v>
      </c>
      <c r="G21" s="855"/>
      <c r="H21" s="29"/>
    </row>
    <row r="22" spans="2:8" ht="50.25" thickBot="1">
      <c r="B22" s="324"/>
      <c r="C22" s="2134"/>
      <c r="D22" s="2137"/>
      <c r="E22" s="1039" t="s">
        <v>1541</v>
      </c>
      <c r="F22" s="964" t="s">
        <v>1542</v>
      </c>
      <c r="G22" s="855"/>
      <c r="H22" s="29"/>
    </row>
    <row r="23" spans="2:8" ht="50.25" thickBot="1">
      <c r="B23" s="324"/>
      <c r="C23" s="2134"/>
      <c r="D23" s="2137"/>
      <c r="E23" s="1039" t="s">
        <v>1543</v>
      </c>
      <c r="F23" s="964" t="s">
        <v>1544</v>
      </c>
      <c r="G23" s="855"/>
      <c r="H23" s="29"/>
    </row>
    <row r="24" spans="2:8" ht="50.25" thickBot="1">
      <c r="B24" s="324"/>
      <c r="C24" s="2134"/>
      <c r="D24" s="2137"/>
      <c r="E24" s="1039" t="s">
        <v>1545</v>
      </c>
      <c r="F24" s="964" t="s">
        <v>1546</v>
      </c>
      <c r="G24" s="855"/>
      <c r="H24" s="29"/>
    </row>
    <row r="25" spans="2:8" ht="50.25" thickBot="1">
      <c r="B25" s="324"/>
      <c r="C25" s="2134"/>
      <c r="D25" s="2137"/>
      <c r="E25" s="1039" t="s">
        <v>1547</v>
      </c>
      <c r="F25" s="964" t="s">
        <v>1548</v>
      </c>
      <c r="G25" s="855"/>
      <c r="H25" s="29"/>
    </row>
    <row r="26" spans="2:8" ht="50.25" thickBot="1">
      <c r="B26" s="324"/>
      <c r="C26" s="2135"/>
      <c r="D26" s="2138"/>
      <c r="E26" s="1039" t="s">
        <v>1549</v>
      </c>
      <c r="F26" s="964" t="s">
        <v>1550</v>
      </c>
      <c r="G26" s="855"/>
      <c r="H26" s="29"/>
    </row>
    <row r="27" spans="2:8" ht="17.25" thickBot="1">
      <c r="B27" s="324"/>
      <c r="C27" s="1040" t="s">
        <v>1551</v>
      </c>
      <c r="D27" s="2124" t="s">
        <v>1552</v>
      </c>
      <c r="E27" s="2125"/>
      <c r="F27" s="2126"/>
      <c r="G27" s="852"/>
      <c r="H27" s="29"/>
    </row>
    <row r="28" spans="2:8" ht="33" customHeight="1" thickBot="1">
      <c r="B28" s="324"/>
      <c r="C28" s="2127"/>
      <c r="D28" s="2092" t="s">
        <v>1553</v>
      </c>
      <c r="E28" s="2093"/>
      <c r="F28" s="2094"/>
      <c r="G28" s="852"/>
      <c r="H28" s="29"/>
    </row>
    <row r="29" spans="2:8" ht="17.25" thickBot="1">
      <c r="B29" s="324"/>
      <c r="C29" s="2128"/>
      <c r="D29" s="1036" t="s">
        <v>1554</v>
      </c>
      <c r="E29" s="2092" t="s">
        <v>1555</v>
      </c>
      <c r="F29" s="2094"/>
      <c r="G29" s="852"/>
      <c r="H29" s="29"/>
    </row>
    <row r="30" spans="2:8" ht="17.25" thickBot="1">
      <c r="B30" s="324"/>
      <c r="C30" s="2128"/>
      <c r="D30" s="2106"/>
      <c r="E30" s="2098" t="s">
        <v>1556</v>
      </c>
      <c r="F30" s="2099"/>
      <c r="G30" s="855"/>
      <c r="H30" s="29"/>
    </row>
    <row r="31" spans="2:8" ht="33.75" thickBot="1">
      <c r="B31" s="324"/>
      <c r="C31" s="2128"/>
      <c r="D31" s="2107"/>
      <c r="E31" s="1039" t="s">
        <v>1557</v>
      </c>
      <c r="F31" s="964" t="s">
        <v>1558</v>
      </c>
      <c r="G31" s="855"/>
      <c r="H31" s="29"/>
    </row>
    <row r="32" spans="2:8" ht="33.75" thickBot="1">
      <c r="B32" s="324"/>
      <c r="C32" s="2128"/>
      <c r="D32" s="2107"/>
      <c r="E32" s="1039" t="s">
        <v>1559</v>
      </c>
      <c r="F32" s="964" t="s">
        <v>1560</v>
      </c>
      <c r="G32" s="855"/>
      <c r="H32" s="29"/>
    </row>
    <row r="33" spans="2:8" ht="33.75" thickBot="1">
      <c r="B33" s="324"/>
      <c r="C33" s="2128"/>
      <c r="D33" s="2108"/>
      <c r="E33" s="1039" t="s">
        <v>1561</v>
      </c>
      <c r="F33" s="964" t="s">
        <v>1562</v>
      </c>
      <c r="G33" s="855"/>
      <c r="H33" s="29"/>
    </row>
    <row r="34" spans="2:8" ht="17.25" thickBot="1">
      <c r="B34" s="324"/>
      <c r="C34" s="2128"/>
      <c r="D34" s="1036" t="s">
        <v>1563</v>
      </c>
      <c r="E34" s="2092" t="s">
        <v>1564</v>
      </c>
      <c r="F34" s="2094"/>
      <c r="G34" s="852"/>
      <c r="H34" s="29"/>
    </row>
    <row r="35" spans="2:8" ht="17.25" thickBot="1">
      <c r="B35" s="324"/>
      <c r="C35" s="2128"/>
      <c r="D35" s="2106"/>
      <c r="E35" s="2098" t="s">
        <v>1565</v>
      </c>
      <c r="F35" s="2099"/>
      <c r="G35" s="855"/>
      <c r="H35" s="29"/>
    </row>
    <row r="36" spans="2:8" ht="33.75" thickBot="1">
      <c r="B36" s="324"/>
      <c r="C36" s="2128"/>
      <c r="D36" s="2107"/>
      <c r="E36" s="1039" t="s">
        <v>1566</v>
      </c>
      <c r="F36" s="964" t="s">
        <v>1567</v>
      </c>
      <c r="G36" s="855">
        <v>1</v>
      </c>
      <c r="H36" s="29"/>
    </row>
    <row r="37" spans="2:8" ht="33.75" thickBot="1">
      <c r="B37" s="324"/>
      <c r="C37" s="2128"/>
      <c r="D37" s="2107"/>
      <c r="E37" s="1039" t="s">
        <v>1568</v>
      </c>
      <c r="F37" s="964" t="s">
        <v>1569</v>
      </c>
      <c r="G37" s="855"/>
      <c r="H37" s="29"/>
    </row>
    <row r="38" spans="2:8" ht="33.75" thickBot="1">
      <c r="B38" s="324"/>
      <c r="C38" s="2128"/>
      <c r="D38" s="2108"/>
      <c r="E38" s="1039" t="s">
        <v>1570</v>
      </c>
      <c r="F38" s="964" t="s">
        <v>1571</v>
      </c>
      <c r="G38" s="855"/>
      <c r="H38" s="29"/>
    </row>
    <row r="39" spans="2:8" ht="17.25" thickBot="1">
      <c r="B39" s="324"/>
      <c r="C39" s="2128"/>
      <c r="D39" s="1036" t="s">
        <v>1572</v>
      </c>
      <c r="E39" s="2092" t="s">
        <v>1573</v>
      </c>
      <c r="F39" s="2094"/>
      <c r="G39" s="852"/>
      <c r="H39" s="29"/>
    </row>
    <row r="40" spans="2:8" ht="17.25" thickBot="1">
      <c r="B40" s="324"/>
      <c r="C40" s="2128"/>
      <c r="D40" s="2106"/>
      <c r="E40" s="2098" t="s">
        <v>1574</v>
      </c>
      <c r="F40" s="2099"/>
      <c r="G40" s="855"/>
      <c r="H40" s="29"/>
    </row>
    <row r="41" spans="2:8" ht="33.75" thickBot="1">
      <c r="B41" s="324"/>
      <c r="C41" s="2128"/>
      <c r="D41" s="2107"/>
      <c r="E41" s="1039" t="s">
        <v>1575</v>
      </c>
      <c r="F41" s="964" t="s">
        <v>1576</v>
      </c>
      <c r="G41" s="855"/>
      <c r="H41" s="29"/>
    </row>
    <row r="42" spans="2:8" ht="33.75" thickBot="1">
      <c r="B42" s="324"/>
      <c r="C42" s="2128"/>
      <c r="D42" s="2107"/>
      <c r="E42" s="1039" t="s">
        <v>1577</v>
      </c>
      <c r="F42" s="964" t="s">
        <v>1578</v>
      </c>
      <c r="G42" s="855"/>
      <c r="H42" s="29"/>
    </row>
    <row r="43" spans="2:8" ht="33.75" thickBot="1">
      <c r="B43" s="324"/>
      <c r="C43" s="2128"/>
      <c r="D43" s="2108"/>
      <c r="E43" s="1039" t="s">
        <v>1579</v>
      </c>
      <c r="F43" s="964" t="s">
        <v>1580</v>
      </c>
      <c r="G43" s="855"/>
      <c r="H43" s="29"/>
    </row>
    <row r="44" spans="2:8" ht="17.25" thickBot="1">
      <c r="B44" s="324"/>
      <c r="C44" s="2128"/>
      <c r="D44" s="1036" t="s">
        <v>1581</v>
      </c>
      <c r="E44" s="2092" t="s">
        <v>1582</v>
      </c>
      <c r="F44" s="2094"/>
      <c r="G44" s="852"/>
      <c r="H44" s="29"/>
    </row>
    <row r="45" spans="2:8" ht="17.25" thickBot="1">
      <c r="B45" s="324"/>
      <c r="C45" s="2128"/>
      <c r="D45" s="2106"/>
      <c r="E45" s="2098" t="s">
        <v>1583</v>
      </c>
      <c r="F45" s="2099"/>
      <c r="G45" s="855"/>
      <c r="H45" s="29"/>
    </row>
    <row r="46" spans="2:8" ht="33.75" thickBot="1">
      <c r="B46" s="324"/>
      <c r="C46" s="2128"/>
      <c r="D46" s="2107"/>
      <c r="E46" s="1039" t="s">
        <v>1584</v>
      </c>
      <c r="F46" s="964" t="s">
        <v>1585</v>
      </c>
      <c r="G46" s="855"/>
      <c r="H46" s="29"/>
    </row>
    <row r="47" spans="2:8" ht="33.75" thickBot="1">
      <c r="B47" s="324"/>
      <c r="C47" s="2128"/>
      <c r="D47" s="2108"/>
      <c r="E47" s="1039" t="s">
        <v>1586</v>
      </c>
      <c r="F47" s="964" t="s">
        <v>1587</v>
      </c>
      <c r="G47" s="855"/>
      <c r="H47" s="29"/>
    </row>
    <row r="48" spans="2:8" ht="17.25" thickBot="1">
      <c r="B48" s="324"/>
      <c r="C48" s="2128"/>
      <c r="D48" s="1036" t="s">
        <v>1588</v>
      </c>
      <c r="E48" s="2092" t="s">
        <v>1589</v>
      </c>
      <c r="F48" s="2094"/>
      <c r="G48" s="852"/>
      <c r="H48" s="29"/>
    </row>
    <row r="49" spans="2:8" ht="17.25" thickBot="1">
      <c r="B49" s="324"/>
      <c r="C49" s="2128"/>
      <c r="D49" s="2106"/>
      <c r="E49" s="2098" t="s">
        <v>1590</v>
      </c>
      <c r="F49" s="2099"/>
      <c r="G49" s="855"/>
      <c r="H49" s="29"/>
    </row>
    <row r="50" spans="2:8" ht="33.75" thickBot="1">
      <c r="B50" s="324"/>
      <c r="C50" s="2128"/>
      <c r="D50" s="2107"/>
      <c r="E50" s="1039" t="s">
        <v>1591</v>
      </c>
      <c r="F50" s="964" t="s">
        <v>1592</v>
      </c>
      <c r="G50" s="855"/>
      <c r="H50" s="29"/>
    </row>
    <row r="51" spans="2:8" ht="33.75" thickBot="1">
      <c r="B51" s="324"/>
      <c r="C51" s="2128"/>
      <c r="D51" s="2108"/>
      <c r="E51" s="1039" t="s">
        <v>1593</v>
      </c>
      <c r="F51" s="964" t="s">
        <v>1594</v>
      </c>
      <c r="G51" s="855"/>
      <c r="H51" s="29"/>
    </row>
    <row r="52" spans="2:8" ht="17.25" thickBot="1">
      <c r="B52" s="324"/>
      <c r="C52" s="2128"/>
      <c r="D52" s="1036" t="s">
        <v>1595</v>
      </c>
      <c r="E52" s="2092" t="s">
        <v>1596</v>
      </c>
      <c r="F52" s="2094"/>
      <c r="G52" s="852"/>
      <c r="H52" s="29"/>
    </row>
    <row r="53" spans="2:8" ht="17.25" thickBot="1">
      <c r="B53" s="324"/>
      <c r="C53" s="2128"/>
      <c r="D53" s="2106"/>
      <c r="E53" s="2098" t="s">
        <v>1597</v>
      </c>
      <c r="F53" s="2099"/>
      <c r="G53" s="855"/>
      <c r="H53" s="29"/>
    </row>
    <row r="54" spans="2:8" ht="33.75" thickBot="1">
      <c r="B54" s="324"/>
      <c r="C54" s="2128"/>
      <c r="D54" s="2107"/>
      <c r="E54" s="1039" t="s">
        <v>1598</v>
      </c>
      <c r="F54" s="964" t="s">
        <v>1599</v>
      </c>
      <c r="G54" s="855"/>
      <c r="H54" s="29"/>
    </row>
    <row r="55" spans="2:8" ht="33.75" thickBot="1">
      <c r="B55" s="324"/>
      <c r="C55" s="2128"/>
      <c r="D55" s="2108"/>
      <c r="E55" s="1039" t="s">
        <v>1600</v>
      </c>
      <c r="F55" s="964" t="s">
        <v>1601</v>
      </c>
      <c r="G55" s="855"/>
      <c r="H55" s="29"/>
    </row>
    <row r="56" spans="2:8" ht="17.25" thickBot="1">
      <c r="B56" s="324"/>
      <c r="C56" s="2128"/>
      <c r="D56" s="1036" t="s">
        <v>1602</v>
      </c>
      <c r="E56" s="2092" t="s">
        <v>1603</v>
      </c>
      <c r="F56" s="2094"/>
      <c r="G56" s="852"/>
      <c r="H56" s="29"/>
    </row>
    <row r="57" spans="2:8" ht="17.25" thickBot="1">
      <c r="B57" s="324"/>
      <c r="C57" s="2128"/>
      <c r="D57" s="2106"/>
      <c r="E57" s="2098" t="s">
        <v>1604</v>
      </c>
      <c r="F57" s="2099"/>
      <c r="G57" s="855"/>
      <c r="H57" s="29"/>
    </row>
    <row r="58" spans="2:8" ht="33.75" thickBot="1">
      <c r="B58" s="324"/>
      <c r="C58" s="2128"/>
      <c r="D58" s="2107"/>
      <c r="E58" s="1039" t="s">
        <v>1605</v>
      </c>
      <c r="F58" s="964" t="s">
        <v>1606</v>
      </c>
      <c r="G58" s="855"/>
      <c r="H58" s="29"/>
    </row>
    <row r="59" spans="2:8" ht="33.75" thickBot="1">
      <c r="B59" s="324"/>
      <c r="C59" s="2128"/>
      <c r="D59" s="2108"/>
      <c r="E59" s="1039" t="s">
        <v>1607</v>
      </c>
      <c r="F59" s="964" t="s">
        <v>1608</v>
      </c>
      <c r="G59" s="855"/>
      <c r="H59" s="29"/>
    </row>
    <row r="60" spans="2:8" ht="17.25" thickBot="1">
      <c r="B60" s="324"/>
      <c r="C60" s="2128"/>
      <c r="D60" s="1036" t="s">
        <v>1609</v>
      </c>
      <c r="E60" s="2118" t="s">
        <v>1610</v>
      </c>
      <c r="F60" s="2119"/>
      <c r="G60" s="852"/>
      <c r="H60" s="29"/>
    </row>
    <row r="61" spans="2:8" ht="16.5">
      <c r="B61" s="324"/>
      <c r="C61" s="2128"/>
      <c r="D61" s="2120"/>
      <c r="E61" s="2123" t="s">
        <v>1611</v>
      </c>
      <c r="F61" s="2123"/>
      <c r="G61" s="855"/>
      <c r="H61" s="29"/>
    </row>
    <row r="62" spans="2:8" ht="33">
      <c r="B62" s="324"/>
      <c r="C62" s="2128"/>
      <c r="D62" s="2121"/>
      <c r="E62" s="1041" t="s">
        <v>1612</v>
      </c>
      <c r="F62" s="1041" t="s">
        <v>1613</v>
      </c>
      <c r="G62" s="855"/>
      <c r="H62" s="29"/>
    </row>
    <row r="63" spans="2:8" ht="33.75" thickBot="1">
      <c r="B63" s="324"/>
      <c r="C63" s="2128"/>
      <c r="D63" s="2122"/>
      <c r="E63" s="1041" t="s">
        <v>1614</v>
      </c>
      <c r="F63" s="1041" t="s">
        <v>1615</v>
      </c>
      <c r="G63" s="855"/>
      <c r="H63" s="29"/>
    </row>
    <row r="64" spans="2:8" ht="17.25" thickBot="1">
      <c r="B64" s="324"/>
      <c r="C64" s="2128"/>
      <c r="D64" s="1036" t="s">
        <v>1616</v>
      </c>
      <c r="E64" s="2104" t="s">
        <v>1617</v>
      </c>
      <c r="F64" s="2105"/>
      <c r="G64" s="852"/>
      <c r="H64" s="29"/>
    </row>
    <row r="65" spans="2:8" ht="17.25" thickBot="1">
      <c r="B65" s="324"/>
      <c r="C65" s="2128"/>
      <c r="D65" s="2106"/>
      <c r="E65" s="2098" t="s">
        <v>1618</v>
      </c>
      <c r="F65" s="2099"/>
      <c r="G65" s="855"/>
      <c r="H65" s="29"/>
    </row>
    <row r="66" spans="2:8" ht="33.75" thickBot="1">
      <c r="B66" s="324"/>
      <c r="C66" s="2128"/>
      <c r="D66" s="2107"/>
      <c r="E66" s="1039" t="s">
        <v>1619</v>
      </c>
      <c r="F66" s="964" t="s">
        <v>1620</v>
      </c>
      <c r="G66" s="855"/>
      <c r="H66" s="29"/>
    </row>
    <row r="67" spans="2:8" ht="33.75" thickBot="1">
      <c r="B67" s="324"/>
      <c r="C67" s="2129"/>
      <c r="D67" s="2108"/>
      <c r="E67" s="1039" t="s">
        <v>1621</v>
      </c>
      <c r="F67" s="964" t="s">
        <v>1622</v>
      </c>
      <c r="G67" s="855"/>
      <c r="H67" s="29"/>
    </row>
    <row r="68" spans="2:8" ht="17.25" thickBot="1">
      <c r="B68" s="324"/>
      <c r="C68" s="1042" t="s">
        <v>1623</v>
      </c>
      <c r="D68" s="2109" t="s">
        <v>1624</v>
      </c>
      <c r="E68" s="2110"/>
      <c r="F68" s="2111"/>
      <c r="G68" s="852"/>
      <c r="H68" s="29"/>
    </row>
    <row r="69" spans="2:8" ht="36.75" customHeight="1" thickBot="1">
      <c r="B69" s="324"/>
      <c r="C69" s="2112"/>
      <c r="D69" s="2092" t="s">
        <v>1625</v>
      </c>
      <c r="E69" s="2093"/>
      <c r="F69" s="2094"/>
      <c r="G69" s="852"/>
      <c r="H69" s="29"/>
    </row>
    <row r="70" spans="2:8" ht="17.25" thickBot="1">
      <c r="B70" s="324"/>
      <c r="C70" s="2113"/>
      <c r="D70" s="1036" t="s">
        <v>1626</v>
      </c>
      <c r="E70" s="2092" t="s">
        <v>1627</v>
      </c>
      <c r="F70" s="2094"/>
      <c r="G70" s="852"/>
      <c r="H70" s="29"/>
    </row>
    <row r="71" spans="2:8" ht="17.25" thickBot="1">
      <c r="B71" s="324"/>
      <c r="C71" s="2113"/>
      <c r="D71" s="2115"/>
      <c r="E71" s="2098" t="s">
        <v>1628</v>
      </c>
      <c r="F71" s="2099"/>
      <c r="G71" s="855"/>
      <c r="H71" s="29"/>
    </row>
    <row r="72" spans="2:8" ht="33.75" thickBot="1">
      <c r="B72" s="324"/>
      <c r="C72" s="2113"/>
      <c r="D72" s="2116"/>
      <c r="E72" s="1039" t="s">
        <v>1629</v>
      </c>
      <c r="F72" s="964" t="s">
        <v>1630</v>
      </c>
      <c r="G72" s="855"/>
      <c r="H72" s="29"/>
    </row>
    <row r="73" spans="2:8" ht="33.75" thickBot="1">
      <c r="B73" s="324"/>
      <c r="C73" s="2113"/>
      <c r="D73" s="2117"/>
      <c r="E73" s="1039" t="s">
        <v>1631</v>
      </c>
      <c r="F73" s="964" t="s">
        <v>1632</v>
      </c>
      <c r="G73" s="855"/>
      <c r="H73" s="29"/>
    </row>
    <row r="74" spans="2:8" ht="17.25" thickBot="1">
      <c r="B74" s="324"/>
      <c r="C74" s="2113"/>
      <c r="D74" s="1036" t="s">
        <v>1633</v>
      </c>
      <c r="E74" s="2092" t="s">
        <v>1634</v>
      </c>
      <c r="F74" s="2094"/>
      <c r="G74" s="852"/>
      <c r="H74" s="29"/>
    </row>
    <row r="75" spans="2:8" ht="17.25" thickBot="1">
      <c r="B75" s="324"/>
      <c r="C75" s="2113"/>
      <c r="D75" s="2115"/>
      <c r="E75" s="2098" t="s">
        <v>1635</v>
      </c>
      <c r="F75" s="2099"/>
      <c r="G75" s="855"/>
      <c r="H75" s="29"/>
    </row>
    <row r="76" spans="2:8" ht="17.25" thickBot="1">
      <c r="B76" s="324"/>
      <c r="C76" s="2113"/>
      <c r="D76" s="2116"/>
      <c r="E76" s="1039" t="s">
        <v>1636</v>
      </c>
      <c r="F76" s="964" t="s">
        <v>1637</v>
      </c>
      <c r="G76" s="855"/>
      <c r="H76" s="29"/>
    </row>
    <row r="77" spans="2:8" ht="17.25" thickBot="1">
      <c r="B77" s="324"/>
      <c r="C77" s="2114"/>
      <c r="D77" s="2117"/>
      <c r="E77" s="1039" t="s">
        <v>1638</v>
      </c>
      <c r="F77" s="964" t="s">
        <v>1639</v>
      </c>
      <c r="G77" s="855"/>
      <c r="H77" s="29"/>
    </row>
    <row r="78" spans="2:8" ht="17.25" thickBot="1">
      <c r="B78" s="324"/>
      <c r="C78" s="1043" t="s">
        <v>1640</v>
      </c>
      <c r="D78" s="2086" t="s">
        <v>1641</v>
      </c>
      <c r="E78" s="2087"/>
      <c r="F78" s="2088"/>
      <c r="G78" s="852"/>
      <c r="H78" s="29"/>
    </row>
    <row r="79" spans="2:8" ht="34.5" customHeight="1" thickBot="1">
      <c r="B79" s="324"/>
      <c r="C79" s="2089"/>
      <c r="D79" s="2092" t="s">
        <v>1642</v>
      </c>
      <c r="E79" s="2093"/>
      <c r="F79" s="2094"/>
      <c r="G79" s="852"/>
      <c r="H79" s="29"/>
    </row>
    <row r="80" spans="2:8" ht="17.25" thickBot="1">
      <c r="B80" s="324"/>
      <c r="C80" s="2090"/>
      <c r="D80" s="1036" t="s">
        <v>1643</v>
      </c>
      <c r="E80" s="2092" t="s">
        <v>1644</v>
      </c>
      <c r="F80" s="2094"/>
      <c r="G80" s="852"/>
      <c r="H80" s="29"/>
    </row>
    <row r="81" spans="2:8" ht="17.25" thickBot="1">
      <c r="B81" s="324"/>
      <c r="C81" s="2090"/>
      <c r="D81" s="2095"/>
      <c r="E81" s="2098" t="s">
        <v>1645</v>
      </c>
      <c r="F81" s="2099"/>
      <c r="G81" s="855"/>
      <c r="H81" s="29"/>
    </row>
    <row r="82" spans="2:8" ht="50.25" thickBot="1">
      <c r="B82" s="324"/>
      <c r="C82" s="2090"/>
      <c r="D82" s="2096"/>
      <c r="E82" s="1039" t="s">
        <v>1646</v>
      </c>
      <c r="F82" s="964" t="s">
        <v>1647</v>
      </c>
      <c r="G82" s="855"/>
      <c r="H82" s="29"/>
    </row>
    <row r="83" spans="2:8" ht="50.25" thickBot="1">
      <c r="B83" s="324"/>
      <c r="C83" s="2090"/>
      <c r="D83" s="2097"/>
      <c r="E83" s="1039" t="s">
        <v>1648</v>
      </c>
      <c r="F83" s="964" t="s">
        <v>1649</v>
      </c>
      <c r="G83" s="855"/>
      <c r="H83" s="29"/>
    </row>
    <row r="84" spans="2:8" ht="17.25" thickBot="1">
      <c r="B84" s="324"/>
      <c r="C84" s="2090"/>
      <c r="D84" s="1036" t="s">
        <v>1650</v>
      </c>
      <c r="E84" s="2092" t="s">
        <v>1651</v>
      </c>
      <c r="F84" s="2094"/>
      <c r="G84" s="852"/>
      <c r="H84" s="29"/>
    </row>
    <row r="85" spans="2:8" ht="17.25" thickBot="1">
      <c r="B85" s="324"/>
      <c r="C85" s="2090"/>
      <c r="D85" s="2095"/>
      <c r="E85" s="2098" t="s">
        <v>1652</v>
      </c>
      <c r="F85" s="2099"/>
      <c r="G85" s="855"/>
      <c r="H85" s="29"/>
    </row>
    <row r="86" spans="2:8" ht="33.75" thickBot="1">
      <c r="B86" s="324"/>
      <c r="C86" s="2090"/>
      <c r="D86" s="2096"/>
      <c r="E86" s="1039" t="s">
        <v>1653</v>
      </c>
      <c r="F86" s="964" t="s">
        <v>1654</v>
      </c>
      <c r="G86" s="855"/>
      <c r="H86" s="29"/>
    </row>
    <row r="87" spans="2:8" ht="33.75" thickBot="1">
      <c r="B87" s="324"/>
      <c r="C87" s="2090"/>
      <c r="D87" s="2096"/>
      <c r="E87" s="1039" t="s">
        <v>1655</v>
      </c>
      <c r="F87" s="964" t="s">
        <v>1656</v>
      </c>
      <c r="G87" s="855"/>
      <c r="H87" s="29"/>
    </row>
    <row r="88" spans="2:8" ht="33.75" thickBot="1">
      <c r="B88" s="324"/>
      <c r="C88" s="2090"/>
      <c r="D88" s="2096"/>
      <c r="E88" s="1039" t="s">
        <v>1657</v>
      </c>
      <c r="F88" s="964" t="s">
        <v>1658</v>
      </c>
      <c r="G88" s="855"/>
      <c r="H88" s="29"/>
    </row>
    <row r="89" spans="2:8" ht="33.75" thickBot="1">
      <c r="B89" s="324"/>
      <c r="C89" s="2090"/>
      <c r="D89" s="2096"/>
      <c r="E89" s="1039" t="s">
        <v>1659</v>
      </c>
      <c r="F89" s="964" t="s">
        <v>1660</v>
      </c>
      <c r="G89" s="855"/>
      <c r="H89" s="29"/>
    </row>
    <row r="90" spans="2:8" ht="33.75" thickBot="1">
      <c r="B90" s="324"/>
      <c r="C90" s="2090"/>
      <c r="D90" s="2096"/>
      <c r="E90" s="1039" t="s">
        <v>1661</v>
      </c>
      <c r="F90" s="964" t="s">
        <v>1662</v>
      </c>
      <c r="G90" s="855"/>
      <c r="H90" s="29"/>
    </row>
    <row r="91" spans="2:8" ht="33.75" thickBot="1">
      <c r="B91" s="324"/>
      <c r="C91" s="2090"/>
      <c r="D91" s="2096"/>
      <c r="E91" s="1039" t="s">
        <v>1663</v>
      </c>
      <c r="F91" s="964" t="s">
        <v>1664</v>
      </c>
      <c r="G91" s="855"/>
      <c r="H91" s="29"/>
    </row>
    <row r="92" spans="2:8" ht="33.75" thickBot="1">
      <c r="B92" s="324"/>
      <c r="C92" s="2090"/>
      <c r="D92" s="2096"/>
      <c r="E92" s="1039" t="s">
        <v>1665</v>
      </c>
      <c r="F92" s="964" t="s">
        <v>1666</v>
      </c>
      <c r="G92" s="855"/>
      <c r="H92" s="29"/>
    </row>
    <row r="93" spans="2:8" ht="33.75" thickBot="1">
      <c r="B93" s="324"/>
      <c r="C93" s="2090"/>
      <c r="D93" s="2096"/>
      <c r="E93" s="1039" t="s">
        <v>1667</v>
      </c>
      <c r="F93" s="964" t="s">
        <v>1668</v>
      </c>
      <c r="G93" s="855"/>
      <c r="H93" s="29"/>
    </row>
    <row r="94" spans="2:8" ht="33.75" thickBot="1">
      <c r="B94" s="324"/>
      <c r="C94" s="2090"/>
      <c r="D94" s="2096"/>
      <c r="E94" s="1039" t="s">
        <v>1669</v>
      </c>
      <c r="F94" s="964" t="s">
        <v>1670</v>
      </c>
      <c r="G94" s="855"/>
      <c r="H94" s="29"/>
    </row>
    <row r="95" spans="2:8" ht="33.75" thickBot="1">
      <c r="B95" s="324"/>
      <c r="C95" s="2090"/>
      <c r="D95" s="2096"/>
      <c r="E95" s="1039" t="s">
        <v>1671</v>
      </c>
      <c r="F95" s="964" t="s">
        <v>1672</v>
      </c>
      <c r="G95" s="855"/>
      <c r="H95" s="29"/>
    </row>
    <row r="96" spans="2:8" ht="33.75" thickBot="1">
      <c r="B96" s="324"/>
      <c r="C96" s="2090"/>
      <c r="D96" s="2096"/>
      <c r="E96" s="1039" t="s">
        <v>1673</v>
      </c>
      <c r="F96" s="964" t="s">
        <v>1674</v>
      </c>
      <c r="G96" s="855"/>
      <c r="H96" s="29"/>
    </row>
    <row r="97" spans="2:8" ht="33.75" thickBot="1">
      <c r="B97" s="324"/>
      <c r="C97" s="2090"/>
      <c r="D97" s="2096"/>
      <c r="E97" s="1039" t="s">
        <v>1675</v>
      </c>
      <c r="F97" s="964" t="s">
        <v>1676</v>
      </c>
      <c r="G97" s="855"/>
      <c r="H97" s="29"/>
    </row>
    <row r="98" spans="2:8" ht="33.75" thickBot="1">
      <c r="B98" s="324"/>
      <c r="C98" s="2090"/>
      <c r="D98" s="2096"/>
      <c r="E98" s="1039" t="s">
        <v>1677</v>
      </c>
      <c r="F98" s="964" t="s">
        <v>1678</v>
      </c>
      <c r="G98" s="855"/>
      <c r="H98" s="29"/>
    </row>
    <row r="99" spans="2:8" ht="33.75" thickBot="1">
      <c r="B99" s="324"/>
      <c r="C99" s="2090"/>
      <c r="D99" s="2096"/>
      <c r="E99" s="1039" t="s">
        <v>1679</v>
      </c>
      <c r="F99" s="964" t="s">
        <v>1680</v>
      </c>
      <c r="G99" s="855"/>
      <c r="H99" s="29"/>
    </row>
    <row r="100" spans="2:8" ht="33.75" thickBot="1">
      <c r="B100" s="324"/>
      <c r="C100" s="2090"/>
      <c r="D100" s="2096"/>
      <c r="E100" s="1039" t="s">
        <v>1681</v>
      </c>
      <c r="F100" s="964" t="s">
        <v>1682</v>
      </c>
      <c r="G100" s="855"/>
      <c r="H100" s="29"/>
    </row>
    <row r="101" spans="2:8" ht="33.75" thickBot="1">
      <c r="B101" s="324"/>
      <c r="C101" s="2090"/>
      <c r="D101" s="2096"/>
      <c r="E101" s="1039" t="s">
        <v>1683</v>
      </c>
      <c r="F101" s="964" t="s">
        <v>1684</v>
      </c>
      <c r="G101" s="855"/>
      <c r="H101" s="29"/>
    </row>
    <row r="102" spans="2:8" ht="33.75" thickBot="1">
      <c r="B102" s="324"/>
      <c r="C102" s="2090"/>
      <c r="D102" s="2096"/>
      <c r="E102" s="1039" t="s">
        <v>1685</v>
      </c>
      <c r="F102" s="964" t="s">
        <v>1686</v>
      </c>
      <c r="G102" s="855"/>
      <c r="H102" s="29"/>
    </row>
    <row r="103" spans="2:8" ht="33.75" thickBot="1">
      <c r="B103" s="324"/>
      <c r="C103" s="2090"/>
      <c r="D103" s="2097"/>
      <c r="E103" s="1039" t="s">
        <v>1687</v>
      </c>
      <c r="F103" s="964" t="s">
        <v>1688</v>
      </c>
      <c r="G103" s="855"/>
      <c r="H103" s="29"/>
    </row>
    <row r="104" spans="2:8" ht="17.25" thickBot="1">
      <c r="B104" s="324"/>
      <c r="C104" s="2090"/>
      <c r="D104" s="1036" t="s">
        <v>1689</v>
      </c>
      <c r="E104" s="2092" t="s">
        <v>1690</v>
      </c>
      <c r="F104" s="2094"/>
      <c r="G104" s="852"/>
      <c r="H104" s="29"/>
    </row>
    <row r="105" spans="2:8" ht="17.25" thickBot="1">
      <c r="B105" s="324"/>
      <c r="C105" s="2090"/>
      <c r="D105" s="2095"/>
      <c r="E105" s="2098" t="s">
        <v>1691</v>
      </c>
      <c r="F105" s="2099"/>
      <c r="G105" s="855"/>
      <c r="H105" s="29"/>
    </row>
    <row r="106" spans="2:8" ht="33.75" thickBot="1">
      <c r="B106" s="324"/>
      <c r="C106" s="2090"/>
      <c r="D106" s="2096"/>
      <c r="E106" s="1039" t="s">
        <v>1692</v>
      </c>
      <c r="F106" s="964" t="s">
        <v>1693</v>
      </c>
      <c r="G106" s="855"/>
      <c r="H106" s="29"/>
    </row>
    <row r="107" spans="2:8" ht="33.75" thickBot="1">
      <c r="B107" s="324"/>
      <c r="C107" s="2090"/>
      <c r="D107" s="2096"/>
      <c r="E107" s="1039" t="s">
        <v>1694</v>
      </c>
      <c r="F107" s="964" t="s">
        <v>1695</v>
      </c>
      <c r="G107" s="855"/>
      <c r="H107" s="29"/>
    </row>
    <row r="108" spans="2:8" ht="33.75" thickBot="1">
      <c r="B108" s="324"/>
      <c r="C108" s="2090"/>
      <c r="D108" s="2096"/>
      <c r="E108" s="1039" t="s">
        <v>1696</v>
      </c>
      <c r="F108" s="964" t="s">
        <v>1697</v>
      </c>
      <c r="G108" s="855"/>
      <c r="H108" s="29"/>
    </row>
    <row r="109" spans="2:8" ht="33.75" thickBot="1">
      <c r="B109" s="324"/>
      <c r="C109" s="2090"/>
      <c r="D109" s="2096"/>
      <c r="E109" s="1039" t="s">
        <v>1698</v>
      </c>
      <c r="F109" s="964" t="s">
        <v>1699</v>
      </c>
      <c r="G109" s="855"/>
      <c r="H109" s="29"/>
    </row>
    <row r="110" spans="2:8" ht="33.75" thickBot="1">
      <c r="B110" s="324"/>
      <c r="C110" s="2090"/>
      <c r="D110" s="2096"/>
      <c r="E110" s="1039" t="s">
        <v>1700</v>
      </c>
      <c r="F110" s="964" t="s">
        <v>1701</v>
      </c>
      <c r="G110" s="855"/>
      <c r="H110" s="29"/>
    </row>
    <row r="111" spans="2:8" ht="33.75" thickBot="1">
      <c r="B111" s="324"/>
      <c r="C111" s="2090"/>
      <c r="D111" s="2096"/>
      <c r="E111" s="1039" t="s">
        <v>1702</v>
      </c>
      <c r="F111" s="964" t="s">
        <v>1703</v>
      </c>
      <c r="G111" s="855"/>
      <c r="H111" s="29"/>
    </row>
    <row r="112" spans="2:8" ht="33.75" thickBot="1">
      <c r="B112" s="324"/>
      <c r="C112" s="2090"/>
      <c r="D112" s="2096"/>
      <c r="E112" s="1039" t="s">
        <v>1704</v>
      </c>
      <c r="F112" s="964" t="s">
        <v>1705</v>
      </c>
      <c r="G112" s="855"/>
      <c r="H112" s="29"/>
    </row>
    <row r="113" spans="2:8" ht="33.75" thickBot="1">
      <c r="B113" s="324"/>
      <c r="C113" s="2090"/>
      <c r="D113" s="2096"/>
      <c r="E113" s="1039" t="s">
        <v>1706</v>
      </c>
      <c r="F113" s="964" t="s">
        <v>1707</v>
      </c>
      <c r="G113" s="855"/>
      <c r="H113" s="29"/>
    </row>
    <row r="114" spans="2:8" ht="33.75" thickBot="1">
      <c r="B114" s="324"/>
      <c r="C114" s="2090"/>
      <c r="D114" s="2096"/>
      <c r="E114" s="1039" t="s">
        <v>1708</v>
      </c>
      <c r="F114" s="964" t="s">
        <v>1709</v>
      </c>
      <c r="G114" s="855"/>
      <c r="H114" s="29"/>
    </row>
    <row r="115" spans="2:8" ht="33.75" thickBot="1">
      <c r="B115" s="324"/>
      <c r="C115" s="2090"/>
      <c r="D115" s="2096"/>
      <c r="E115" s="1039" t="s">
        <v>1710</v>
      </c>
      <c r="F115" s="964" t="s">
        <v>1711</v>
      </c>
      <c r="G115" s="855"/>
      <c r="H115" s="29"/>
    </row>
    <row r="116" spans="2:8" ht="33.75" thickBot="1">
      <c r="B116" s="324"/>
      <c r="C116" s="2090"/>
      <c r="D116" s="2096"/>
      <c r="E116" s="1039" t="s">
        <v>1712</v>
      </c>
      <c r="F116" s="964" t="s">
        <v>1713</v>
      </c>
      <c r="G116" s="855"/>
      <c r="H116" s="29"/>
    </row>
    <row r="117" spans="2:8" ht="33.75" thickBot="1">
      <c r="B117" s="324"/>
      <c r="C117" s="2090"/>
      <c r="D117" s="2096"/>
      <c r="E117" s="1039" t="s">
        <v>1714</v>
      </c>
      <c r="F117" s="964" t="s">
        <v>1715</v>
      </c>
      <c r="G117" s="855"/>
      <c r="H117" s="29"/>
    </row>
    <row r="118" spans="2:8" ht="33.75" thickBot="1">
      <c r="B118" s="324"/>
      <c r="C118" s="2090"/>
      <c r="D118" s="2096"/>
      <c r="E118" s="1039" t="s">
        <v>1716</v>
      </c>
      <c r="F118" s="964" t="s">
        <v>1717</v>
      </c>
      <c r="G118" s="855"/>
      <c r="H118" s="29"/>
    </row>
    <row r="119" spans="2:8" ht="33.75" thickBot="1">
      <c r="B119" s="324"/>
      <c r="C119" s="2090"/>
      <c r="D119" s="2096"/>
      <c r="E119" s="1039" t="s">
        <v>1718</v>
      </c>
      <c r="F119" s="964" t="s">
        <v>1719</v>
      </c>
      <c r="G119" s="855"/>
      <c r="H119" s="29"/>
    </row>
    <row r="120" spans="2:8" ht="33.75" thickBot="1">
      <c r="B120" s="324"/>
      <c r="C120" s="2090"/>
      <c r="D120" s="2096"/>
      <c r="E120" s="1039" t="s">
        <v>1720</v>
      </c>
      <c r="F120" s="964" t="s">
        <v>1721</v>
      </c>
      <c r="G120" s="855"/>
      <c r="H120" s="29"/>
    </row>
    <row r="121" spans="2:8" ht="33.75" thickBot="1">
      <c r="B121" s="324"/>
      <c r="C121" s="2090"/>
      <c r="D121" s="2096"/>
      <c r="E121" s="1039" t="s">
        <v>1722</v>
      </c>
      <c r="F121" s="964" t="s">
        <v>1723</v>
      </c>
      <c r="G121" s="855"/>
      <c r="H121" s="29"/>
    </row>
    <row r="122" spans="2:8" ht="33.75" thickBot="1">
      <c r="B122" s="324"/>
      <c r="C122" s="2090"/>
      <c r="D122" s="2096"/>
      <c r="E122" s="1039" t="s">
        <v>1724</v>
      </c>
      <c r="F122" s="964" t="s">
        <v>1725</v>
      </c>
      <c r="G122" s="855"/>
      <c r="H122" s="29"/>
    </row>
    <row r="123" spans="2:8" ht="33.75" thickBot="1">
      <c r="B123" s="324"/>
      <c r="C123" s="2090"/>
      <c r="D123" s="2097"/>
      <c r="E123" s="1044" t="s">
        <v>1726</v>
      </c>
      <c r="F123" s="355" t="s">
        <v>1727</v>
      </c>
      <c r="G123" s="855"/>
      <c r="H123" s="29"/>
    </row>
    <row r="124" spans="2:8" ht="17.25" thickBot="1">
      <c r="B124" s="324"/>
      <c r="C124" s="2090"/>
      <c r="D124" s="1045" t="s">
        <v>1728</v>
      </c>
      <c r="E124" s="2100" t="s">
        <v>1729</v>
      </c>
      <c r="F124" s="2101"/>
      <c r="G124" s="852"/>
      <c r="H124" s="29"/>
    </row>
    <row r="125" spans="2:8" ht="17.25" thickBot="1">
      <c r="B125" s="324"/>
      <c r="C125" s="2090"/>
      <c r="D125" s="2095"/>
      <c r="E125" s="2102" t="s">
        <v>1730</v>
      </c>
      <c r="F125" s="2103"/>
      <c r="G125" s="855"/>
      <c r="H125" s="29"/>
    </row>
    <row r="126" spans="2:8" ht="33.75" thickBot="1">
      <c r="B126" s="324"/>
      <c r="C126" s="2090"/>
      <c r="D126" s="2096"/>
      <c r="E126" s="1039" t="s">
        <v>1731</v>
      </c>
      <c r="F126" s="964" t="s">
        <v>1732</v>
      </c>
      <c r="G126" s="855"/>
      <c r="H126" s="29"/>
    </row>
    <row r="127" spans="2:8" ht="33.75" thickBot="1">
      <c r="B127" s="324"/>
      <c r="C127" s="2090"/>
      <c r="D127" s="2096"/>
      <c r="E127" s="1039" t="s">
        <v>1733</v>
      </c>
      <c r="F127" s="964" t="s">
        <v>1734</v>
      </c>
      <c r="G127" s="855"/>
      <c r="H127" s="29"/>
    </row>
    <row r="128" spans="2:8" ht="33.75" thickBot="1">
      <c r="B128" s="324"/>
      <c r="C128" s="2090"/>
      <c r="D128" s="2096"/>
      <c r="E128" s="1039" t="s">
        <v>1735</v>
      </c>
      <c r="F128" s="964" t="s">
        <v>1736</v>
      </c>
      <c r="G128" s="855"/>
      <c r="H128" s="29"/>
    </row>
    <row r="129" spans="2:8" ht="33.75" thickBot="1">
      <c r="B129" s="324"/>
      <c r="C129" s="2090"/>
      <c r="D129" s="2096"/>
      <c r="E129" s="1039" t="s">
        <v>1737</v>
      </c>
      <c r="F129" s="964" t="s">
        <v>1738</v>
      </c>
      <c r="G129" s="855"/>
      <c r="H129" s="29"/>
    </row>
    <row r="130" spans="2:8" ht="33.75" thickBot="1">
      <c r="B130" s="324"/>
      <c r="C130" s="2090"/>
      <c r="D130" s="2096"/>
      <c r="E130" s="1039" t="s">
        <v>1739</v>
      </c>
      <c r="F130" s="964" t="s">
        <v>1740</v>
      </c>
      <c r="G130" s="855"/>
      <c r="H130" s="29"/>
    </row>
    <row r="131" spans="2:8" ht="33.75" thickBot="1">
      <c r="B131" s="324"/>
      <c r="C131" s="2090"/>
      <c r="D131" s="2096"/>
      <c r="E131" s="1039" t="s">
        <v>1741</v>
      </c>
      <c r="F131" s="964" t="s">
        <v>1742</v>
      </c>
      <c r="G131" s="855"/>
      <c r="H131" s="29"/>
    </row>
    <row r="132" spans="2:8" ht="33.75" thickBot="1">
      <c r="B132" s="324"/>
      <c r="C132" s="2090"/>
      <c r="D132" s="2096"/>
      <c r="E132" s="1039" t="s">
        <v>1743</v>
      </c>
      <c r="F132" s="964" t="s">
        <v>1744</v>
      </c>
      <c r="G132" s="855"/>
      <c r="H132" s="29"/>
    </row>
    <row r="133" spans="2:8" ht="33.75" thickBot="1">
      <c r="B133" s="324"/>
      <c r="C133" s="2090"/>
      <c r="D133" s="2096"/>
      <c r="E133" s="1039" t="s">
        <v>1745</v>
      </c>
      <c r="F133" s="964" t="s">
        <v>1746</v>
      </c>
      <c r="G133" s="855"/>
      <c r="H133" s="29"/>
    </row>
    <row r="134" spans="2:8" ht="33.75" thickBot="1">
      <c r="B134" s="324"/>
      <c r="C134" s="2090"/>
      <c r="D134" s="2096"/>
      <c r="E134" s="1039" t="s">
        <v>1747</v>
      </c>
      <c r="F134" s="964" t="s">
        <v>1748</v>
      </c>
      <c r="G134" s="855"/>
      <c r="H134" s="29"/>
    </row>
    <row r="135" spans="2:8" ht="33.75" thickBot="1">
      <c r="B135" s="324"/>
      <c r="C135" s="2090"/>
      <c r="D135" s="2096"/>
      <c r="E135" s="1039" t="s">
        <v>1749</v>
      </c>
      <c r="F135" s="964" t="s">
        <v>1750</v>
      </c>
      <c r="G135" s="855"/>
      <c r="H135" s="29"/>
    </row>
    <row r="136" spans="2:8" ht="33.75" thickBot="1">
      <c r="B136" s="324"/>
      <c r="C136" s="2090"/>
      <c r="D136" s="2096"/>
      <c r="E136" s="1039" t="s">
        <v>1751</v>
      </c>
      <c r="F136" s="964" t="s">
        <v>1752</v>
      </c>
      <c r="G136" s="855"/>
      <c r="H136" s="29"/>
    </row>
    <row r="137" spans="2:8" ht="33.75" thickBot="1">
      <c r="B137" s="324"/>
      <c r="C137" s="2090"/>
      <c r="D137" s="2096"/>
      <c r="E137" s="1039" t="s">
        <v>1753</v>
      </c>
      <c r="F137" s="964" t="s">
        <v>1754</v>
      </c>
      <c r="G137" s="855"/>
      <c r="H137" s="29"/>
    </row>
    <row r="138" spans="2:8" ht="33.75" thickBot="1">
      <c r="B138" s="324"/>
      <c r="C138" s="2090"/>
      <c r="D138" s="2096"/>
      <c r="E138" s="1039" t="s">
        <v>1755</v>
      </c>
      <c r="F138" s="964" t="s">
        <v>1756</v>
      </c>
      <c r="G138" s="855"/>
      <c r="H138" s="29"/>
    </row>
    <row r="139" spans="2:8" ht="33.75" thickBot="1">
      <c r="B139" s="324"/>
      <c r="C139" s="2090"/>
      <c r="D139" s="2096"/>
      <c r="E139" s="1039" t="s">
        <v>1757</v>
      </c>
      <c r="F139" s="964" t="s">
        <v>1758</v>
      </c>
      <c r="G139" s="855"/>
      <c r="H139" s="29"/>
    </row>
    <row r="140" spans="2:8" ht="33.75" thickBot="1">
      <c r="B140" s="324"/>
      <c r="C140" s="2090"/>
      <c r="D140" s="2096"/>
      <c r="E140" s="1039" t="s">
        <v>1759</v>
      </c>
      <c r="F140" s="964" t="s">
        <v>1760</v>
      </c>
      <c r="G140" s="855"/>
      <c r="H140" s="29"/>
    </row>
    <row r="141" spans="2:8" ht="33.75" thickBot="1">
      <c r="B141" s="324"/>
      <c r="C141" s="2090"/>
      <c r="D141" s="2096"/>
      <c r="E141" s="1039" t="s">
        <v>1761</v>
      </c>
      <c r="F141" s="964" t="s">
        <v>1762</v>
      </c>
      <c r="G141" s="855"/>
      <c r="H141" s="29"/>
    </row>
    <row r="142" spans="2:8" ht="33.75" thickBot="1">
      <c r="B142" s="324"/>
      <c r="C142" s="2090"/>
      <c r="D142" s="2096"/>
      <c r="E142" s="1039" t="s">
        <v>1763</v>
      </c>
      <c r="F142" s="964" t="s">
        <v>1764</v>
      </c>
      <c r="G142" s="855"/>
      <c r="H142" s="29"/>
    </row>
    <row r="143" spans="2:8" ht="33.75" thickBot="1">
      <c r="B143" s="324"/>
      <c r="C143" s="2091"/>
      <c r="D143" s="2097"/>
      <c r="E143" s="1039" t="s">
        <v>1765</v>
      </c>
      <c r="F143" s="964" t="s">
        <v>1766</v>
      </c>
      <c r="G143" s="855"/>
      <c r="H143" s="29"/>
    </row>
    <row r="144" spans="2:8">
      <c r="B144" s="324"/>
      <c r="C144" s="28"/>
      <c r="D144" s="28"/>
      <c r="E144" s="28"/>
      <c r="F144" s="28"/>
      <c r="G144" s="28"/>
      <c r="H144" s="29"/>
    </row>
    <row r="145" spans="2:8" ht="13.5" thickBot="1">
      <c r="B145" s="325"/>
      <c r="C145" s="326"/>
      <c r="D145" s="326"/>
      <c r="E145" s="326"/>
      <c r="F145" s="326"/>
      <c r="G145" s="326"/>
      <c r="H145" s="327"/>
    </row>
  </sheetData>
  <sheetProtection password="D69D" sheet="1" selectLockedCells="1"/>
  <mergeCells count="69">
    <mergeCell ref="D11:F11"/>
    <mergeCell ref="C12:C26"/>
    <mergeCell ref="D12:F12"/>
    <mergeCell ref="E13:F13"/>
    <mergeCell ref="D14:D18"/>
    <mergeCell ref="E14:F14"/>
    <mergeCell ref="E19:F19"/>
    <mergeCell ref="D20:D26"/>
    <mergeCell ref="E20:F20"/>
    <mergeCell ref="D27:F27"/>
    <mergeCell ref="C28:C67"/>
    <mergeCell ref="D28:F28"/>
    <mergeCell ref="E29:F29"/>
    <mergeCell ref="D30:D33"/>
    <mergeCell ref="E30:F30"/>
    <mergeCell ref="E34:F34"/>
    <mergeCell ref="D35:D38"/>
    <mergeCell ref="E35:F35"/>
    <mergeCell ref="E39:F39"/>
    <mergeCell ref="D40:D43"/>
    <mergeCell ref="E40:F40"/>
    <mergeCell ref="E44:F44"/>
    <mergeCell ref="D45:D47"/>
    <mergeCell ref="E45:F45"/>
    <mergeCell ref="E48:F48"/>
    <mergeCell ref="D49:D51"/>
    <mergeCell ref="E49:F49"/>
    <mergeCell ref="E52:F52"/>
    <mergeCell ref="D53:D55"/>
    <mergeCell ref="E53:F53"/>
    <mergeCell ref="E56:F56"/>
    <mergeCell ref="D57:D59"/>
    <mergeCell ref="E57:F57"/>
    <mergeCell ref="E60:F60"/>
    <mergeCell ref="D61:D63"/>
    <mergeCell ref="E61:F61"/>
    <mergeCell ref="E64:F64"/>
    <mergeCell ref="D65:D67"/>
    <mergeCell ref="E65:F65"/>
    <mergeCell ref="D68:F68"/>
    <mergeCell ref="C69:C77"/>
    <mergeCell ref="D69:F69"/>
    <mergeCell ref="E70:F70"/>
    <mergeCell ref="D71:D73"/>
    <mergeCell ref="E71:F71"/>
    <mergeCell ref="E74:F74"/>
    <mergeCell ref="D75:D77"/>
    <mergeCell ref="E75:F75"/>
    <mergeCell ref="D78:F78"/>
    <mergeCell ref="C79:C143"/>
    <mergeCell ref="D79:F79"/>
    <mergeCell ref="E80:F80"/>
    <mergeCell ref="D81:D83"/>
    <mergeCell ref="E81:F81"/>
    <mergeCell ref="E84:F84"/>
    <mergeCell ref="D85:D103"/>
    <mergeCell ref="E85:F85"/>
    <mergeCell ref="E104:F104"/>
    <mergeCell ref="D105:D123"/>
    <mergeCell ref="E105:F105"/>
    <mergeCell ref="E124:F124"/>
    <mergeCell ref="D125:D143"/>
    <mergeCell ref="E125:F125"/>
    <mergeCell ref="D8:F8"/>
    <mergeCell ref="D9:F9"/>
    <mergeCell ref="D7:F7"/>
    <mergeCell ref="D6:F6"/>
    <mergeCell ref="C3:F3"/>
    <mergeCell ref="C4:F4"/>
  </mergeCells>
  <printOptions horizontalCentered="1"/>
  <pageMargins left="0.45" right="0.45" top="0.5" bottom="0.5" header="0.3" footer="0.3"/>
  <pageSetup paperSize="256" scale="68" orientation="portrait" r:id="rId1"/>
  <headerFooter>
    <oddFooter>&amp;CPC-2105</oddFooter>
  </headerFooter>
  <rowBreaks count="2" manualBreakCount="2">
    <brk id="77" min="1" max="7" man="1"/>
    <brk id="110" min="1" max="7" man="1"/>
  </rowBreaks>
  <drawing r:id="rId2"/>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8">
    <tabColor rgb="FFFFFF00"/>
  </sheetPr>
  <dimension ref="C1:M127"/>
  <sheetViews>
    <sheetView workbookViewId="0">
      <selection activeCell="K11" sqref="K11:K14"/>
    </sheetView>
  </sheetViews>
  <sheetFormatPr defaultColWidth="9.140625" defaultRowHeight="12.75"/>
  <cols>
    <col min="1" max="1" width="2.85546875" style="20" customWidth="1"/>
    <col min="2" max="2" width="31.140625" style="20" customWidth="1"/>
    <col min="3" max="3" width="2.5703125" style="20" customWidth="1"/>
    <col min="4" max="4" width="10" style="20" customWidth="1"/>
    <col min="5" max="5" width="17.28515625" style="20" customWidth="1"/>
    <col min="6" max="6" width="12.140625" style="20" customWidth="1"/>
    <col min="7" max="7" width="34" style="20" customWidth="1"/>
    <col min="8" max="8" width="9.140625" style="20"/>
    <col min="9" max="9" width="10.5703125" style="20" customWidth="1"/>
    <col min="10" max="10" width="9.140625" style="20"/>
    <col min="11" max="11" width="11.85546875" style="20" customWidth="1"/>
    <col min="12" max="12" width="1.85546875" style="20" customWidth="1"/>
    <col min="13" max="16384" width="9.140625" style="20"/>
  </cols>
  <sheetData>
    <row r="1" spans="3:12" ht="6" customHeight="1"/>
    <row r="2" spans="3:12" ht="6" customHeight="1"/>
    <row r="3" spans="3:12" ht="33.75" customHeight="1">
      <c r="D3" s="143"/>
    </row>
    <row r="4" spans="3:12" ht="14.25" customHeight="1" thickBot="1">
      <c r="D4" s="143"/>
    </row>
    <row r="5" spans="3:12" ht="19.5" customHeight="1">
      <c r="C5" s="2139" t="s">
        <v>1408</v>
      </c>
      <c r="D5" s="2140"/>
      <c r="E5" s="2140"/>
      <c r="F5" s="2140"/>
      <c r="G5" s="2140"/>
      <c r="H5" s="2140"/>
      <c r="I5" s="2140"/>
      <c r="J5" s="2140"/>
      <c r="K5" s="2140"/>
      <c r="L5" s="2141"/>
    </row>
    <row r="6" spans="3:12" ht="16.5" customHeight="1">
      <c r="C6" s="2142" t="s">
        <v>1319</v>
      </c>
      <c r="D6" s="2143"/>
      <c r="E6" s="2143"/>
      <c r="F6" s="2143"/>
      <c r="G6" s="2143"/>
      <c r="H6" s="2143"/>
      <c r="I6" s="2143"/>
      <c r="J6" s="2143"/>
      <c r="K6" s="2143"/>
      <c r="L6" s="2144"/>
    </row>
    <row r="7" spans="3:12" ht="13.5" thickBot="1">
      <c r="C7" s="715"/>
      <c r="D7" s="1184"/>
      <c r="E7" s="1184"/>
      <c r="F7" s="1184"/>
      <c r="G7" s="1184"/>
      <c r="H7" s="1184"/>
      <c r="I7" s="1184"/>
      <c r="J7" s="1184"/>
      <c r="K7" s="1184"/>
      <c r="L7" s="1185"/>
    </row>
    <row r="8" spans="3:12" ht="46.5" customHeight="1" thickBot="1">
      <c r="C8" s="715"/>
      <c r="D8" s="1177" t="s">
        <v>367</v>
      </c>
      <c r="E8" s="2145" t="s">
        <v>1320</v>
      </c>
      <c r="F8" s="2146"/>
      <c r="G8" s="2146"/>
      <c r="H8" s="2146"/>
      <c r="I8" s="2146"/>
      <c r="J8" s="2147"/>
      <c r="K8" s="737"/>
      <c r="L8" s="712"/>
    </row>
    <row r="9" spans="3:12" ht="16.5">
      <c r="C9" s="715"/>
      <c r="D9" s="1145"/>
      <c r="E9" s="1145"/>
      <c r="F9" s="1145"/>
      <c r="G9" s="1145"/>
      <c r="H9" s="1145"/>
      <c r="I9" s="1145"/>
      <c r="J9" s="1145"/>
      <c r="K9" s="1145"/>
      <c r="L9" s="712"/>
    </row>
    <row r="10" spans="3:12" ht="90" customHeight="1" thickBot="1">
      <c r="C10" s="546"/>
      <c r="D10" s="1147" t="s">
        <v>1851</v>
      </c>
      <c r="E10" s="1148" t="s">
        <v>1852</v>
      </c>
      <c r="F10" s="1149" t="s">
        <v>1853</v>
      </c>
      <c r="G10" s="1150" t="s">
        <v>886</v>
      </c>
      <c r="H10" s="2148" t="s">
        <v>887</v>
      </c>
      <c r="I10" s="2149"/>
      <c r="J10" s="1151" t="s">
        <v>888</v>
      </c>
      <c r="K10" s="1151" t="s">
        <v>1854</v>
      </c>
      <c r="L10" s="712"/>
    </row>
    <row r="11" spans="3:12" ht="16.5" customHeight="1">
      <c r="C11" s="546"/>
      <c r="D11" s="2150" t="s">
        <v>889</v>
      </c>
      <c r="E11" s="2153" t="s">
        <v>1855</v>
      </c>
      <c r="F11" s="2154" t="s">
        <v>890</v>
      </c>
      <c r="G11" s="2157" t="s">
        <v>891</v>
      </c>
      <c r="H11" s="2157" t="s">
        <v>1856</v>
      </c>
      <c r="I11" s="1152" t="s">
        <v>892</v>
      </c>
      <c r="J11" s="1192"/>
      <c r="K11" s="2163"/>
      <c r="L11" s="712"/>
    </row>
    <row r="12" spans="3:12" ht="16.5">
      <c r="C12" s="546"/>
      <c r="D12" s="2151"/>
      <c r="E12" s="2153"/>
      <c r="F12" s="2155"/>
      <c r="G12" s="2158"/>
      <c r="H12" s="2158"/>
      <c r="I12" s="1153" t="s">
        <v>895</v>
      </c>
      <c r="J12" s="1193"/>
      <c r="K12" s="2164"/>
      <c r="L12" s="712"/>
    </row>
    <row r="13" spans="3:12" ht="16.5">
      <c r="C13" s="546"/>
      <c r="D13" s="2151"/>
      <c r="E13" s="2153"/>
      <c r="F13" s="2155"/>
      <c r="G13" s="2158"/>
      <c r="H13" s="2158" t="s">
        <v>1857</v>
      </c>
      <c r="I13" s="1153" t="s">
        <v>62</v>
      </c>
      <c r="J13" s="1193"/>
      <c r="K13" s="2164"/>
      <c r="L13" s="712"/>
    </row>
    <row r="14" spans="3:12" ht="17.25" thickBot="1">
      <c r="C14" s="546"/>
      <c r="D14" s="2151"/>
      <c r="E14" s="2153"/>
      <c r="F14" s="2156"/>
      <c r="G14" s="2159"/>
      <c r="H14" s="2159"/>
      <c r="I14" s="1154" t="s">
        <v>63</v>
      </c>
      <c r="J14" s="1194"/>
      <c r="K14" s="2165"/>
      <c r="L14" s="712"/>
    </row>
    <row r="15" spans="3:12" ht="16.5">
      <c r="C15" s="546"/>
      <c r="D15" s="2151"/>
      <c r="E15" s="2153"/>
      <c r="F15" s="2166" t="s">
        <v>896</v>
      </c>
      <c r="G15" s="2169" t="s">
        <v>897</v>
      </c>
      <c r="H15" s="2169" t="s">
        <v>1858</v>
      </c>
      <c r="I15" s="1155" t="s">
        <v>898</v>
      </c>
      <c r="J15" s="1192"/>
      <c r="K15" s="2163"/>
      <c r="L15" s="712"/>
    </row>
    <row r="16" spans="3:12" ht="27">
      <c r="C16" s="546"/>
      <c r="D16" s="2151"/>
      <c r="E16" s="2153"/>
      <c r="F16" s="2167"/>
      <c r="G16" s="2170"/>
      <c r="H16" s="2170"/>
      <c r="I16" s="1156" t="s">
        <v>899</v>
      </c>
      <c r="J16" s="1193"/>
      <c r="K16" s="2164"/>
      <c r="L16" s="712"/>
    </row>
    <row r="17" spans="3:12" ht="40.5">
      <c r="C17" s="546"/>
      <c r="D17" s="2151"/>
      <c r="E17" s="2153"/>
      <c r="F17" s="2167"/>
      <c r="G17" s="2170"/>
      <c r="H17" s="2170"/>
      <c r="I17" s="1156" t="s">
        <v>1859</v>
      </c>
      <c r="J17" s="1193"/>
      <c r="K17" s="2164"/>
      <c r="L17" s="712"/>
    </row>
    <row r="18" spans="3:12" ht="27">
      <c r="C18" s="546"/>
      <c r="D18" s="2151"/>
      <c r="E18" s="2153"/>
      <c r="F18" s="2167"/>
      <c r="G18" s="2170"/>
      <c r="H18" s="2170"/>
      <c r="I18" s="1156" t="s">
        <v>1860</v>
      </c>
      <c r="J18" s="1193"/>
      <c r="K18" s="2164"/>
      <c r="L18" s="712"/>
    </row>
    <row r="19" spans="3:12" ht="42.75" customHeight="1">
      <c r="C19" s="546"/>
      <c r="D19" s="2151"/>
      <c r="E19" s="2153"/>
      <c r="F19" s="2167"/>
      <c r="G19" s="2170"/>
      <c r="H19" s="2170" t="s">
        <v>1857</v>
      </c>
      <c r="I19" s="1156" t="s">
        <v>62</v>
      </c>
      <c r="J19" s="1195"/>
      <c r="K19" s="2164"/>
      <c r="L19" s="716"/>
    </row>
    <row r="20" spans="3:12" ht="17.25" thickBot="1">
      <c r="C20" s="546"/>
      <c r="D20" s="2151"/>
      <c r="E20" s="2153"/>
      <c r="F20" s="2168"/>
      <c r="G20" s="2171"/>
      <c r="H20" s="2171"/>
      <c r="I20" s="1157" t="s">
        <v>63</v>
      </c>
      <c r="J20" s="1194"/>
      <c r="K20" s="2165"/>
      <c r="L20" s="712"/>
    </row>
    <row r="21" spans="3:12" ht="47.25" customHeight="1">
      <c r="C21" s="546"/>
      <c r="D21" s="2151"/>
      <c r="E21" s="2160" t="s">
        <v>1861</v>
      </c>
      <c r="F21" s="2183" t="s">
        <v>914</v>
      </c>
      <c r="G21" s="2186" t="s">
        <v>1862</v>
      </c>
      <c r="H21" s="2186" t="s">
        <v>1863</v>
      </c>
      <c r="I21" s="1158" t="s">
        <v>915</v>
      </c>
      <c r="J21" s="1196"/>
      <c r="K21" s="2172"/>
      <c r="L21" s="712"/>
    </row>
    <row r="22" spans="3:12" ht="49.5" customHeight="1">
      <c r="C22" s="546"/>
      <c r="D22" s="2151"/>
      <c r="E22" s="2161"/>
      <c r="F22" s="2184"/>
      <c r="G22" s="2175"/>
      <c r="H22" s="2175"/>
      <c r="I22" s="1159" t="s">
        <v>1864</v>
      </c>
      <c r="J22" s="1193"/>
      <c r="K22" s="2173"/>
      <c r="L22" s="712"/>
    </row>
    <row r="23" spans="3:12" ht="27">
      <c r="C23" s="546"/>
      <c r="D23" s="2151"/>
      <c r="E23" s="2161"/>
      <c r="F23" s="2184"/>
      <c r="G23" s="2175"/>
      <c r="H23" s="2175"/>
      <c r="I23" s="1160" t="s">
        <v>478</v>
      </c>
      <c r="J23" s="1193"/>
      <c r="K23" s="2173"/>
      <c r="L23" s="712"/>
    </row>
    <row r="24" spans="3:12" ht="27">
      <c r="C24" s="546"/>
      <c r="D24" s="2151"/>
      <c r="E24" s="2161"/>
      <c r="F24" s="2184"/>
      <c r="G24" s="2175"/>
      <c r="H24" s="2175"/>
      <c r="I24" s="1160" t="s">
        <v>916</v>
      </c>
      <c r="J24" s="1193"/>
      <c r="K24" s="2173"/>
      <c r="L24" s="712"/>
    </row>
    <row r="25" spans="3:12" ht="40.5">
      <c r="C25" s="546"/>
      <c r="D25" s="2151"/>
      <c r="E25" s="2161"/>
      <c r="F25" s="2184"/>
      <c r="G25" s="2175"/>
      <c r="H25" s="2175"/>
      <c r="I25" s="1160" t="s">
        <v>1865</v>
      </c>
      <c r="J25" s="1193"/>
      <c r="K25" s="2173"/>
      <c r="L25" s="712"/>
    </row>
    <row r="26" spans="3:12" ht="16.5">
      <c r="C26" s="546"/>
      <c r="D26" s="2151"/>
      <c r="E26" s="2161"/>
      <c r="F26" s="2184"/>
      <c r="G26" s="2175"/>
      <c r="H26" s="2175"/>
      <c r="I26" s="1160" t="s">
        <v>917</v>
      </c>
      <c r="J26" s="1193"/>
      <c r="K26" s="2173"/>
      <c r="L26" s="712"/>
    </row>
    <row r="27" spans="3:12" ht="18" customHeight="1">
      <c r="C27" s="546"/>
      <c r="D27" s="2151"/>
      <c r="E27" s="2161"/>
      <c r="F27" s="2184"/>
      <c r="G27" s="2175"/>
      <c r="H27" s="2175" t="s">
        <v>1856</v>
      </c>
      <c r="I27" s="1159" t="s">
        <v>892</v>
      </c>
      <c r="J27" s="1193"/>
      <c r="K27" s="2173"/>
      <c r="L27" s="716"/>
    </row>
    <row r="28" spans="3:12" ht="17.25" thickBot="1">
      <c r="C28" s="546"/>
      <c r="D28" s="2151"/>
      <c r="E28" s="2161"/>
      <c r="F28" s="2185"/>
      <c r="G28" s="2176"/>
      <c r="H28" s="2176"/>
      <c r="I28" s="1161" t="s">
        <v>895</v>
      </c>
      <c r="J28" s="1194"/>
      <c r="K28" s="2174"/>
      <c r="L28" s="712"/>
    </row>
    <row r="29" spans="3:12" ht="27">
      <c r="C29" s="546"/>
      <c r="D29" s="2151"/>
      <c r="E29" s="2161"/>
      <c r="F29" s="2177" t="s">
        <v>911</v>
      </c>
      <c r="G29" s="2180" t="s">
        <v>1866</v>
      </c>
      <c r="H29" s="2180" t="s">
        <v>1867</v>
      </c>
      <c r="I29" s="1162" t="s">
        <v>903</v>
      </c>
      <c r="J29" s="1196"/>
      <c r="K29" s="2172"/>
      <c r="L29" s="712"/>
    </row>
    <row r="30" spans="3:12" ht="27">
      <c r="C30" s="546"/>
      <c r="D30" s="2151"/>
      <c r="E30" s="2161"/>
      <c r="F30" s="2178"/>
      <c r="G30" s="2181"/>
      <c r="H30" s="2181"/>
      <c r="I30" s="1163" t="s">
        <v>909</v>
      </c>
      <c r="J30" s="1193"/>
      <c r="K30" s="2173"/>
      <c r="L30" s="712"/>
    </row>
    <row r="31" spans="3:12" ht="27">
      <c r="C31" s="546"/>
      <c r="D31" s="2151"/>
      <c r="E31" s="2161"/>
      <c r="F31" s="2178"/>
      <c r="G31" s="2181"/>
      <c r="H31" s="2181"/>
      <c r="I31" s="1163" t="s">
        <v>910</v>
      </c>
      <c r="J31" s="1193"/>
      <c r="K31" s="2173"/>
      <c r="L31" s="712"/>
    </row>
    <row r="32" spans="3:12" ht="16.5">
      <c r="C32" s="546"/>
      <c r="D32" s="2151"/>
      <c r="E32" s="2161"/>
      <c r="F32" s="2178"/>
      <c r="G32" s="2181"/>
      <c r="H32" s="2181" t="s">
        <v>1868</v>
      </c>
      <c r="I32" s="1163" t="s">
        <v>912</v>
      </c>
      <c r="J32" s="1193"/>
      <c r="K32" s="2173"/>
      <c r="L32" s="717"/>
    </row>
    <row r="33" spans="3:13" ht="27">
      <c r="C33" s="546"/>
      <c r="D33" s="2151"/>
      <c r="E33" s="2161"/>
      <c r="F33" s="2178"/>
      <c r="G33" s="2181"/>
      <c r="H33" s="2181"/>
      <c r="I33" s="1163" t="s">
        <v>913</v>
      </c>
      <c r="J33" s="1193"/>
      <c r="K33" s="2173"/>
      <c r="L33" s="712"/>
    </row>
    <row r="34" spans="3:13" ht="27.75" thickBot="1">
      <c r="C34" s="546"/>
      <c r="D34" s="2151"/>
      <c r="E34" s="2161"/>
      <c r="F34" s="2179"/>
      <c r="G34" s="2182"/>
      <c r="H34" s="2182"/>
      <c r="I34" s="1164" t="s">
        <v>1869</v>
      </c>
      <c r="J34" s="1194"/>
      <c r="K34" s="2174"/>
      <c r="L34" s="712"/>
    </row>
    <row r="35" spans="3:13" ht="27">
      <c r="C35" s="546"/>
      <c r="D35" s="2151"/>
      <c r="E35" s="2161"/>
      <c r="F35" s="2187" t="s">
        <v>902</v>
      </c>
      <c r="G35" s="2190" t="s">
        <v>1870</v>
      </c>
      <c r="H35" s="2190" t="s">
        <v>1867</v>
      </c>
      <c r="I35" s="1165" t="s">
        <v>903</v>
      </c>
      <c r="J35" s="1196"/>
      <c r="K35" s="2172"/>
      <c r="L35" s="718"/>
      <c r="M35" s="28"/>
    </row>
    <row r="36" spans="3:13" ht="27">
      <c r="C36" s="719"/>
      <c r="D36" s="2151"/>
      <c r="E36" s="2161"/>
      <c r="F36" s="2188"/>
      <c r="G36" s="2191"/>
      <c r="H36" s="2191"/>
      <c r="I36" s="1166" t="s">
        <v>909</v>
      </c>
      <c r="J36" s="1193"/>
      <c r="K36" s="2173"/>
      <c r="L36" s="29"/>
    </row>
    <row r="37" spans="3:13" ht="27">
      <c r="C37" s="719"/>
      <c r="D37" s="2151"/>
      <c r="E37" s="2161"/>
      <c r="F37" s="2188"/>
      <c r="G37" s="2191"/>
      <c r="H37" s="2191"/>
      <c r="I37" s="1166" t="s">
        <v>910</v>
      </c>
      <c r="J37" s="1193"/>
      <c r="K37" s="2173"/>
      <c r="L37" s="29"/>
    </row>
    <row r="38" spans="3:13" ht="27">
      <c r="C38" s="719"/>
      <c r="D38" s="2151"/>
      <c r="E38" s="2161"/>
      <c r="F38" s="2188"/>
      <c r="G38" s="2191"/>
      <c r="H38" s="2191" t="s">
        <v>1871</v>
      </c>
      <c r="I38" s="1166" t="s">
        <v>904</v>
      </c>
      <c r="J38" s="1193"/>
      <c r="K38" s="2173"/>
      <c r="L38" s="29"/>
    </row>
    <row r="39" spans="3:13" ht="14.25">
      <c r="C39" s="719"/>
      <c r="D39" s="2151"/>
      <c r="E39" s="2161"/>
      <c r="F39" s="2188"/>
      <c r="G39" s="2191"/>
      <c r="H39" s="2191"/>
      <c r="I39" s="1166" t="s">
        <v>905</v>
      </c>
      <c r="J39" s="1193"/>
      <c r="K39" s="2173"/>
      <c r="L39" s="29"/>
    </row>
    <row r="40" spans="3:13" ht="14.25">
      <c r="C40" s="719"/>
      <c r="D40" s="2151"/>
      <c r="E40" s="2161"/>
      <c r="F40" s="2188"/>
      <c r="G40" s="2191"/>
      <c r="H40" s="2191"/>
      <c r="I40" s="1166" t="s">
        <v>906</v>
      </c>
      <c r="J40" s="1193"/>
      <c r="K40" s="2173"/>
      <c r="L40" s="29"/>
    </row>
    <row r="41" spans="3:13" ht="27">
      <c r="C41" s="719"/>
      <c r="D41" s="2151"/>
      <c r="E41" s="2161"/>
      <c r="F41" s="2188"/>
      <c r="G41" s="2191"/>
      <c r="H41" s="2191"/>
      <c r="I41" s="1166" t="s">
        <v>907</v>
      </c>
      <c r="J41" s="1193"/>
      <c r="K41" s="2173"/>
      <c r="L41" s="29"/>
    </row>
    <row r="42" spans="3:13" ht="27">
      <c r="C42" s="719"/>
      <c r="D42" s="2151"/>
      <c r="E42" s="2161"/>
      <c r="F42" s="2188"/>
      <c r="G42" s="2191"/>
      <c r="H42" s="2191"/>
      <c r="I42" s="1166" t="s">
        <v>908</v>
      </c>
      <c r="J42" s="1193"/>
      <c r="K42" s="2173"/>
      <c r="L42" s="29"/>
    </row>
    <row r="43" spans="3:13" ht="14.25">
      <c r="C43" s="719"/>
      <c r="D43" s="2151"/>
      <c r="E43" s="2161"/>
      <c r="F43" s="2188"/>
      <c r="G43" s="2191"/>
      <c r="H43" s="2191"/>
      <c r="I43" s="1166" t="s">
        <v>147</v>
      </c>
      <c r="J43" s="1193"/>
      <c r="K43" s="2173"/>
      <c r="L43" s="29"/>
    </row>
    <row r="44" spans="3:13" ht="14.25">
      <c r="C44" s="719"/>
      <c r="D44" s="2151"/>
      <c r="E44" s="2161"/>
      <c r="F44" s="2188"/>
      <c r="G44" s="2191"/>
      <c r="H44" s="2191" t="s">
        <v>1868</v>
      </c>
      <c r="I44" s="1166" t="s">
        <v>912</v>
      </c>
      <c r="J44" s="1193"/>
      <c r="K44" s="2173"/>
      <c r="L44" s="29"/>
    </row>
    <row r="45" spans="3:13" ht="27">
      <c r="C45" s="719"/>
      <c r="D45" s="2151"/>
      <c r="E45" s="2161"/>
      <c r="F45" s="2188"/>
      <c r="G45" s="2191"/>
      <c r="H45" s="2191"/>
      <c r="I45" s="1166" t="s">
        <v>913</v>
      </c>
      <c r="J45" s="1193"/>
      <c r="K45" s="2173"/>
      <c r="L45" s="29"/>
    </row>
    <row r="46" spans="3:13" ht="27.75" thickBot="1">
      <c r="C46" s="719"/>
      <c r="D46" s="2151"/>
      <c r="E46" s="2161"/>
      <c r="F46" s="2189"/>
      <c r="G46" s="2192"/>
      <c r="H46" s="2192"/>
      <c r="I46" s="1167" t="s">
        <v>1869</v>
      </c>
      <c r="J46" s="1194"/>
      <c r="K46" s="2174"/>
      <c r="L46" s="29"/>
    </row>
    <row r="47" spans="3:13" ht="28.5" customHeight="1">
      <c r="C47" s="719"/>
      <c r="D47" s="2151"/>
      <c r="E47" s="2161"/>
      <c r="F47" s="2211" t="s">
        <v>900</v>
      </c>
      <c r="G47" s="2213" t="s">
        <v>1872</v>
      </c>
      <c r="H47" s="2213" t="s">
        <v>901</v>
      </c>
      <c r="I47" s="2213"/>
      <c r="J47" s="1196"/>
      <c r="K47" s="2172"/>
      <c r="L47" s="29"/>
    </row>
    <row r="48" spans="3:13" ht="42.75" customHeight="1" thickBot="1">
      <c r="C48" s="719"/>
      <c r="D48" s="2151"/>
      <c r="E48" s="2162"/>
      <c r="F48" s="2212"/>
      <c r="G48" s="2214"/>
      <c r="H48" s="2214" t="s">
        <v>1873</v>
      </c>
      <c r="I48" s="2214"/>
      <c r="J48" s="1194"/>
      <c r="K48" s="2174"/>
      <c r="L48" s="29"/>
    </row>
    <row r="49" spans="3:12" ht="28.5" customHeight="1">
      <c r="C49" s="719"/>
      <c r="D49" s="2151"/>
      <c r="E49" s="2153" t="s">
        <v>1874</v>
      </c>
      <c r="F49" s="2193" t="s">
        <v>918</v>
      </c>
      <c r="G49" s="2195" t="s">
        <v>919</v>
      </c>
      <c r="H49" s="2197" t="s">
        <v>893</v>
      </c>
      <c r="I49" s="2197"/>
      <c r="J49" s="1196"/>
      <c r="K49" s="2172"/>
      <c r="L49" s="29"/>
    </row>
    <row r="50" spans="3:12" ht="21.75" customHeight="1" thickBot="1">
      <c r="C50" s="719"/>
      <c r="D50" s="2151"/>
      <c r="E50" s="2153"/>
      <c r="F50" s="2194"/>
      <c r="G50" s="2196"/>
      <c r="H50" s="2198" t="s">
        <v>894</v>
      </c>
      <c r="I50" s="2198"/>
      <c r="J50" s="1194"/>
      <c r="K50" s="2174"/>
      <c r="L50" s="29"/>
    </row>
    <row r="51" spans="3:12" ht="28.5" customHeight="1">
      <c r="C51" s="719"/>
      <c r="D51" s="2151"/>
      <c r="E51" s="2153"/>
      <c r="F51" s="2199" t="s">
        <v>1875</v>
      </c>
      <c r="G51" s="2201" t="s">
        <v>920</v>
      </c>
      <c r="H51" s="2203" t="s">
        <v>893</v>
      </c>
      <c r="I51" s="2203"/>
      <c r="J51" s="1196"/>
      <c r="K51" s="2172"/>
      <c r="L51" s="29"/>
    </row>
    <row r="52" spans="3:12" ht="21" customHeight="1" thickBot="1">
      <c r="C52" s="719"/>
      <c r="D52" s="2151"/>
      <c r="E52" s="2153"/>
      <c r="F52" s="2200"/>
      <c r="G52" s="2202"/>
      <c r="H52" s="2204" t="s">
        <v>894</v>
      </c>
      <c r="I52" s="2204"/>
      <c r="J52" s="1194"/>
      <c r="K52" s="2174"/>
      <c r="L52" s="29"/>
    </row>
    <row r="53" spans="3:12" ht="26.25" customHeight="1">
      <c r="C53" s="719"/>
      <c r="D53" s="2151"/>
      <c r="E53" s="2153"/>
      <c r="F53" s="2205" t="s">
        <v>921</v>
      </c>
      <c r="G53" s="2207" t="s">
        <v>922</v>
      </c>
      <c r="H53" s="2209" t="s">
        <v>893</v>
      </c>
      <c r="I53" s="2209"/>
      <c r="J53" s="1196"/>
      <c r="K53" s="2172"/>
      <c r="L53" s="29"/>
    </row>
    <row r="54" spans="3:12" ht="21.75" customHeight="1" thickBot="1">
      <c r="C54" s="719"/>
      <c r="D54" s="2152"/>
      <c r="E54" s="2153"/>
      <c r="F54" s="2206"/>
      <c r="G54" s="2208"/>
      <c r="H54" s="2210" t="s">
        <v>894</v>
      </c>
      <c r="I54" s="2210"/>
      <c r="J54" s="1194"/>
      <c r="K54" s="2174"/>
      <c r="L54" s="29"/>
    </row>
    <row r="55" spans="3:12" ht="17.25" thickBot="1">
      <c r="C55" s="1178"/>
      <c r="D55" s="1179"/>
      <c r="E55" s="1180"/>
      <c r="F55" s="1181"/>
      <c r="G55" s="1181"/>
      <c r="H55" s="1181"/>
      <c r="I55" s="1181"/>
      <c r="J55" s="1182"/>
      <c r="K55" s="1183"/>
      <c r="L55" s="327"/>
    </row>
    <row r="56" spans="3:12" s="28" customFormat="1" ht="16.5">
      <c r="C56" s="866"/>
      <c r="D56" s="1173"/>
      <c r="E56" s="1168"/>
      <c r="F56" s="1169"/>
      <c r="G56" s="1169"/>
      <c r="H56" s="1169"/>
      <c r="I56" s="1169"/>
      <c r="J56" s="1170"/>
      <c r="K56" s="1172"/>
    </row>
    <row r="57" spans="3:12" s="28" customFormat="1" ht="16.5">
      <c r="C57" s="866"/>
      <c r="D57" s="1173"/>
      <c r="E57" s="1168"/>
      <c r="F57" s="1169"/>
      <c r="G57" s="1169"/>
      <c r="H57" s="1169"/>
      <c r="I57" s="1169"/>
      <c r="J57" s="1170"/>
      <c r="K57" s="1172"/>
    </row>
    <row r="58" spans="3:12" s="28" customFormat="1" ht="16.5">
      <c r="C58" s="866"/>
      <c r="D58" s="1173"/>
      <c r="E58" s="1168"/>
      <c r="F58" s="1169"/>
      <c r="G58" s="1169"/>
      <c r="H58" s="1169"/>
      <c r="I58" s="1169"/>
      <c r="J58" s="1170"/>
      <c r="K58" s="1172"/>
    </row>
    <row r="59" spans="3:12" s="28" customFormat="1" ht="16.5">
      <c r="C59" s="866"/>
      <c r="D59" s="1173"/>
      <c r="E59" s="1168"/>
      <c r="F59" s="1169"/>
      <c r="G59" s="1169"/>
      <c r="H59" s="1169"/>
      <c r="I59" s="1169"/>
      <c r="J59" s="1170"/>
      <c r="K59" s="1172"/>
    </row>
    <row r="60" spans="3:12" s="28" customFormat="1" ht="16.5">
      <c r="C60" s="866"/>
      <c r="D60" s="1173"/>
      <c r="E60" s="1168"/>
      <c r="F60" s="1169"/>
      <c r="G60" s="1169"/>
      <c r="H60" s="1169"/>
      <c r="I60" s="1169"/>
      <c r="J60" s="1170"/>
      <c r="K60" s="1172"/>
    </row>
    <row r="61" spans="3:12" s="28" customFormat="1" ht="16.5">
      <c r="C61" s="866"/>
      <c r="D61" s="1173"/>
      <c r="E61" s="1168"/>
      <c r="F61" s="1169"/>
      <c r="G61" s="1169"/>
      <c r="H61" s="1169"/>
      <c r="I61" s="1169"/>
      <c r="J61" s="1170"/>
      <c r="K61" s="1172"/>
    </row>
    <row r="62" spans="3:12" s="28" customFormat="1" ht="16.5">
      <c r="C62" s="866"/>
      <c r="D62" s="1173"/>
      <c r="E62" s="1168"/>
      <c r="F62" s="1169"/>
      <c r="G62" s="1169"/>
      <c r="H62" s="1169"/>
      <c r="I62" s="1169"/>
      <c r="J62" s="1170"/>
      <c r="K62" s="1172"/>
    </row>
    <row r="63" spans="3:12" s="28" customFormat="1" ht="16.5">
      <c r="C63" s="866"/>
      <c r="D63" s="1173"/>
      <c r="E63" s="1168"/>
      <c r="F63" s="1169"/>
      <c r="G63" s="1169"/>
      <c r="H63" s="1169"/>
      <c r="I63" s="1169"/>
      <c r="J63" s="1170"/>
      <c r="K63" s="1172"/>
    </row>
    <row r="64" spans="3:12" s="28" customFormat="1" ht="16.5">
      <c r="C64" s="866"/>
      <c r="D64" s="1173"/>
      <c r="E64" s="1168"/>
      <c r="F64" s="1169"/>
      <c r="G64" s="1169"/>
      <c r="H64" s="1169"/>
      <c r="I64" s="1169"/>
      <c r="J64" s="1170"/>
      <c r="K64" s="1172"/>
    </row>
    <row r="65" spans="3:11" s="28" customFormat="1" ht="16.5">
      <c r="C65" s="866"/>
      <c r="D65" s="1173"/>
      <c r="E65" s="1168"/>
      <c r="F65" s="1169"/>
      <c r="G65" s="1169"/>
      <c r="H65" s="1169"/>
      <c r="I65" s="1169"/>
      <c r="J65" s="1170"/>
      <c r="K65" s="1172"/>
    </row>
    <row r="66" spans="3:11" s="28" customFormat="1" ht="16.5">
      <c r="C66" s="866"/>
      <c r="D66" s="1173"/>
      <c r="E66" s="1168"/>
      <c r="F66" s="1169"/>
      <c r="G66" s="1169"/>
      <c r="H66" s="1169"/>
      <c r="I66" s="1169"/>
      <c r="J66" s="1170"/>
      <c r="K66" s="1172"/>
    </row>
    <row r="67" spans="3:11" s="28" customFormat="1" ht="16.5">
      <c r="C67" s="866"/>
      <c r="D67" s="1173"/>
      <c r="E67" s="1168"/>
      <c r="F67" s="1169"/>
      <c r="G67" s="1169"/>
      <c r="H67" s="1169"/>
      <c r="I67" s="1169"/>
      <c r="J67" s="1170"/>
      <c r="K67" s="1172"/>
    </row>
    <row r="68" spans="3:11" s="28" customFormat="1" ht="16.5">
      <c r="C68" s="866"/>
      <c r="D68" s="1173"/>
      <c r="E68" s="1168"/>
      <c r="F68" s="1169"/>
      <c r="G68" s="1169"/>
      <c r="H68" s="1169"/>
      <c r="I68" s="1169"/>
      <c r="J68" s="1170"/>
      <c r="K68" s="1172"/>
    </row>
    <row r="69" spans="3:11" s="28" customFormat="1" ht="16.5">
      <c r="C69" s="866"/>
      <c r="D69" s="1173"/>
      <c r="E69" s="1168"/>
      <c r="F69" s="1169"/>
      <c r="G69" s="1169"/>
      <c r="H69" s="1169"/>
      <c r="I69" s="1169"/>
      <c r="J69" s="1170"/>
      <c r="K69" s="1172"/>
    </row>
    <row r="70" spans="3:11" s="28" customFormat="1" ht="16.5">
      <c r="C70" s="866"/>
      <c r="D70" s="1173"/>
      <c r="E70" s="1168"/>
      <c r="F70" s="1169"/>
      <c r="G70" s="1169"/>
      <c r="H70" s="1169"/>
      <c r="I70" s="1169"/>
      <c r="J70" s="1170"/>
      <c r="K70" s="1172"/>
    </row>
    <row r="71" spans="3:11" s="28" customFormat="1" ht="16.5">
      <c r="C71" s="866"/>
      <c r="D71" s="1173"/>
      <c r="E71" s="1168"/>
      <c r="F71" s="1169"/>
      <c r="G71" s="1169"/>
      <c r="H71" s="1169"/>
      <c r="I71" s="1169"/>
      <c r="J71" s="1170"/>
      <c r="K71" s="1172"/>
    </row>
    <row r="72" spans="3:11" s="28" customFormat="1" ht="16.5">
      <c r="C72" s="866"/>
      <c r="D72" s="1173"/>
      <c r="E72" s="1168"/>
      <c r="F72" s="1169"/>
      <c r="G72" s="1169"/>
      <c r="H72" s="1169"/>
      <c r="I72" s="1169"/>
      <c r="J72" s="1170"/>
      <c r="K72" s="1172"/>
    </row>
    <row r="73" spans="3:11" s="28" customFormat="1" ht="16.5">
      <c r="C73" s="866"/>
      <c r="D73" s="1173"/>
      <c r="E73" s="1168"/>
      <c r="F73" s="1169"/>
      <c r="G73" s="1169"/>
      <c r="H73" s="1169"/>
      <c r="I73" s="1169"/>
      <c r="J73" s="1170"/>
      <c r="K73" s="1172"/>
    </row>
    <row r="74" spans="3:11" s="28" customFormat="1" ht="16.5">
      <c r="C74" s="866"/>
      <c r="D74" s="1173"/>
      <c r="E74" s="1168"/>
      <c r="F74" s="1169"/>
      <c r="G74" s="1169"/>
      <c r="H74" s="1169"/>
      <c r="I74" s="1169"/>
      <c r="J74" s="1170"/>
      <c r="K74" s="1172"/>
    </row>
    <row r="75" spans="3:11" s="28" customFormat="1" ht="16.5">
      <c r="C75" s="866"/>
      <c r="D75" s="1173"/>
      <c r="E75" s="1168"/>
      <c r="F75" s="1169"/>
      <c r="G75" s="1169"/>
      <c r="H75" s="1169"/>
      <c r="I75" s="1169"/>
      <c r="J75" s="1170"/>
      <c r="K75" s="1172"/>
    </row>
    <row r="76" spans="3:11" s="28" customFormat="1" ht="16.5">
      <c r="C76" s="866"/>
      <c r="D76" s="1173"/>
      <c r="E76" s="1168"/>
      <c r="F76" s="1169"/>
      <c r="G76" s="1169"/>
      <c r="H76" s="1169"/>
      <c r="I76" s="1169"/>
      <c r="J76" s="1170"/>
      <c r="K76" s="1172"/>
    </row>
    <row r="77" spans="3:11" s="28" customFormat="1" ht="16.5">
      <c r="C77" s="866"/>
      <c r="D77" s="1173"/>
      <c r="E77" s="1168"/>
      <c r="F77" s="1169"/>
      <c r="G77" s="1169"/>
      <c r="H77" s="1169"/>
      <c r="I77" s="1169"/>
      <c r="J77" s="1170"/>
      <c r="K77" s="1172"/>
    </row>
    <row r="78" spans="3:11" s="28" customFormat="1" ht="16.5">
      <c r="C78" s="866"/>
      <c r="D78" s="1173"/>
      <c r="E78" s="1168"/>
      <c r="F78" s="1169"/>
      <c r="G78" s="1169"/>
      <c r="H78" s="1169"/>
      <c r="I78" s="1169"/>
      <c r="J78" s="1170"/>
      <c r="K78" s="1172"/>
    </row>
    <row r="79" spans="3:11" s="28" customFormat="1" ht="16.5">
      <c r="C79" s="866"/>
      <c r="D79" s="1173"/>
      <c r="E79" s="1168"/>
      <c r="F79" s="1169"/>
      <c r="G79" s="1169"/>
      <c r="H79" s="1169"/>
      <c r="I79" s="1169"/>
      <c r="J79" s="1170"/>
      <c r="K79" s="1172"/>
    </row>
    <row r="80" spans="3:11" s="28" customFormat="1" ht="16.5">
      <c r="C80" s="866"/>
      <c r="D80" s="1173"/>
      <c r="E80" s="1168"/>
      <c r="F80" s="1169"/>
      <c r="G80" s="1169"/>
      <c r="H80" s="1169"/>
      <c r="I80" s="1169"/>
      <c r="J80" s="1170"/>
      <c r="K80" s="1172"/>
    </row>
    <row r="81" spans="3:11" s="28" customFormat="1" ht="16.5">
      <c r="C81" s="866"/>
      <c r="D81" s="1173"/>
      <c r="E81" s="1168"/>
      <c r="F81" s="1169"/>
      <c r="G81" s="1169"/>
      <c r="H81" s="1169"/>
      <c r="I81" s="1169"/>
      <c r="J81" s="1170"/>
      <c r="K81" s="1172"/>
    </row>
    <row r="82" spans="3:11" s="28" customFormat="1" ht="16.5">
      <c r="C82" s="866"/>
      <c r="D82" s="1173"/>
      <c r="E82" s="1168"/>
      <c r="F82" s="1169"/>
      <c r="G82" s="1169"/>
      <c r="H82" s="1169"/>
      <c r="I82" s="1169"/>
      <c r="J82" s="1170"/>
      <c r="K82" s="1172"/>
    </row>
    <row r="83" spans="3:11" s="28" customFormat="1" ht="16.5">
      <c r="C83" s="866"/>
      <c r="D83" s="1173"/>
      <c r="E83" s="1168"/>
      <c r="F83" s="1169"/>
      <c r="G83" s="1169"/>
      <c r="H83" s="1169"/>
      <c r="I83" s="1169"/>
      <c r="J83" s="1170"/>
      <c r="K83" s="1172"/>
    </row>
    <row r="84" spans="3:11" s="28" customFormat="1" ht="16.5">
      <c r="C84" s="866"/>
      <c r="D84" s="1173"/>
      <c r="E84" s="1168"/>
      <c r="F84" s="1169"/>
      <c r="G84" s="1169"/>
      <c r="H84" s="1169"/>
      <c r="I84" s="1169"/>
      <c r="J84" s="1170"/>
      <c r="K84" s="1172"/>
    </row>
    <row r="85" spans="3:11" s="28" customFormat="1" ht="16.5">
      <c r="C85" s="866"/>
      <c r="D85" s="1173"/>
      <c r="E85" s="1168"/>
      <c r="F85" s="1169"/>
      <c r="G85" s="1169"/>
      <c r="H85" s="1169"/>
      <c r="I85" s="1169"/>
      <c r="J85" s="1170"/>
      <c r="K85" s="1172"/>
    </row>
    <row r="86" spans="3:11" s="28" customFormat="1" ht="16.5">
      <c r="C86" s="866"/>
      <c r="D86" s="1173"/>
      <c r="E86" s="1168"/>
      <c r="F86" s="1169"/>
      <c r="G86" s="1169"/>
      <c r="H86" s="1169"/>
      <c r="I86" s="1169"/>
      <c r="J86" s="1170"/>
      <c r="K86" s="1171"/>
    </row>
    <row r="87" spans="3:11" s="28" customFormat="1" ht="16.5">
      <c r="C87" s="866"/>
      <c r="D87" s="1173"/>
      <c r="E87" s="1168"/>
      <c r="F87" s="1169"/>
      <c r="G87" s="1169"/>
      <c r="H87" s="1169"/>
      <c r="I87" s="1169"/>
      <c r="J87" s="1170"/>
      <c r="K87" s="1172"/>
    </row>
    <row r="88" spans="3:11" s="28" customFormat="1" ht="16.5">
      <c r="C88" s="866"/>
      <c r="D88" s="1173"/>
      <c r="E88" s="1168"/>
      <c r="F88" s="1169"/>
      <c r="G88" s="1169"/>
      <c r="H88" s="1169"/>
      <c r="I88" s="1169"/>
      <c r="J88" s="1170"/>
      <c r="K88" s="1172"/>
    </row>
    <row r="89" spans="3:11" s="28" customFormat="1" ht="16.5">
      <c r="C89" s="866"/>
      <c r="D89" s="1173"/>
      <c r="E89" s="1168"/>
      <c r="F89" s="1169"/>
      <c r="G89" s="1169"/>
      <c r="H89" s="1169"/>
      <c r="I89" s="1169"/>
      <c r="J89" s="1170"/>
      <c r="K89" s="1172"/>
    </row>
    <row r="90" spans="3:11" s="28" customFormat="1" ht="16.5">
      <c r="C90" s="866"/>
      <c r="D90" s="1173"/>
      <c r="E90" s="1168"/>
      <c r="F90" s="1169"/>
      <c r="G90" s="1169"/>
      <c r="H90" s="1169"/>
      <c r="I90" s="1169"/>
      <c r="J90" s="1170"/>
      <c r="K90" s="1171"/>
    </row>
    <row r="91" spans="3:11" s="28" customFormat="1" ht="16.5">
      <c r="C91" s="866"/>
      <c r="D91" s="1173"/>
      <c r="E91" s="1168"/>
      <c r="F91" s="1169"/>
      <c r="G91" s="1169"/>
      <c r="H91" s="1169"/>
      <c r="I91" s="1169"/>
      <c r="J91" s="1170"/>
      <c r="K91" s="1172"/>
    </row>
    <row r="92" spans="3:11" s="28" customFormat="1" ht="16.5">
      <c r="C92" s="866"/>
      <c r="D92" s="1173"/>
      <c r="E92" s="1168"/>
      <c r="F92" s="1169"/>
      <c r="G92" s="1169"/>
      <c r="H92" s="1169"/>
      <c r="I92" s="1169"/>
      <c r="J92" s="1170"/>
      <c r="K92" s="1172"/>
    </row>
    <row r="93" spans="3:11" s="28" customFormat="1" ht="16.5">
      <c r="C93" s="866"/>
      <c r="D93" s="1173"/>
      <c r="E93" s="1168"/>
      <c r="F93" s="1169"/>
      <c r="G93" s="1169"/>
      <c r="H93" s="1169"/>
      <c r="I93" s="1169"/>
      <c r="J93" s="1170"/>
      <c r="K93" s="1172"/>
    </row>
    <row r="94" spans="3:11" s="28" customFormat="1" ht="16.5">
      <c r="C94" s="866"/>
      <c r="D94" s="1173"/>
      <c r="E94" s="1168"/>
      <c r="F94" s="1169"/>
      <c r="G94" s="1169"/>
      <c r="H94" s="1169"/>
      <c r="I94" s="1169"/>
      <c r="J94" s="1170"/>
      <c r="K94" s="1171"/>
    </row>
    <row r="95" spans="3:11" s="28" customFormat="1" ht="16.5">
      <c r="C95" s="866"/>
      <c r="D95" s="1173"/>
      <c r="E95" s="1168"/>
      <c r="F95" s="1169"/>
      <c r="G95" s="1169"/>
      <c r="H95" s="1168"/>
      <c r="I95" s="1168"/>
      <c r="J95" s="1168"/>
      <c r="K95" s="1172"/>
    </row>
    <row r="96" spans="3:11" s="28" customFormat="1" ht="16.5">
      <c r="C96" s="866"/>
      <c r="D96" s="1173"/>
      <c r="E96" s="1168"/>
      <c r="F96" s="1169"/>
      <c r="G96" s="1169"/>
      <c r="H96" s="1168"/>
      <c r="I96" s="1168"/>
      <c r="J96" s="1168"/>
      <c r="K96" s="1172"/>
    </row>
    <row r="97" spans="3:11" s="28" customFormat="1" ht="16.5">
      <c r="C97" s="866"/>
      <c r="D97" s="1173"/>
      <c r="E97" s="1168"/>
      <c r="F97" s="1169"/>
      <c r="G97" s="1169"/>
      <c r="H97" s="1168"/>
      <c r="I97" s="1168"/>
      <c r="J97" s="1168"/>
      <c r="K97" s="1172"/>
    </row>
    <row r="98" spans="3:11" s="28" customFormat="1" ht="16.5">
      <c r="C98" s="866"/>
      <c r="D98" s="1173"/>
      <c r="E98" s="1168"/>
      <c r="F98" s="1169"/>
      <c r="G98" s="1169"/>
      <c r="H98" s="1168"/>
      <c r="I98" s="1168"/>
      <c r="J98" s="1168"/>
      <c r="K98" s="1172"/>
    </row>
    <row r="99" spans="3:11" s="28" customFormat="1" ht="16.5">
      <c r="C99" s="866"/>
      <c r="D99" s="1173"/>
      <c r="E99" s="1168"/>
      <c r="F99" s="1169"/>
      <c r="G99" s="1169"/>
      <c r="H99" s="1168"/>
      <c r="I99" s="1168"/>
      <c r="J99" s="1168"/>
      <c r="K99" s="1172"/>
    </row>
    <row r="100" spans="3:11" s="28" customFormat="1" ht="16.5">
      <c r="C100" s="866"/>
      <c r="D100" s="1173"/>
      <c r="E100" s="1168"/>
      <c r="F100" s="1169"/>
      <c r="G100" s="1169"/>
      <c r="H100" s="1168"/>
      <c r="I100" s="1168"/>
      <c r="J100" s="1168"/>
      <c r="K100" s="1172"/>
    </row>
    <row r="101" spans="3:11" s="28" customFormat="1" ht="16.5">
      <c r="C101" s="866"/>
      <c r="D101" s="1173"/>
      <c r="E101" s="1168"/>
      <c r="F101" s="1169"/>
      <c r="G101" s="1169"/>
      <c r="H101" s="1168"/>
      <c r="I101" s="1168"/>
      <c r="J101" s="1168"/>
      <c r="K101" s="1172"/>
    </row>
    <row r="102" spans="3:11" s="28" customFormat="1" ht="16.5">
      <c r="C102" s="866"/>
      <c r="D102" s="1173"/>
      <c r="E102" s="1168"/>
      <c r="F102" s="1169"/>
      <c r="G102" s="1169"/>
      <c r="H102" s="1168"/>
      <c r="I102" s="1168"/>
      <c r="J102" s="1168"/>
      <c r="K102" s="1172"/>
    </row>
    <row r="103" spans="3:11" s="28" customFormat="1" ht="16.5">
      <c r="C103" s="866"/>
      <c r="D103" s="1173"/>
      <c r="E103" s="1168"/>
      <c r="F103" s="1169"/>
      <c r="G103" s="1169"/>
      <c r="H103" s="1168"/>
      <c r="I103" s="1168"/>
      <c r="J103" s="1168"/>
      <c r="K103" s="1172"/>
    </row>
    <row r="104" spans="3:11" s="28" customFormat="1" ht="16.5">
      <c r="C104" s="866"/>
      <c r="D104" s="1173"/>
      <c r="E104" s="1168"/>
      <c r="F104" s="1169"/>
      <c r="G104" s="1169"/>
      <c r="H104" s="1168"/>
      <c r="I104" s="1168"/>
      <c r="J104" s="1168"/>
      <c r="K104" s="1172"/>
    </row>
    <row r="105" spans="3:11" s="28" customFormat="1" ht="16.5">
      <c r="C105" s="866"/>
      <c r="D105" s="1173"/>
      <c r="E105" s="1168"/>
      <c r="F105" s="1169"/>
      <c r="G105" s="1169"/>
      <c r="H105" s="1168"/>
      <c r="I105" s="1168"/>
      <c r="J105" s="1168"/>
      <c r="K105" s="1172"/>
    </row>
    <row r="106" spans="3:11" s="28" customFormat="1" ht="16.5">
      <c r="C106" s="866"/>
      <c r="D106" s="1173"/>
      <c r="E106" s="1168"/>
      <c r="F106" s="1169"/>
      <c r="G106" s="1169"/>
      <c r="H106" s="1168"/>
      <c r="I106" s="1168"/>
      <c r="J106" s="1168"/>
      <c r="K106" s="1172"/>
    </row>
    <row r="107" spans="3:11" s="28" customFormat="1" ht="16.5">
      <c r="C107" s="866"/>
      <c r="D107" s="1173"/>
      <c r="E107" s="1168"/>
      <c r="F107" s="1169"/>
      <c r="G107" s="1169"/>
      <c r="H107" s="1174"/>
      <c r="I107" s="1174"/>
      <c r="J107" s="1174"/>
      <c r="K107" s="1172"/>
    </row>
    <row r="108" spans="3:11" s="28" customFormat="1" ht="16.5">
      <c r="C108" s="866"/>
      <c r="D108" s="1173"/>
      <c r="E108" s="1168"/>
      <c r="F108" s="1169"/>
      <c r="G108" s="1169"/>
      <c r="H108" s="1174"/>
      <c r="I108" s="1168"/>
      <c r="J108" s="1168"/>
      <c r="K108" s="1172"/>
    </row>
    <row r="109" spans="3:11" s="28" customFormat="1" ht="16.5">
      <c r="C109" s="866"/>
      <c r="D109" s="1173"/>
      <c r="E109" s="1168"/>
      <c r="F109" s="1169"/>
      <c r="G109" s="1169"/>
      <c r="H109" s="1168"/>
      <c r="I109" s="1174"/>
      <c r="J109" s="1174"/>
      <c r="K109" s="1172"/>
    </row>
    <row r="110" spans="3:11" s="28" customFormat="1" ht="16.5">
      <c r="C110" s="866"/>
      <c r="D110" s="1173"/>
      <c r="E110" s="1168"/>
      <c r="F110" s="1169"/>
      <c r="G110" s="1169"/>
      <c r="H110" s="1168"/>
      <c r="I110" s="1168"/>
      <c r="J110" s="1168"/>
      <c r="K110" s="1172"/>
    </row>
    <row r="111" spans="3:11" s="28" customFormat="1" ht="16.5">
      <c r="C111" s="866"/>
      <c r="D111" s="1173"/>
      <c r="E111" s="1168"/>
      <c r="F111" s="1169"/>
      <c r="G111" s="1169"/>
      <c r="H111" s="1168"/>
      <c r="I111" s="1174"/>
      <c r="J111" s="1174"/>
      <c r="K111" s="1172"/>
    </row>
    <row r="112" spans="3:11" s="28" customFormat="1" ht="16.5">
      <c r="C112" s="866"/>
      <c r="D112" s="1173"/>
      <c r="E112" s="1168"/>
      <c r="F112" s="1169"/>
      <c r="G112" s="1169"/>
      <c r="H112" s="1168"/>
      <c r="I112" s="1168"/>
      <c r="J112" s="1168"/>
      <c r="K112" s="1172"/>
    </row>
    <row r="113" spans="3:11" s="28" customFormat="1" ht="16.5">
      <c r="C113" s="866"/>
      <c r="D113" s="1173"/>
      <c r="E113" s="1168"/>
      <c r="F113" s="1169"/>
      <c r="G113" s="1169"/>
      <c r="H113" s="1168"/>
      <c r="I113" s="1174"/>
      <c r="J113" s="1174"/>
      <c r="K113" s="1172"/>
    </row>
    <row r="114" spans="3:11" s="28" customFormat="1" ht="16.5">
      <c r="C114" s="866"/>
      <c r="D114" s="1173"/>
      <c r="E114" s="1168"/>
      <c r="F114" s="1169"/>
      <c r="G114" s="1169"/>
      <c r="H114" s="1168"/>
      <c r="I114" s="1168"/>
      <c r="J114" s="1168"/>
      <c r="K114" s="1172"/>
    </row>
    <row r="115" spans="3:11" s="28" customFormat="1" ht="16.5">
      <c r="C115" s="866"/>
      <c r="D115" s="1173"/>
      <c r="E115" s="1168"/>
      <c r="F115" s="1169"/>
      <c r="G115" s="1169"/>
      <c r="H115" s="1168"/>
      <c r="I115" s="1174"/>
      <c r="J115" s="1174"/>
      <c r="K115" s="1172"/>
    </row>
    <row r="116" spans="3:11" s="28" customFormat="1" ht="16.5">
      <c r="C116" s="866"/>
      <c r="D116" s="1173"/>
      <c r="E116" s="1168"/>
      <c r="F116" s="1169"/>
      <c r="G116" s="1169"/>
      <c r="H116" s="1168"/>
      <c r="I116" s="1168"/>
      <c r="J116" s="1168"/>
      <c r="K116" s="1172"/>
    </row>
    <row r="117" spans="3:11" s="28" customFormat="1" ht="16.5">
      <c r="C117" s="866"/>
      <c r="D117" s="1173"/>
      <c r="E117" s="1168"/>
      <c r="F117" s="1169"/>
      <c r="G117" s="1169"/>
      <c r="H117" s="1168"/>
      <c r="I117" s="1174"/>
      <c r="J117" s="1174"/>
      <c r="K117" s="1172"/>
    </row>
    <row r="118" spans="3:11" s="28" customFormat="1" ht="16.5">
      <c r="C118" s="866"/>
      <c r="D118" s="1173"/>
      <c r="E118" s="1168"/>
      <c r="F118" s="1169"/>
      <c r="G118" s="1169"/>
      <c r="H118" s="1168"/>
      <c r="I118" s="1168"/>
      <c r="J118" s="1168"/>
      <c r="K118" s="1172"/>
    </row>
    <row r="119" spans="3:11" s="28" customFormat="1" ht="16.5">
      <c r="C119" s="866"/>
      <c r="D119" s="1173"/>
      <c r="E119" s="1168"/>
      <c r="F119" s="1174"/>
      <c r="G119" s="1174"/>
      <c r="H119" s="1174"/>
      <c r="I119" s="1174"/>
      <c r="J119" s="1174"/>
      <c r="K119" s="1172"/>
    </row>
    <row r="120" spans="3:11" s="28" customFormat="1" ht="16.5">
      <c r="C120" s="866"/>
      <c r="D120" s="1173"/>
      <c r="E120" s="1168"/>
      <c r="F120" s="1174"/>
      <c r="G120" s="1174"/>
      <c r="H120" s="1174"/>
      <c r="I120" s="1174"/>
      <c r="J120" s="1174"/>
      <c r="K120" s="1172"/>
    </row>
    <row r="121" spans="3:11" s="28" customFormat="1" ht="23.25" customHeight="1">
      <c r="C121" s="866"/>
      <c r="D121" s="1173"/>
      <c r="E121" s="1168"/>
      <c r="F121" s="1174"/>
      <c r="G121" s="1174"/>
      <c r="H121" s="1174"/>
      <c r="I121" s="1174"/>
      <c r="J121" s="1174"/>
      <c r="K121" s="1172"/>
    </row>
    <row r="122" spans="3:11" s="28" customFormat="1" ht="24" customHeight="1">
      <c r="C122" s="866"/>
      <c r="D122" s="1173"/>
      <c r="E122" s="1168"/>
      <c r="F122" s="1174"/>
      <c r="G122" s="1174"/>
      <c r="H122" s="1174"/>
      <c r="I122" s="1174"/>
      <c r="J122" s="1174"/>
      <c r="K122" s="1172"/>
    </row>
    <row r="123" spans="3:11" s="28" customFormat="1" ht="16.5">
      <c r="C123" s="866"/>
      <c r="D123" s="1173"/>
      <c r="E123" s="1168"/>
      <c r="F123" s="1175"/>
      <c r="G123" s="1175"/>
      <c r="H123" s="1176"/>
      <c r="I123" s="1176"/>
      <c r="J123" s="1176"/>
      <c r="K123" s="1172"/>
    </row>
    <row r="124" spans="3:11" s="28" customFormat="1" ht="16.5">
      <c r="C124" s="866"/>
      <c r="D124" s="1173"/>
      <c r="E124" s="1168"/>
      <c r="F124" s="1175"/>
      <c r="G124" s="1175"/>
      <c r="H124" s="1176"/>
      <c r="I124" s="1176"/>
      <c r="J124" s="1176"/>
      <c r="K124" s="1172"/>
    </row>
    <row r="125" spans="3:11" s="28" customFormat="1"/>
    <row r="126" spans="3:11" s="28" customFormat="1"/>
    <row r="127" spans="3:11" s="28" customFormat="1"/>
  </sheetData>
  <sheetProtection password="D69D" sheet="1" selectLockedCells="1"/>
  <protectedRanges>
    <protectedRange sqref="K55:K124" name="Range1"/>
    <protectedRange sqref="J11:K54" name="Range1_1"/>
  </protectedRanges>
  <mergeCells count="54">
    <mergeCell ref="F47:F48"/>
    <mergeCell ref="G47:G48"/>
    <mergeCell ref="H47:I47"/>
    <mergeCell ref="K47:K48"/>
    <mergeCell ref="H48:I48"/>
    <mergeCell ref="E49:E54"/>
    <mergeCell ref="F49:F50"/>
    <mergeCell ref="G49:G50"/>
    <mergeCell ref="H49:I49"/>
    <mergeCell ref="K49:K50"/>
    <mergeCell ref="H50:I50"/>
    <mergeCell ref="F51:F52"/>
    <mergeCell ref="G51:G52"/>
    <mergeCell ref="H51:I51"/>
    <mergeCell ref="K51:K52"/>
    <mergeCell ref="H52:I52"/>
    <mergeCell ref="F53:F54"/>
    <mergeCell ref="G53:G54"/>
    <mergeCell ref="H53:I53"/>
    <mergeCell ref="K53:K54"/>
    <mergeCell ref="H54:I54"/>
    <mergeCell ref="F35:F46"/>
    <mergeCell ref="G35:G46"/>
    <mergeCell ref="H35:H37"/>
    <mergeCell ref="K35:K46"/>
    <mergeCell ref="H38:H43"/>
    <mergeCell ref="H44:H46"/>
    <mergeCell ref="H19:H20"/>
    <mergeCell ref="K21:K28"/>
    <mergeCell ref="H27:H28"/>
    <mergeCell ref="F29:F34"/>
    <mergeCell ref="G29:G34"/>
    <mergeCell ref="H29:H31"/>
    <mergeCell ref="K29:K34"/>
    <mergeCell ref="H32:H34"/>
    <mergeCell ref="F21:F28"/>
    <mergeCell ref="G21:G28"/>
    <mergeCell ref="H21:H26"/>
    <mergeCell ref="C5:L5"/>
    <mergeCell ref="C6:L6"/>
    <mergeCell ref="E8:J8"/>
    <mergeCell ref="H10:I10"/>
    <mergeCell ref="D11:D54"/>
    <mergeCell ref="E11:E20"/>
    <mergeCell ref="F11:F14"/>
    <mergeCell ref="G11:G14"/>
    <mergeCell ref="H11:H12"/>
    <mergeCell ref="E21:E48"/>
    <mergeCell ref="K11:K14"/>
    <mergeCell ref="H13:H14"/>
    <mergeCell ref="F15:F20"/>
    <mergeCell ref="G15:G20"/>
    <mergeCell ref="H15:H18"/>
    <mergeCell ref="K15:K20"/>
  </mergeCells>
  <printOptions horizontalCentered="1"/>
  <pageMargins left="0.45" right="0.45" top="0.5" bottom="0.5" header="0.3" footer="0.3"/>
  <pageSetup paperSize="256" scale="70" orientation="portrait" r:id="rId1"/>
  <headerFooter>
    <oddFooter>&amp;CPC-2105</oddFooter>
  </headerFooter>
  <rowBreaks count="2" manualBreakCount="2">
    <brk id="34" min="2" max="11" man="1"/>
    <brk id="62" min="2" max="11" man="1"/>
  </rowBreaks>
  <drawing r:id="rId2"/>
  <legacyDrawing r:id="rId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0">
    <tabColor rgb="FFFFFF00"/>
  </sheetPr>
  <dimension ref="C4:T191"/>
  <sheetViews>
    <sheetView workbookViewId="0"/>
  </sheetViews>
  <sheetFormatPr defaultColWidth="9.140625" defaultRowHeight="12.75"/>
  <cols>
    <col min="1" max="1" width="2.85546875" style="20" customWidth="1"/>
    <col min="2" max="2" width="31" style="20" customWidth="1"/>
    <col min="3" max="3" width="3.85546875" style="20" customWidth="1"/>
    <col min="4" max="4" width="12.85546875" style="20" customWidth="1"/>
    <col min="5" max="5" width="40.7109375" style="20" customWidth="1"/>
    <col min="6" max="6" width="15.140625" style="20" customWidth="1"/>
    <col min="7" max="7" width="13.5703125" style="20" customWidth="1"/>
    <col min="8" max="11" width="9.140625" style="20"/>
    <col min="12" max="12" width="3.42578125" style="20" customWidth="1"/>
    <col min="13" max="13" width="5.42578125" style="20" customWidth="1"/>
    <col min="14" max="19" width="20.7109375" style="20" customWidth="1"/>
    <col min="20" max="16384" width="9.140625" style="20"/>
  </cols>
  <sheetData>
    <row r="4" spans="3:20" ht="18.75" customHeight="1" thickBot="1"/>
    <row r="5" spans="3:20" ht="21" thickBot="1">
      <c r="C5" s="2218" t="s">
        <v>1408</v>
      </c>
      <c r="D5" s="2219"/>
      <c r="E5" s="2219"/>
      <c r="F5" s="2219"/>
      <c r="G5" s="2219"/>
      <c r="H5" s="2219"/>
      <c r="I5" s="2219"/>
      <c r="J5" s="2219"/>
      <c r="K5" s="2219"/>
      <c r="L5" s="2220"/>
      <c r="M5" s="696"/>
    </row>
    <row r="6" spans="3:20" ht="18.75" thickBot="1">
      <c r="C6" s="2083" t="s">
        <v>1841</v>
      </c>
      <c r="D6" s="2084"/>
      <c r="E6" s="2084"/>
      <c r="F6" s="2084"/>
      <c r="G6" s="2084"/>
      <c r="H6" s="2084"/>
      <c r="I6" s="2084"/>
      <c r="J6" s="2084"/>
      <c r="K6" s="2084"/>
      <c r="L6" s="2085"/>
      <c r="M6" s="697"/>
    </row>
    <row r="7" spans="3:20" ht="18.75" thickBot="1">
      <c r="C7" s="698"/>
      <c r="D7" s="699"/>
      <c r="E7" s="699"/>
      <c r="F7" s="699"/>
      <c r="G7" s="699"/>
      <c r="H7" s="699"/>
      <c r="I7" s="699"/>
      <c r="J7" s="699"/>
      <c r="K7" s="699"/>
      <c r="L7" s="700"/>
      <c r="M7" s="695"/>
    </row>
    <row r="8" spans="3:20" ht="120" customHeight="1" thickBot="1">
      <c r="C8" s="701"/>
      <c r="D8" s="659" t="s">
        <v>367</v>
      </c>
      <c r="E8" s="2215" t="s">
        <v>1321</v>
      </c>
      <c r="F8" s="2216"/>
      <c r="G8" s="2216"/>
      <c r="H8" s="2216"/>
      <c r="I8" s="2216"/>
      <c r="J8" s="2217"/>
      <c r="K8" s="695"/>
      <c r="L8" s="702"/>
      <c r="M8" s="695"/>
    </row>
    <row r="9" spans="3:20" ht="18">
      <c r="C9" s="701"/>
      <c r="D9" s="695"/>
      <c r="E9" s="695"/>
      <c r="F9" s="695"/>
      <c r="G9" s="695"/>
      <c r="H9" s="695"/>
      <c r="I9" s="695"/>
      <c r="J9" s="695"/>
      <c r="K9" s="695"/>
      <c r="L9" s="702"/>
      <c r="M9" s="695"/>
    </row>
    <row r="10" spans="3:20">
      <c r="C10" s="324"/>
      <c r="D10" s="28"/>
      <c r="E10" s="28"/>
      <c r="F10" s="28"/>
      <c r="G10" s="28"/>
      <c r="H10" s="28"/>
      <c r="I10" s="28"/>
      <c r="J10" s="28"/>
      <c r="K10" s="28"/>
      <c r="L10" s="29"/>
    </row>
    <row r="11" spans="3:20" ht="17.25" thickBot="1">
      <c r="C11" s="324"/>
      <c r="D11" s="684" t="s">
        <v>832</v>
      </c>
      <c r="E11" s="547"/>
      <c r="F11" s="547"/>
      <c r="G11" s="547"/>
      <c r="H11" s="547"/>
      <c r="I11" s="547"/>
      <c r="J11" s="547"/>
      <c r="K11" s="685"/>
      <c r="L11" s="703"/>
    </row>
    <row r="12" spans="3:20" ht="16.5" customHeight="1">
      <c r="C12" s="324"/>
      <c r="D12" s="1052" t="s">
        <v>833</v>
      </c>
      <c r="E12" s="1187"/>
      <c r="F12" s="2284" t="s">
        <v>834</v>
      </c>
      <c r="G12" s="2284"/>
      <c r="H12" s="2284"/>
      <c r="I12" s="2284"/>
      <c r="J12" s="2284"/>
      <c r="K12" s="2285"/>
      <c r="L12" s="704"/>
      <c r="O12" s="693"/>
      <c r="P12" s="694"/>
      <c r="Q12" s="694"/>
      <c r="R12" s="694"/>
      <c r="S12" s="694"/>
      <c r="T12" s="694"/>
    </row>
    <row r="13" spans="3:20" ht="34.5" customHeight="1">
      <c r="C13" s="324"/>
      <c r="D13" s="1053" t="s">
        <v>835</v>
      </c>
      <c r="E13" s="1188"/>
      <c r="F13" s="2286" t="s">
        <v>881</v>
      </c>
      <c r="G13" s="2287"/>
      <c r="H13" s="2287"/>
      <c r="I13" s="2287"/>
      <c r="J13" s="2287"/>
      <c r="K13" s="2288"/>
      <c r="L13" s="705"/>
      <c r="O13" s="694"/>
      <c r="P13" s="694"/>
      <c r="Q13" s="694"/>
      <c r="R13" s="694"/>
      <c r="S13" s="694"/>
      <c r="T13" s="694"/>
    </row>
    <row r="14" spans="3:20" ht="36" customHeight="1">
      <c r="C14" s="324"/>
      <c r="D14" s="1053" t="s">
        <v>836</v>
      </c>
      <c r="E14" s="1188"/>
      <c r="F14" s="2289"/>
      <c r="G14" s="2289"/>
      <c r="H14" s="2289"/>
      <c r="I14" s="2289"/>
      <c r="J14" s="2289"/>
      <c r="K14" s="2290"/>
      <c r="L14" s="705"/>
      <c r="O14" s="694"/>
      <c r="P14" s="694"/>
      <c r="Q14" s="694"/>
      <c r="R14" s="694"/>
      <c r="S14" s="694"/>
      <c r="T14" s="694"/>
    </row>
    <row r="15" spans="3:20" ht="16.5">
      <c r="C15" s="324"/>
      <c r="D15" s="2291" t="s">
        <v>837</v>
      </c>
      <c r="E15" s="2226"/>
      <c r="F15" s="2292" t="s">
        <v>838</v>
      </c>
      <c r="G15" s="2292"/>
      <c r="H15" s="2292"/>
      <c r="I15" s="2293"/>
      <c r="J15" s="2293"/>
      <c r="K15" s="2294"/>
      <c r="L15" s="706"/>
      <c r="O15" s="694"/>
      <c r="P15" s="694"/>
      <c r="Q15" s="694"/>
      <c r="R15" s="694"/>
      <c r="S15" s="694"/>
      <c r="T15" s="694"/>
    </row>
    <row r="16" spans="3:20" ht="16.5">
      <c r="C16" s="324"/>
      <c r="D16" s="2295"/>
      <c r="E16" s="2296"/>
      <c r="F16" s="2301" t="s">
        <v>839</v>
      </c>
      <c r="G16" s="2302"/>
      <c r="H16" s="1189"/>
      <c r="I16" s="2225" t="s">
        <v>840</v>
      </c>
      <c r="J16" s="2225"/>
      <c r="K16" s="1190"/>
      <c r="L16" s="707"/>
      <c r="O16" s="694"/>
      <c r="P16" s="694"/>
      <c r="Q16" s="694"/>
      <c r="R16" s="694"/>
      <c r="S16" s="694"/>
      <c r="T16" s="694"/>
    </row>
    <row r="17" spans="3:20" ht="16.5">
      <c r="C17" s="324"/>
      <c r="D17" s="2297"/>
      <c r="E17" s="2298"/>
      <c r="F17" s="2226" t="s">
        <v>841</v>
      </c>
      <c r="G17" s="2226"/>
      <c r="H17" s="2226"/>
      <c r="I17" s="2226"/>
      <c r="J17" s="2226"/>
      <c r="K17" s="2227"/>
      <c r="L17" s="705"/>
      <c r="O17" s="694"/>
      <c r="P17" s="694"/>
      <c r="Q17" s="694"/>
      <c r="R17" s="694"/>
      <c r="S17" s="694"/>
      <c r="T17" s="694"/>
    </row>
    <row r="18" spans="3:20" ht="108.75" customHeight="1" thickBot="1">
      <c r="C18" s="324"/>
      <c r="D18" s="2299"/>
      <c r="E18" s="2300"/>
      <c r="F18" s="2228"/>
      <c r="G18" s="2229"/>
      <c r="H18" s="2229"/>
      <c r="I18" s="2229"/>
      <c r="J18" s="2229"/>
      <c r="K18" s="2230"/>
      <c r="L18" s="705"/>
      <c r="O18" s="694"/>
      <c r="P18" s="694"/>
      <c r="Q18" s="694"/>
      <c r="R18" s="694"/>
      <c r="S18" s="694"/>
      <c r="T18" s="694"/>
    </row>
    <row r="19" spans="3:20" ht="16.5">
      <c r="C19" s="324"/>
      <c r="D19" s="685"/>
      <c r="E19" s="685"/>
      <c r="F19" s="685"/>
      <c r="G19" s="685"/>
      <c r="H19" s="685"/>
      <c r="I19" s="685"/>
      <c r="J19" s="685"/>
      <c r="K19" s="685"/>
      <c r="L19" s="703"/>
      <c r="N19" s="28"/>
      <c r="O19" s="597"/>
      <c r="P19" s="597"/>
      <c r="Q19" s="597"/>
      <c r="R19" s="597"/>
      <c r="S19" s="597"/>
      <c r="T19" s="694"/>
    </row>
    <row r="20" spans="3:20" ht="17.25" thickBot="1">
      <c r="C20" s="324"/>
      <c r="D20" s="684" t="s">
        <v>842</v>
      </c>
      <c r="E20" s="686"/>
      <c r="F20" s="686"/>
      <c r="G20" s="686"/>
      <c r="H20" s="686"/>
      <c r="I20" s="686"/>
      <c r="J20" s="686"/>
      <c r="K20" s="686"/>
      <c r="L20" s="708"/>
      <c r="N20" s="28"/>
      <c r="O20" s="597"/>
      <c r="P20" s="597"/>
      <c r="Q20" s="597"/>
      <c r="R20" s="597"/>
      <c r="S20" s="597"/>
      <c r="T20" s="694"/>
    </row>
    <row r="21" spans="3:20" ht="55.5" customHeight="1" thickBot="1">
      <c r="C21" s="324"/>
      <c r="D21" s="2231" t="s">
        <v>884</v>
      </c>
      <c r="E21" s="2232"/>
      <c r="F21" s="2303" t="s">
        <v>882</v>
      </c>
      <c r="G21" s="2304"/>
      <c r="H21" s="2305"/>
      <c r="I21" s="2306" t="s">
        <v>883</v>
      </c>
      <c r="J21" s="2307"/>
      <c r="K21" s="2308"/>
      <c r="L21" s="709"/>
      <c r="N21" s="1005"/>
      <c r="O21" s="1005"/>
      <c r="P21" s="1005"/>
      <c r="Q21" s="1005"/>
      <c r="R21" s="1005"/>
      <c r="S21" s="1005"/>
      <c r="T21" s="694"/>
    </row>
    <row r="22" spans="3:20" ht="55.5" customHeight="1">
      <c r="C22" s="324"/>
      <c r="D22" s="2233"/>
      <c r="E22" s="2234"/>
      <c r="F22" s="2309" t="s">
        <v>843</v>
      </c>
      <c r="G22" s="2311" t="s">
        <v>844</v>
      </c>
      <c r="H22" s="2221" t="s">
        <v>845</v>
      </c>
      <c r="I22" s="2223" t="s">
        <v>846</v>
      </c>
      <c r="J22" s="2223" t="s">
        <v>847</v>
      </c>
      <c r="K22" s="2313" t="s">
        <v>848</v>
      </c>
      <c r="L22" s="710"/>
      <c r="N22" s="864"/>
      <c r="O22" s="864"/>
      <c r="P22" s="864"/>
      <c r="Q22" s="864"/>
      <c r="R22" s="864"/>
      <c r="S22" s="864"/>
      <c r="T22" s="694"/>
    </row>
    <row r="23" spans="3:20" ht="88.5" customHeight="1" thickBot="1">
      <c r="C23" s="324"/>
      <c r="D23" s="2235"/>
      <c r="E23" s="2236"/>
      <c r="F23" s="2310"/>
      <c r="G23" s="2312"/>
      <c r="H23" s="2222"/>
      <c r="I23" s="2224"/>
      <c r="J23" s="2224"/>
      <c r="K23" s="2314"/>
      <c r="L23" s="710"/>
      <c r="N23" s="864"/>
      <c r="O23" s="864"/>
      <c r="P23" s="864"/>
      <c r="Q23" s="864"/>
      <c r="R23" s="864"/>
      <c r="S23" s="864"/>
      <c r="T23" s="694"/>
    </row>
    <row r="24" spans="3:20" ht="31.5" customHeight="1" thickTop="1">
      <c r="C24" s="324"/>
      <c r="D24" s="2324">
        <v>1</v>
      </c>
      <c r="E24" s="2325"/>
      <c r="F24" s="1047"/>
      <c r="G24" s="1047"/>
      <c r="H24" s="1047"/>
      <c r="I24" s="1047"/>
      <c r="J24" s="1047"/>
      <c r="K24" s="1048"/>
      <c r="L24" s="658"/>
      <c r="N24" s="864"/>
      <c r="O24" s="864"/>
      <c r="P24" s="864"/>
      <c r="Q24" s="864"/>
      <c r="R24" s="1006"/>
      <c r="S24" s="1006"/>
      <c r="T24" s="694"/>
    </row>
    <row r="25" spans="3:20" ht="31.5" customHeight="1">
      <c r="C25" s="324"/>
      <c r="D25" s="2271">
        <v>2</v>
      </c>
      <c r="E25" s="2272"/>
      <c r="F25" s="853"/>
      <c r="G25" s="853"/>
      <c r="H25" s="853"/>
      <c r="I25" s="853"/>
      <c r="J25" s="853"/>
      <c r="K25" s="1049"/>
      <c r="L25" s="658"/>
      <c r="N25" s="864"/>
      <c r="O25" s="864"/>
      <c r="P25" s="864"/>
      <c r="Q25" s="864"/>
      <c r="R25" s="1006"/>
      <c r="S25" s="1006"/>
      <c r="T25" s="694"/>
    </row>
    <row r="26" spans="3:20" ht="31.5" customHeight="1">
      <c r="C26" s="324"/>
      <c r="D26" s="2271">
        <v>3</v>
      </c>
      <c r="E26" s="2272"/>
      <c r="F26" s="853"/>
      <c r="G26" s="853"/>
      <c r="H26" s="853"/>
      <c r="I26" s="853"/>
      <c r="J26" s="853"/>
      <c r="K26" s="1049"/>
      <c r="L26" s="658"/>
      <c r="N26" s="864"/>
      <c r="O26" s="864"/>
      <c r="P26" s="864"/>
      <c r="Q26" s="864"/>
      <c r="R26" s="1006"/>
      <c r="S26" s="1006"/>
      <c r="T26" s="694"/>
    </row>
    <row r="27" spans="3:20" ht="31.5" customHeight="1">
      <c r="C27" s="324"/>
      <c r="D27" s="2271">
        <v>4</v>
      </c>
      <c r="E27" s="2272"/>
      <c r="F27" s="853"/>
      <c r="G27" s="853"/>
      <c r="H27" s="853"/>
      <c r="I27" s="853"/>
      <c r="J27" s="853"/>
      <c r="K27" s="1049"/>
      <c r="L27" s="658"/>
      <c r="N27" s="864"/>
      <c r="O27" s="864"/>
      <c r="P27" s="864"/>
      <c r="Q27" s="864"/>
      <c r="R27" s="1006"/>
      <c r="S27" s="1006"/>
      <c r="T27" s="694"/>
    </row>
    <row r="28" spans="3:20" ht="31.5" customHeight="1">
      <c r="C28" s="324"/>
      <c r="D28" s="2271">
        <v>5</v>
      </c>
      <c r="E28" s="2272"/>
      <c r="F28" s="853"/>
      <c r="G28" s="853"/>
      <c r="H28" s="853"/>
      <c r="I28" s="853"/>
      <c r="J28" s="853"/>
      <c r="K28" s="1049"/>
      <c r="L28" s="658"/>
      <c r="N28" s="864"/>
      <c r="O28" s="864"/>
      <c r="P28" s="864"/>
      <c r="Q28" s="864"/>
      <c r="R28" s="1006"/>
      <c r="S28" s="1006"/>
      <c r="T28" s="694"/>
    </row>
    <row r="29" spans="3:20" ht="31.5" customHeight="1">
      <c r="C29" s="324"/>
      <c r="D29" s="2271">
        <v>6</v>
      </c>
      <c r="E29" s="2272"/>
      <c r="F29" s="853"/>
      <c r="G29" s="853"/>
      <c r="H29" s="853"/>
      <c r="I29" s="853"/>
      <c r="J29" s="853"/>
      <c r="K29" s="1049"/>
      <c r="L29" s="658"/>
      <c r="N29" s="864"/>
      <c r="O29" s="864"/>
      <c r="P29" s="864"/>
      <c r="Q29" s="864"/>
      <c r="R29" s="1006"/>
      <c r="S29" s="1006"/>
      <c r="T29" s="694"/>
    </row>
    <row r="30" spans="3:20" ht="31.5" customHeight="1">
      <c r="C30" s="324"/>
      <c r="D30" s="2271">
        <v>7</v>
      </c>
      <c r="E30" s="2272"/>
      <c r="F30" s="853"/>
      <c r="G30" s="853"/>
      <c r="H30" s="853"/>
      <c r="I30" s="853"/>
      <c r="J30" s="853"/>
      <c r="K30" s="1049"/>
      <c r="L30" s="658"/>
      <c r="N30" s="864"/>
      <c r="O30" s="864"/>
      <c r="P30" s="864"/>
      <c r="Q30" s="864"/>
      <c r="R30" s="1006"/>
      <c r="S30" s="1006"/>
      <c r="T30" s="694"/>
    </row>
    <row r="31" spans="3:20" ht="31.5" customHeight="1" thickBot="1">
      <c r="C31" s="324"/>
      <c r="D31" s="2273">
        <v>8</v>
      </c>
      <c r="E31" s="2274"/>
      <c r="F31" s="1050"/>
      <c r="G31" s="1050"/>
      <c r="H31" s="1050"/>
      <c r="I31" s="1050"/>
      <c r="J31" s="1050"/>
      <c r="K31" s="1051"/>
      <c r="L31" s="658"/>
      <c r="N31" s="864"/>
      <c r="O31" s="864"/>
      <c r="P31" s="864"/>
      <c r="Q31" s="864"/>
      <c r="R31" s="1006"/>
      <c r="S31" s="1006"/>
      <c r="T31" s="694"/>
    </row>
    <row r="32" spans="3:20" ht="16.5">
      <c r="C32" s="324"/>
      <c r="D32" s="685"/>
      <c r="E32" s="685"/>
      <c r="F32" s="685"/>
      <c r="G32" s="685"/>
      <c r="H32" s="685"/>
      <c r="I32" s="685"/>
      <c r="J32" s="685"/>
      <c r="K32" s="685"/>
      <c r="L32" s="703"/>
      <c r="N32" s="864"/>
      <c r="O32" s="864"/>
      <c r="P32" s="864"/>
      <c r="Q32" s="864"/>
      <c r="R32" s="1006"/>
      <c r="S32" s="1006"/>
      <c r="T32" s="694"/>
    </row>
    <row r="33" spans="3:20" ht="16.5">
      <c r="C33" s="324"/>
      <c r="D33" s="2246" t="s">
        <v>849</v>
      </c>
      <c r="E33" s="2246"/>
      <c r="F33" s="2246"/>
      <c r="G33" s="2246"/>
      <c r="H33" s="2246"/>
      <c r="I33" s="2246"/>
      <c r="J33" s="2246"/>
      <c r="K33" s="2246"/>
      <c r="L33" s="711"/>
      <c r="N33" s="864"/>
      <c r="O33" s="864"/>
      <c r="P33" s="864"/>
      <c r="Q33" s="864"/>
      <c r="R33" s="1006"/>
      <c r="S33" s="1006"/>
      <c r="T33" s="694"/>
    </row>
    <row r="34" spans="3:20" ht="10.5" customHeight="1">
      <c r="C34" s="324"/>
      <c r="D34" s="685"/>
      <c r="E34" s="685"/>
      <c r="F34" s="685"/>
      <c r="G34" s="685"/>
      <c r="H34" s="685"/>
      <c r="I34" s="685"/>
      <c r="J34" s="685"/>
      <c r="K34" s="685"/>
      <c r="L34" s="703"/>
      <c r="N34" s="864"/>
      <c r="O34" s="864"/>
      <c r="P34" s="864"/>
      <c r="Q34" s="864"/>
      <c r="R34" s="1006"/>
      <c r="S34" s="1006"/>
      <c r="T34" s="694"/>
    </row>
    <row r="35" spans="3:20" ht="6" customHeight="1">
      <c r="C35" s="324"/>
      <c r="D35" s="685"/>
      <c r="E35" s="685"/>
      <c r="F35" s="685"/>
      <c r="G35" s="685"/>
      <c r="H35" s="685"/>
      <c r="I35" s="685"/>
      <c r="J35" s="685"/>
      <c r="K35" s="685"/>
      <c r="L35" s="703"/>
      <c r="N35" s="864"/>
      <c r="O35" s="864"/>
      <c r="P35" s="864"/>
      <c r="Q35" s="864"/>
      <c r="R35" s="1006"/>
      <c r="S35" s="1006"/>
      <c r="T35" s="694"/>
    </row>
    <row r="36" spans="3:20" ht="16.5">
      <c r="C36" s="324"/>
      <c r="D36" s="684" t="s">
        <v>850</v>
      </c>
      <c r="E36" s="685"/>
      <c r="F36" s="685"/>
      <c r="G36" s="685"/>
      <c r="H36" s="685"/>
      <c r="I36" s="685"/>
      <c r="J36" s="685"/>
      <c r="K36" s="685"/>
      <c r="L36" s="703"/>
      <c r="N36" s="864"/>
      <c r="O36" s="864"/>
      <c r="P36" s="864"/>
      <c r="Q36" s="864"/>
      <c r="R36" s="1006"/>
      <c r="S36" s="1006"/>
      <c r="T36" s="694"/>
    </row>
    <row r="37" spans="3:20" ht="7.5" customHeight="1">
      <c r="C37" s="324"/>
      <c r="D37" s="685"/>
      <c r="E37" s="685"/>
      <c r="F37" s="685"/>
      <c r="G37" s="685"/>
      <c r="H37" s="685"/>
      <c r="I37" s="685"/>
      <c r="J37" s="685"/>
      <c r="K37" s="685"/>
      <c r="L37" s="703"/>
      <c r="N37" s="864"/>
      <c r="O37" s="864"/>
      <c r="P37" s="864"/>
      <c r="Q37" s="864"/>
      <c r="R37" s="1006"/>
      <c r="S37" s="1006"/>
      <c r="T37" s="694"/>
    </row>
    <row r="38" spans="3:20" ht="24.75" customHeight="1">
      <c r="C38" s="324"/>
      <c r="D38" s="547" t="s">
        <v>851</v>
      </c>
      <c r="E38" s="547"/>
      <c r="F38" s="547"/>
      <c r="G38" s="547"/>
      <c r="H38" s="547"/>
      <c r="I38" s="547"/>
      <c r="J38" s="547"/>
      <c r="K38" s="547"/>
      <c r="L38" s="712"/>
      <c r="N38" s="864"/>
      <c r="O38" s="864"/>
      <c r="P38" s="864"/>
      <c r="Q38" s="864"/>
      <c r="R38" s="1006"/>
      <c r="S38" s="1006"/>
      <c r="T38" s="694"/>
    </row>
    <row r="39" spans="3:20" ht="18" customHeight="1">
      <c r="C39" s="324"/>
      <c r="D39" s="547"/>
      <c r="E39" s="547"/>
      <c r="F39" s="547"/>
      <c r="G39" s="547"/>
      <c r="H39" s="547"/>
      <c r="I39" s="547"/>
      <c r="J39" s="547"/>
      <c r="K39" s="547"/>
      <c r="L39" s="712"/>
      <c r="N39" s="864"/>
      <c r="O39" s="864"/>
      <c r="P39" s="864"/>
      <c r="Q39" s="864"/>
      <c r="R39" s="1006"/>
      <c r="S39" s="1006"/>
      <c r="T39" s="694"/>
    </row>
    <row r="40" spans="3:20" ht="16.5" customHeight="1">
      <c r="C40" s="324"/>
      <c r="D40" s="687" t="s">
        <v>852</v>
      </c>
      <c r="E40" s="547"/>
      <c r="F40" s="547"/>
      <c r="G40" s="547"/>
      <c r="H40" s="547"/>
      <c r="I40" s="547"/>
      <c r="J40" s="547"/>
      <c r="K40" s="547"/>
      <c r="L40" s="712"/>
      <c r="N40" s="864"/>
      <c r="O40" s="864"/>
      <c r="P40" s="864"/>
      <c r="Q40" s="864"/>
      <c r="R40" s="1006"/>
      <c r="S40" s="1006"/>
      <c r="T40" s="694"/>
    </row>
    <row r="41" spans="3:20" ht="16.5">
      <c r="C41" s="324"/>
      <c r="D41" s="687" t="s">
        <v>853</v>
      </c>
      <c r="E41" s="547"/>
      <c r="F41" s="547"/>
      <c r="G41" s="547"/>
      <c r="H41" s="547"/>
      <c r="I41" s="547"/>
      <c r="J41" s="547"/>
      <c r="K41" s="547"/>
      <c r="L41" s="712"/>
      <c r="N41" s="864"/>
      <c r="O41" s="864"/>
      <c r="P41" s="864"/>
      <c r="Q41" s="864"/>
      <c r="R41" s="1006"/>
      <c r="S41" s="1006"/>
      <c r="T41" s="694"/>
    </row>
    <row r="42" spans="3:20" ht="16.5">
      <c r="C42" s="324"/>
      <c r="D42" s="2246" t="s">
        <v>854</v>
      </c>
      <c r="E42" s="2246"/>
      <c r="F42" s="2246"/>
      <c r="G42" s="2246"/>
      <c r="H42" s="2246"/>
      <c r="I42" s="2246"/>
      <c r="J42" s="2246"/>
      <c r="K42" s="2246"/>
      <c r="L42" s="711"/>
      <c r="N42" s="864"/>
      <c r="O42" s="864"/>
      <c r="P42" s="864"/>
      <c r="Q42" s="864"/>
      <c r="R42" s="1006"/>
      <c r="S42" s="1006"/>
      <c r="T42" s="694"/>
    </row>
    <row r="43" spans="3:20" ht="15" customHeight="1">
      <c r="C43" s="324"/>
      <c r="D43" s="2246"/>
      <c r="E43" s="2246"/>
      <c r="F43" s="2246"/>
      <c r="G43" s="2246"/>
      <c r="H43" s="2246"/>
      <c r="I43" s="2246"/>
      <c r="J43" s="2246"/>
      <c r="K43" s="2246"/>
      <c r="L43" s="711"/>
      <c r="N43" s="864"/>
      <c r="O43" s="864"/>
      <c r="P43" s="864"/>
      <c r="Q43" s="864"/>
      <c r="R43" s="1006"/>
      <c r="S43" s="1006"/>
      <c r="T43" s="694"/>
    </row>
    <row r="44" spans="3:20" ht="16.5">
      <c r="C44" s="324"/>
      <c r="D44" s="2246"/>
      <c r="E44" s="2246"/>
      <c r="F44" s="2246"/>
      <c r="G44" s="2246"/>
      <c r="H44" s="2246"/>
      <c r="I44" s="2246"/>
      <c r="J44" s="2246"/>
      <c r="K44" s="2246"/>
      <c r="L44" s="711"/>
      <c r="N44" s="864"/>
      <c r="O44" s="864"/>
      <c r="P44" s="864"/>
      <c r="Q44" s="864"/>
      <c r="R44" s="1006"/>
      <c r="S44" s="1006"/>
      <c r="T44" s="694"/>
    </row>
    <row r="45" spans="3:20" ht="17.25" customHeight="1">
      <c r="C45" s="324"/>
      <c r="D45" s="688"/>
      <c r="E45" s="547"/>
      <c r="F45" s="547"/>
      <c r="G45" s="547"/>
      <c r="H45" s="547"/>
      <c r="I45" s="547"/>
      <c r="J45" s="547"/>
      <c r="K45" s="547"/>
      <c r="L45" s="712"/>
      <c r="N45" s="864"/>
      <c r="O45" s="864"/>
      <c r="P45" s="864"/>
      <c r="Q45" s="864"/>
      <c r="R45" s="1006"/>
      <c r="S45" s="1006"/>
      <c r="T45" s="694"/>
    </row>
    <row r="46" spans="3:20" ht="20.25" customHeight="1">
      <c r="C46" s="324"/>
      <c r="D46" s="687" t="s">
        <v>855</v>
      </c>
      <c r="E46" s="1046"/>
      <c r="F46" s="547"/>
      <c r="G46" s="687" t="s">
        <v>856</v>
      </c>
      <c r="H46" s="2275"/>
      <c r="I46" s="2275"/>
      <c r="J46" s="2275"/>
      <c r="K46" s="2275"/>
      <c r="L46" s="720"/>
      <c r="N46" s="864"/>
      <c r="O46" s="864"/>
      <c r="P46" s="864"/>
      <c r="Q46" s="864"/>
      <c r="R46" s="1006"/>
      <c r="S46" s="1006"/>
      <c r="T46" s="694"/>
    </row>
    <row r="47" spans="3:20" ht="16.5">
      <c r="C47" s="324"/>
      <c r="D47" s="687"/>
      <c r="E47" s="547"/>
      <c r="F47" s="547"/>
      <c r="G47" s="687"/>
      <c r="H47" s="547"/>
      <c r="I47" s="547"/>
      <c r="J47" s="547"/>
      <c r="K47" s="547"/>
      <c r="L47" s="712"/>
      <c r="N47" s="864"/>
      <c r="O47" s="864"/>
      <c r="P47" s="864"/>
      <c r="Q47" s="864"/>
      <c r="R47" s="1006"/>
      <c r="S47" s="1006"/>
      <c r="T47" s="694"/>
    </row>
    <row r="48" spans="3:20" ht="16.5">
      <c r="C48" s="324"/>
      <c r="D48" s="2254" t="s">
        <v>857</v>
      </c>
      <c r="E48" s="547"/>
      <c r="F48" s="547"/>
      <c r="G48" s="547"/>
      <c r="H48" s="547"/>
      <c r="I48" s="547"/>
      <c r="J48" s="547"/>
      <c r="K48" s="547"/>
      <c r="L48" s="712"/>
      <c r="N48" s="864"/>
      <c r="O48" s="864"/>
      <c r="P48" s="864"/>
      <c r="Q48" s="864"/>
      <c r="R48" s="1006"/>
      <c r="S48" s="1006"/>
      <c r="T48" s="694"/>
    </row>
    <row r="49" spans="3:20" ht="16.5">
      <c r="C49" s="324"/>
      <c r="D49" s="2254"/>
      <c r="E49" s="1191"/>
      <c r="F49" s="547"/>
      <c r="G49" s="687"/>
      <c r="H49" s="2269"/>
      <c r="I49" s="2269"/>
      <c r="J49" s="2269"/>
      <c r="K49" s="2269"/>
      <c r="L49" s="713"/>
      <c r="N49" s="864"/>
      <c r="O49" s="864"/>
      <c r="P49" s="864"/>
      <c r="Q49" s="864"/>
      <c r="R49" s="1006"/>
      <c r="S49" s="1006"/>
      <c r="T49" s="694"/>
    </row>
    <row r="50" spans="3:20" ht="18" customHeight="1">
      <c r="C50" s="324"/>
      <c r="D50" s="685"/>
      <c r="E50" s="547"/>
      <c r="F50" s="547"/>
      <c r="G50" s="547"/>
      <c r="H50" s="547"/>
      <c r="I50" s="547"/>
      <c r="J50" s="547"/>
      <c r="K50" s="547"/>
      <c r="L50" s="712"/>
      <c r="N50" s="864"/>
      <c r="O50" s="864"/>
      <c r="P50" s="864"/>
      <c r="Q50" s="864"/>
      <c r="R50" s="1006"/>
      <c r="S50" s="1006"/>
      <c r="T50" s="694"/>
    </row>
    <row r="51" spans="3:20" ht="21.75" customHeight="1">
      <c r="C51" s="324"/>
      <c r="D51" s="547"/>
      <c r="E51" s="547"/>
      <c r="F51" s="547"/>
      <c r="G51" s="547"/>
      <c r="H51" s="547"/>
      <c r="I51" s="547"/>
      <c r="J51" s="547"/>
      <c r="K51" s="547"/>
      <c r="L51" s="712"/>
      <c r="N51" s="864"/>
      <c r="O51" s="864"/>
      <c r="P51" s="864"/>
      <c r="Q51" s="864"/>
      <c r="R51" s="1006"/>
      <c r="S51" s="1006"/>
      <c r="T51" s="694"/>
    </row>
    <row r="52" spans="3:20" ht="16.5">
      <c r="C52" s="324"/>
      <c r="D52" s="2270" t="s">
        <v>872</v>
      </c>
      <c r="E52" s="2270"/>
      <c r="F52" s="2270"/>
      <c r="G52" s="2270"/>
      <c r="H52" s="2270"/>
      <c r="I52" s="2270"/>
      <c r="J52" s="2270"/>
      <c r="K52" s="2270"/>
      <c r="L52" s="714"/>
      <c r="N52" s="864"/>
      <c r="O52" s="864"/>
      <c r="P52" s="864"/>
      <c r="Q52" s="864"/>
      <c r="R52" s="1006"/>
      <c r="S52" s="1006"/>
      <c r="T52" s="694"/>
    </row>
    <row r="53" spans="3:20" ht="26.25" customHeight="1">
      <c r="C53" s="324"/>
      <c r="D53" s="2270"/>
      <c r="E53" s="2270"/>
      <c r="F53" s="2270"/>
      <c r="G53" s="2270"/>
      <c r="H53" s="2270"/>
      <c r="I53" s="2270"/>
      <c r="J53" s="2270"/>
      <c r="K53" s="2270"/>
      <c r="L53" s="714"/>
      <c r="N53" s="340"/>
      <c r="O53" s="340"/>
      <c r="P53" s="864"/>
      <c r="Q53" s="864"/>
      <c r="R53" s="1006"/>
      <c r="S53" s="1006"/>
      <c r="T53" s="694"/>
    </row>
    <row r="54" spans="3:20" ht="16.5" customHeight="1">
      <c r="C54" s="324"/>
      <c r="D54" s="547"/>
      <c r="E54" s="547"/>
      <c r="F54" s="547"/>
      <c r="G54" s="547"/>
      <c r="H54" s="547"/>
      <c r="I54" s="547"/>
      <c r="J54" s="547"/>
      <c r="K54" s="547"/>
      <c r="L54" s="712"/>
      <c r="N54" s="340"/>
      <c r="O54" s="340"/>
      <c r="P54" s="864"/>
      <c r="Q54" s="864"/>
      <c r="R54" s="1006"/>
      <c r="S54" s="1006"/>
      <c r="T54" s="694"/>
    </row>
    <row r="55" spans="3:20" ht="16.5">
      <c r="C55" s="324"/>
      <c r="D55" s="547" t="s">
        <v>858</v>
      </c>
      <c r="E55" s="547"/>
      <c r="F55" s="547"/>
      <c r="G55" s="547"/>
      <c r="H55" s="547"/>
      <c r="I55" s="547"/>
      <c r="J55" s="547"/>
      <c r="K55" s="547"/>
      <c r="L55" s="712"/>
      <c r="N55" s="340"/>
      <c r="O55" s="340"/>
      <c r="P55" s="864"/>
      <c r="Q55" s="864"/>
      <c r="R55" s="1006"/>
      <c r="S55" s="1006"/>
      <c r="T55" s="694"/>
    </row>
    <row r="56" spans="3:20" ht="16.5">
      <c r="C56" s="324"/>
      <c r="D56" s="684" t="s">
        <v>859</v>
      </c>
      <c r="E56" s="547"/>
      <c r="F56" s="547"/>
      <c r="G56" s="547"/>
      <c r="H56" s="547"/>
      <c r="I56" s="547"/>
      <c r="J56" s="547"/>
      <c r="K56" s="547"/>
      <c r="L56" s="712"/>
      <c r="N56" s="340"/>
      <c r="O56" s="340"/>
      <c r="P56" s="864"/>
      <c r="Q56" s="864"/>
      <c r="R56" s="1006"/>
      <c r="S56" s="1006"/>
      <c r="T56" s="694"/>
    </row>
    <row r="57" spans="3:20" ht="16.5">
      <c r="C57" s="324"/>
      <c r="D57" s="547"/>
      <c r="E57" s="547"/>
      <c r="F57" s="547"/>
      <c r="G57" s="547"/>
      <c r="H57" s="547"/>
      <c r="I57" s="547"/>
      <c r="J57" s="547"/>
      <c r="K57" s="547"/>
      <c r="L57" s="712"/>
      <c r="N57" s="340"/>
      <c r="O57" s="340"/>
      <c r="P57" s="864"/>
      <c r="Q57" s="864"/>
      <c r="R57" s="1006"/>
      <c r="S57" s="1006"/>
      <c r="T57" s="694"/>
    </row>
    <row r="58" spans="3:20" ht="16.5">
      <c r="C58" s="324"/>
      <c r="D58" s="684" t="s">
        <v>860</v>
      </c>
      <c r="E58" s="547"/>
      <c r="F58" s="547"/>
      <c r="G58" s="547"/>
      <c r="H58" s="547"/>
      <c r="I58" s="547"/>
      <c r="J58" s="547"/>
      <c r="K58" s="547"/>
      <c r="L58" s="712"/>
      <c r="N58" s="340"/>
      <c r="O58" s="340"/>
      <c r="P58" s="864"/>
      <c r="Q58" s="864"/>
      <c r="R58" s="1006"/>
      <c r="S58" s="1006"/>
      <c r="T58" s="694"/>
    </row>
    <row r="59" spans="3:20" ht="16.5">
      <c r="C59" s="324"/>
      <c r="D59" s="2246" t="s">
        <v>873</v>
      </c>
      <c r="E59" s="2246"/>
      <c r="F59" s="2246"/>
      <c r="G59" s="2246"/>
      <c r="H59" s="2246"/>
      <c r="I59" s="2246"/>
      <c r="J59" s="2246"/>
      <c r="K59" s="2246"/>
      <c r="L59" s="711"/>
      <c r="N59" s="340"/>
      <c r="O59" s="340"/>
      <c r="P59" s="864"/>
      <c r="Q59" s="864"/>
      <c r="R59" s="1006"/>
      <c r="S59" s="1006"/>
      <c r="T59" s="694"/>
    </row>
    <row r="60" spans="3:20" ht="12.75" customHeight="1">
      <c r="C60" s="324"/>
      <c r="D60" s="2246"/>
      <c r="E60" s="2246"/>
      <c r="F60" s="2246"/>
      <c r="G60" s="2246"/>
      <c r="H60" s="2246"/>
      <c r="I60" s="2246"/>
      <c r="J60" s="2246"/>
      <c r="K60" s="2246"/>
      <c r="L60" s="711"/>
      <c r="N60" s="340"/>
      <c r="O60" s="340"/>
      <c r="P60" s="864"/>
      <c r="Q60" s="864"/>
      <c r="R60" s="1006"/>
      <c r="S60" s="1006"/>
      <c r="T60" s="694"/>
    </row>
    <row r="61" spans="3:20" ht="12.75" customHeight="1">
      <c r="C61" s="324"/>
      <c r="D61" s="2246"/>
      <c r="E61" s="2246"/>
      <c r="F61" s="2246"/>
      <c r="G61" s="2246"/>
      <c r="H61" s="2246"/>
      <c r="I61" s="2246"/>
      <c r="J61" s="2246"/>
      <c r="K61" s="2246"/>
      <c r="L61" s="711"/>
      <c r="N61" s="340"/>
      <c r="O61" s="340"/>
      <c r="P61" s="864"/>
      <c r="Q61" s="864"/>
      <c r="R61" s="1006"/>
      <c r="S61" s="1006"/>
      <c r="T61" s="694"/>
    </row>
    <row r="62" spans="3:20" ht="32.25" customHeight="1">
      <c r="C62" s="324"/>
      <c r="D62" s="2246"/>
      <c r="E62" s="2246"/>
      <c r="F62" s="2246"/>
      <c r="G62" s="2246"/>
      <c r="H62" s="2246"/>
      <c r="I62" s="2246"/>
      <c r="J62" s="2246"/>
      <c r="K62" s="2246"/>
      <c r="L62" s="711"/>
      <c r="N62" s="340"/>
      <c r="O62" s="340"/>
      <c r="P62" s="864"/>
      <c r="Q62" s="864"/>
      <c r="R62" s="1006"/>
      <c r="S62" s="1006"/>
      <c r="T62" s="694"/>
    </row>
    <row r="63" spans="3:20" ht="25.5" customHeight="1">
      <c r="C63" s="324"/>
      <c r="D63" s="2246" t="s">
        <v>874</v>
      </c>
      <c r="E63" s="2246"/>
      <c r="F63" s="2246"/>
      <c r="G63" s="2246"/>
      <c r="H63" s="2246"/>
      <c r="I63" s="2246"/>
      <c r="J63" s="2246"/>
      <c r="K63" s="2246"/>
      <c r="L63" s="711"/>
      <c r="N63" s="340"/>
      <c r="O63" s="340"/>
      <c r="P63" s="864"/>
      <c r="Q63" s="864"/>
      <c r="R63" s="1006"/>
      <c r="S63" s="1006"/>
    </row>
    <row r="64" spans="3:20" ht="16.5">
      <c r="C64" s="324"/>
      <c r="D64" s="2246"/>
      <c r="E64" s="2246"/>
      <c r="F64" s="2246"/>
      <c r="G64" s="2246"/>
      <c r="H64" s="2246"/>
      <c r="I64" s="2246"/>
      <c r="J64" s="2246"/>
      <c r="K64" s="2246"/>
      <c r="L64" s="711"/>
      <c r="N64" s="340"/>
      <c r="O64" s="340"/>
      <c r="P64" s="864"/>
      <c r="Q64" s="864"/>
      <c r="R64" s="1006"/>
      <c r="S64" s="1006"/>
    </row>
    <row r="65" spans="3:19" ht="18.75" customHeight="1">
      <c r="C65" s="324"/>
      <c r="D65" s="2246"/>
      <c r="E65" s="2246"/>
      <c r="F65" s="2246"/>
      <c r="G65" s="2246"/>
      <c r="H65" s="2246"/>
      <c r="I65" s="2246"/>
      <c r="J65" s="2246"/>
      <c r="K65" s="2246"/>
      <c r="L65" s="711"/>
      <c r="N65" s="340"/>
      <c r="O65" s="340"/>
      <c r="P65" s="864"/>
      <c r="Q65" s="864"/>
      <c r="R65" s="1006"/>
      <c r="S65" s="1006"/>
    </row>
    <row r="66" spans="3:19" ht="18" customHeight="1">
      <c r="C66" s="324"/>
      <c r="D66" s="2246"/>
      <c r="E66" s="2246"/>
      <c r="F66" s="2246"/>
      <c r="G66" s="2246"/>
      <c r="H66" s="2246"/>
      <c r="I66" s="2246"/>
      <c r="J66" s="2246"/>
      <c r="K66" s="2246"/>
      <c r="L66" s="711"/>
      <c r="N66" s="340"/>
      <c r="O66" s="340"/>
      <c r="P66" s="864"/>
      <c r="Q66" s="864"/>
      <c r="R66" s="1006"/>
      <c r="S66" s="1006"/>
    </row>
    <row r="67" spans="3:19" ht="9.75" customHeight="1">
      <c r="C67" s="324"/>
      <c r="D67" s="547"/>
      <c r="E67" s="547"/>
      <c r="F67" s="547"/>
      <c r="G67" s="547"/>
      <c r="H67" s="547"/>
      <c r="I67" s="547"/>
      <c r="J67" s="547"/>
      <c r="K67" s="547"/>
      <c r="L67" s="712"/>
      <c r="N67" s="340"/>
      <c r="O67" s="340"/>
      <c r="P67" s="864"/>
      <c r="Q67" s="864"/>
      <c r="R67" s="1006"/>
      <c r="S67" s="1006"/>
    </row>
    <row r="68" spans="3:19" ht="18" customHeight="1" thickBot="1">
      <c r="C68" s="324"/>
      <c r="D68" s="689" t="s">
        <v>861</v>
      </c>
      <c r="E68" s="690"/>
      <c r="F68" s="690"/>
      <c r="G68" s="690"/>
      <c r="H68" s="690"/>
      <c r="I68" s="690"/>
      <c r="J68" s="690"/>
      <c r="K68" s="690"/>
      <c r="L68" s="712"/>
      <c r="N68" s="340"/>
      <c r="O68" s="340"/>
      <c r="P68" s="864"/>
      <c r="Q68" s="864"/>
      <c r="R68" s="1006"/>
      <c r="S68" s="1006"/>
    </row>
    <row r="69" spans="3:19" ht="17.25" thickTop="1">
      <c r="C69" s="324"/>
      <c r="D69" s="2247" t="s">
        <v>862</v>
      </c>
      <c r="E69" s="2248"/>
      <c r="F69" s="2249"/>
      <c r="G69" s="2249"/>
      <c r="H69" s="691" t="s">
        <v>863</v>
      </c>
      <c r="I69" s="692"/>
      <c r="J69" s="2251" t="s">
        <v>271</v>
      </c>
      <c r="K69" s="2252"/>
      <c r="L69" s="962"/>
      <c r="N69" s="340"/>
      <c r="O69" s="340"/>
      <c r="P69" s="864"/>
      <c r="Q69" s="864"/>
      <c r="R69" s="1006"/>
      <c r="S69" s="1006"/>
    </row>
    <row r="70" spans="3:19" ht="16.5">
      <c r="C70" s="324"/>
      <c r="D70" s="2253" t="s">
        <v>870</v>
      </c>
      <c r="E70" s="2254"/>
      <c r="F70" s="2246"/>
      <c r="G70" s="2246"/>
      <c r="H70" s="2255"/>
      <c r="I70" s="2256"/>
      <c r="J70" s="2259"/>
      <c r="K70" s="2256"/>
      <c r="L70" s="962"/>
      <c r="N70" s="340"/>
      <c r="O70" s="340"/>
      <c r="P70" s="864"/>
      <c r="Q70" s="864"/>
      <c r="R70" s="1006"/>
      <c r="S70" s="1006"/>
    </row>
    <row r="71" spans="3:19" ht="17.25" thickBot="1">
      <c r="C71" s="324"/>
      <c r="D71" s="2267" t="s">
        <v>871</v>
      </c>
      <c r="E71" s="2268"/>
      <c r="F71" s="2263"/>
      <c r="G71" s="2263"/>
      <c r="H71" s="2264"/>
      <c r="I71" s="2265"/>
      <c r="J71" s="2266"/>
      <c r="K71" s="2265"/>
      <c r="L71" s="962"/>
      <c r="N71" s="340"/>
      <c r="O71" s="340"/>
      <c r="P71" s="864"/>
      <c r="Q71" s="864"/>
      <c r="R71" s="1006"/>
      <c r="S71" s="1006"/>
    </row>
    <row r="72" spans="3:19" ht="17.25" thickTop="1">
      <c r="C72" s="324"/>
      <c r="D72" s="2247" t="s">
        <v>864</v>
      </c>
      <c r="E72" s="2248"/>
      <c r="F72" s="2249"/>
      <c r="G72" s="2249"/>
      <c r="H72" s="691" t="s">
        <v>863</v>
      </c>
      <c r="I72" s="692"/>
      <c r="J72" s="2251" t="s">
        <v>271</v>
      </c>
      <c r="K72" s="2252"/>
      <c r="L72" s="962"/>
      <c r="N72" s="340"/>
      <c r="O72" s="340"/>
      <c r="P72" s="864"/>
      <c r="Q72" s="864"/>
      <c r="R72" s="1006"/>
      <c r="S72" s="1006"/>
    </row>
    <row r="73" spans="3:19" ht="16.5">
      <c r="C73" s="324"/>
      <c r="D73" s="2253" t="s">
        <v>865</v>
      </c>
      <c r="E73" s="2254"/>
      <c r="F73" s="2246"/>
      <c r="G73" s="2246"/>
      <c r="H73" s="2255"/>
      <c r="I73" s="2256"/>
      <c r="J73" s="2259"/>
      <c r="K73" s="2256"/>
      <c r="L73" s="962"/>
      <c r="N73" s="340"/>
      <c r="O73" s="340"/>
      <c r="P73" s="864"/>
      <c r="Q73" s="864"/>
      <c r="R73" s="1006"/>
      <c r="S73" s="1006"/>
    </row>
    <row r="74" spans="3:19" ht="16.5">
      <c r="C74" s="324"/>
      <c r="D74" s="2253" t="s">
        <v>870</v>
      </c>
      <c r="E74" s="2254"/>
      <c r="F74" s="2246"/>
      <c r="G74" s="2246"/>
      <c r="H74" s="2255"/>
      <c r="I74" s="2256"/>
      <c r="J74" s="2259"/>
      <c r="K74" s="2256"/>
      <c r="L74" s="962"/>
      <c r="N74" s="340"/>
      <c r="O74" s="340"/>
      <c r="P74" s="864"/>
      <c r="Q74" s="864"/>
      <c r="R74" s="1006"/>
      <c r="S74" s="1006"/>
    </row>
    <row r="75" spans="3:19" ht="17.25" thickBot="1">
      <c r="C75" s="324"/>
      <c r="D75" s="2267" t="s">
        <v>871</v>
      </c>
      <c r="E75" s="2268"/>
      <c r="F75" s="2263"/>
      <c r="G75" s="2263"/>
      <c r="H75" s="2264"/>
      <c r="I75" s="2265"/>
      <c r="J75" s="2266"/>
      <c r="K75" s="2265"/>
      <c r="L75" s="962"/>
      <c r="N75" s="340"/>
      <c r="O75" s="340"/>
      <c r="P75" s="864"/>
      <c r="Q75" s="864"/>
      <c r="R75" s="1006"/>
      <c r="S75" s="1006"/>
    </row>
    <row r="76" spans="3:19" ht="17.25" thickTop="1">
      <c r="C76" s="324"/>
      <c r="D76" s="2247" t="s">
        <v>866</v>
      </c>
      <c r="E76" s="2248"/>
      <c r="F76" s="2249"/>
      <c r="G76" s="2249"/>
      <c r="H76" s="691" t="s">
        <v>863</v>
      </c>
      <c r="I76" s="692"/>
      <c r="J76" s="2251" t="s">
        <v>271</v>
      </c>
      <c r="K76" s="2252"/>
      <c r="L76" s="962"/>
      <c r="N76" s="340"/>
      <c r="O76" s="340"/>
      <c r="P76" s="864"/>
      <c r="Q76" s="864"/>
      <c r="R76" s="1006"/>
      <c r="S76" s="1006"/>
    </row>
    <row r="77" spans="3:19" ht="16.5">
      <c r="C77" s="324"/>
      <c r="D77" s="2253" t="s">
        <v>870</v>
      </c>
      <c r="E77" s="2254"/>
      <c r="F77" s="2246"/>
      <c r="G77" s="2246"/>
      <c r="H77" s="2255"/>
      <c r="I77" s="2256"/>
      <c r="J77" s="2259"/>
      <c r="K77" s="2256"/>
      <c r="L77" s="962"/>
      <c r="N77" s="340"/>
      <c r="O77" s="340"/>
      <c r="P77" s="864"/>
      <c r="Q77" s="864"/>
      <c r="R77" s="1006"/>
      <c r="S77" s="1006"/>
    </row>
    <row r="78" spans="3:19" ht="16.5">
      <c r="C78" s="324"/>
      <c r="D78" s="2261" t="s">
        <v>871</v>
      </c>
      <c r="E78" s="2262"/>
      <c r="F78" s="2250"/>
      <c r="G78" s="2250"/>
      <c r="H78" s="2257"/>
      <c r="I78" s="2258"/>
      <c r="J78" s="2260"/>
      <c r="K78" s="2258"/>
      <c r="L78" s="962"/>
      <c r="N78" s="340"/>
      <c r="O78" s="340"/>
      <c r="P78" s="864"/>
      <c r="Q78" s="864"/>
      <c r="R78" s="1006"/>
      <c r="S78" s="1006"/>
    </row>
    <row r="79" spans="3:19" ht="16.5">
      <c r="C79" s="324"/>
      <c r="D79" s="2246" t="s">
        <v>867</v>
      </c>
      <c r="E79" s="2246"/>
      <c r="F79" s="2246"/>
      <c r="G79" s="2246"/>
      <c r="H79" s="2246"/>
      <c r="I79" s="2246"/>
      <c r="J79" s="2246"/>
      <c r="K79" s="2246"/>
      <c r="L79" s="711"/>
    </row>
    <row r="80" spans="3:19" ht="22.5" customHeight="1">
      <c r="C80" s="324"/>
      <c r="D80" s="2246"/>
      <c r="E80" s="2246"/>
      <c r="F80" s="2246"/>
      <c r="G80" s="2246"/>
      <c r="H80" s="2246"/>
      <c r="I80" s="2246"/>
      <c r="J80" s="2246"/>
      <c r="K80" s="2246"/>
      <c r="L80" s="711"/>
    </row>
    <row r="81" spans="3:12" ht="16.5">
      <c r="C81" s="324"/>
      <c r="D81" s="547"/>
      <c r="E81" s="547"/>
      <c r="F81" s="547"/>
      <c r="G81" s="547"/>
      <c r="H81" s="547"/>
      <c r="I81" s="547"/>
      <c r="J81" s="547"/>
      <c r="K81" s="547"/>
      <c r="L81" s="712"/>
    </row>
    <row r="82" spans="3:12" ht="16.5">
      <c r="C82" s="324"/>
      <c r="D82" s="684" t="s">
        <v>868</v>
      </c>
      <c r="E82" s="547"/>
      <c r="F82" s="547"/>
      <c r="G82" s="547"/>
      <c r="H82" s="547"/>
      <c r="I82" s="547"/>
      <c r="J82" s="547"/>
      <c r="K82" s="547"/>
      <c r="L82" s="712"/>
    </row>
    <row r="83" spans="3:12" ht="16.5">
      <c r="C83" s="324"/>
      <c r="D83" s="684" t="s">
        <v>869</v>
      </c>
      <c r="E83" s="547"/>
      <c r="F83" s="547"/>
      <c r="G83" s="547"/>
      <c r="H83" s="547"/>
      <c r="I83" s="547"/>
      <c r="J83" s="547"/>
      <c r="K83" s="547"/>
      <c r="L83" s="712"/>
    </row>
    <row r="84" spans="3:12" ht="13.5" thickBot="1">
      <c r="C84" s="324"/>
      <c r="D84" s="28"/>
      <c r="E84" s="28"/>
      <c r="F84" s="28"/>
      <c r="G84" s="28"/>
      <c r="H84" s="28"/>
      <c r="I84" s="28"/>
      <c r="J84" s="28"/>
      <c r="K84" s="28"/>
      <c r="L84" s="29"/>
    </row>
    <row r="85" spans="3:12">
      <c r="C85" s="324"/>
      <c r="D85" s="683" t="s">
        <v>885</v>
      </c>
      <c r="E85" s="2237"/>
      <c r="F85" s="2238"/>
      <c r="G85" s="2238"/>
      <c r="H85" s="2238"/>
      <c r="I85" s="2238"/>
      <c r="J85" s="2238"/>
      <c r="K85" s="2239"/>
      <c r="L85" s="29"/>
    </row>
    <row r="86" spans="3:12">
      <c r="C86" s="324"/>
      <c r="D86" s="28"/>
      <c r="E86" s="2240"/>
      <c r="F86" s="2241"/>
      <c r="G86" s="2241"/>
      <c r="H86" s="2241"/>
      <c r="I86" s="2241"/>
      <c r="J86" s="2241"/>
      <c r="K86" s="2242"/>
      <c r="L86" s="29"/>
    </row>
    <row r="87" spans="3:12">
      <c r="C87" s="324"/>
      <c r="D87" s="28"/>
      <c r="E87" s="2240"/>
      <c r="F87" s="2241"/>
      <c r="G87" s="2241"/>
      <c r="H87" s="2241"/>
      <c r="I87" s="2241"/>
      <c r="J87" s="2241"/>
      <c r="K87" s="2242"/>
      <c r="L87" s="29"/>
    </row>
    <row r="88" spans="3:12">
      <c r="C88" s="324"/>
      <c r="D88" s="28"/>
      <c r="E88" s="2240"/>
      <c r="F88" s="2241"/>
      <c r="G88" s="2241"/>
      <c r="H88" s="2241"/>
      <c r="I88" s="2241"/>
      <c r="J88" s="2241"/>
      <c r="K88" s="2242"/>
      <c r="L88" s="29"/>
    </row>
    <row r="89" spans="3:12">
      <c r="C89" s="324"/>
      <c r="D89" s="28"/>
      <c r="E89" s="2240"/>
      <c r="F89" s="2241"/>
      <c r="G89" s="2241"/>
      <c r="H89" s="2241"/>
      <c r="I89" s="2241"/>
      <c r="J89" s="2241"/>
      <c r="K89" s="2242"/>
      <c r="L89" s="29"/>
    </row>
    <row r="90" spans="3:12">
      <c r="C90" s="324"/>
      <c r="D90" s="28"/>
      <c r="E90" s="2240"/>
      <c r="F90" s="2241"/>
      <c r="G90" s="2241"/>
      <c r="H90" s="2241"/>
      <c r="I90" s="2241"/>
      <c r="J90" s="2241"/>
      <c r="K90" s="2242"/>
      <c r="L90" s="29"/>
    </row>
    <row r="91" spans="3:12">
      <c r="C91" s="324"/>
      <c r="D91" s="28"/>
      <c r="E91" s="2240"/>
      <c r="F91" s="2241"/>
      <c r="G91" s="2241"/>
      <c r="H91" s="2241"/>
      <c r="I91" s="2241"/>
      <c r="J91" s="2241"/>
      <c r="K91" s="2242"/>
      <c r="L91" s="29"/>
    </row>
    <row r="92" spans="3:12">
      <c r="C92" s="324"/>
      <c r="D92" s="28"/>
      <c r="E92" s="2240"/>
      <c r="F92" s="2241"/>
      <c r="G92" s="2241"/>
      <c r="H92" s="2241"/>
      <c r="I92" s="2241"/>
      <c r="J92" s="2241"/>
      <c r="K92" s="2242"/>
      <c r="L92" s="29"/>
    </row>
    <row r="93" spans="3:12">
      <c r="C93" s="324"/>
      <c r="D93" s="28"/>
      <c r="E93" s="2240"/>
      <c r="F93" s="2241"/>
      <c r="G93" s="2241"/>
      <c r="H93" s="2241"/>
      <c r="I93" s="2241"/>
      <c r="J93" s="2241"/>
      <c r="K93" s="2242"/>
      <c r="L93" s="29"/>
    </row>
    <row r="94" spans="3:12">
      <c r="C94" s="324"/>
      <c r="D94" s="28"/>
      <c r="E94" s="2240"/>
      <c r="F94" s="2241"/>
      <c r="G94" s="2241"/>
      <c r="H94" s="2241"/>
      <c r="I94" s="2241"/>
      <c r="J94" s="2241"/>
      <c r="K94" s="2242"/>
      <c r="L94" s="29"/>
    </row>
    <row r="95" spans="3:12">
      <c r="C95" s="324"/>
      <c r="D95" s="28"/>
      <c r="E95" s="2240"/>
      <c r="F95" s="2241"/>
      <c r="G95" s="2241"/>
      <c r="H95" s="2241"/>
      <c r="I95" s="2241"/>
      <c r="J95" s="2241"/>
      <c r="K95" s="2242"/>
      <c r="L95" s="29"/>
    </row>
    <row r="96" spans="3:12">
      <c r="C96" s="324"/>
      <c r="D96" s="28"/>
      <c r="E96" s="2240"/>
      <c r="F96" s="2241"/>
      <c r="G96" s="2241"/>
      <c r="H96" s="2241"/>
      <c r="I96" s="2241"/>
      <c r="J96" s="2241"/>
      <c r="K96" s="2242"/>
      <c r="L96" s="29"/>
    </row>
    <row r="97" spans="3:14" ht="13.5" thickBot="1">
      <c r="C97" s="324"/>
      <c r="D97" s="28"/>
      <c r="E97" s="2243"/>
      <c r="F97" s="2244"/>
      <c r="G97" s="2244"/>
      <c r="H97" s="2244"/>
      <c r="I97" s="2244"/>
      <c r="J97" s="2244"/>
      <c r="K97" s="2245"/>
      <c r="L97" s="29"/>
    </row>
    <row r="98" spans="3:14">
      <c r="C98" s="324"/>
      <c r="D98" s="28"/>
      <c r="E98" s="28"/>
      <c r="F98" s="28"/>
      <c r="G98" s="28"/>
      <c r="H98" s="28"/>
      <c r="I98" s="28"/>
      <c r="J98" s="28"/>
      <c r="K98" s="28"/>
      <c r="L98" s="29"/>
    </row>
    <row r="99" spans="3:14" ht="13.5" thickBot="1">
      <c r="C99" s="325"/>
      <c r="D99" s="326"/>
      <c r="E99" s="326"/>
      <c r="F99" s="326"/>
      <c r="G99" s="326"/>
      <c r="H99" s="326"/>
      <c r="I99" s="326"/>
      <c r="J99" s="326"/>
      <c r="K99" s="326"/>
      <c r="L99" s="327"/>
    </row>
    <row r="101" spans="3:14" ht="13.5" thickBot="1"/>
    <row r="102" spans="3:14">
      <c r="C102" s="2315" t="s">
        <v>923</v>
      </c>
      <c r="D102" s="2316"/>
      <c r="E102" s="2316"/>
      <c r="F102" s="2316"/>
      <c r="G102" s="2316"/>
      <c r="H102" s="2316"/>
      <c r="I102" s="2316"/>
      <c r="J102" s="2316"/>
      <c r="K102" s="2316"/>
      <c r="L102" s="2317"/>
    </row>
    <row r="103" spans="3:14">
      <c r="C103" s="2318"/>
      <c r="D103" s="2319"/>
      <c r="E103" s="2319"/>
      <c r="F103" s="2319"/>
      <c r="G103" s="2319"/>
      <c r="H103" s="2319"/>
      <c r="I103" s="2319"/>
      <c r="J103" s="2319"/>
      <c r="K103" s="2319"/>
      <c r="L103" s="2320"/>
    </row>
    <row r="104" spans="3:14">
      <c r="C104" s="2318"/>
      <c r="D104" s="2319"/>
      <c r="E104" s="2319"/>
      <c r="F104" s="2319"/>
      <c r="G104" s="2319"/>
      <c r="H104" s="2319"/>
      <c r="I104" s="2319"/>
      <c r="J104" s="2319"/>
      <c r="K104" s="2319"/>
      <c r="L104" s="2320"/>
    </row>
    <row r="105" spans="3:14" ht="13.5" thickBot="1">
      <c r="C105" s="2321"/>
      <c r="D105" s="2322"/>
      <c r="E105" s="2322"/>
      <c r="F105" s="2322"/>
      <c r="G105" s="2322"/>
      <c r="H105" s="2322"/>
      <c r="I105" s="2322"/>
      <c r="J105" s="2322"/>
      <c r="K105" s="2322"/>
      <c r="L105" s="2323"/>
    </row>
    <row r="106" spans="3:14" ht="12.75" customHeight="1">
      <c r="C106" s="2276" t="s">
        <v>880</v>
      </c>
      <c r="D106" s="2277"/>
      <c r="E106" s="2277"/>
      <c r="F106" s="2277"/>
      <c r="G106" s="2277"/>
      <c r="H106" s="2277"/>
      <c r="I106" s="2277"/>
      <c r="J106" s="2277"/>
      <c r="K106" s="2277"/>
      <c r="L106" s="2278"/>
    </row>
    <row r="107" spans="3:14">
      <c r="C107" s="2279"/>
      <c r="D107" s="2280"/>
      <c r="E107" s="2280"/>
      <c r="F107" s="2280"/>
      <c r="G107" s="2280"/>
      <c r="H107" s="2280"/>
      <c r="I107" s="2280"/>
      <c r="J107" s="2280"/>
      <c r="K107" s="2280"/>
      <c r="L107" s="2281"/>
    </row>
    <row r="108" spans="3:14">
      <c r="C108" s="2279"/>
      <c r="D108" s="2280"/>
      <c r="E108" s="2280"/>
      <c r="F108" s="2280"/>
      <c r="G108" s="2280"/>
      <c r="H108" s="2280"/>
      <c r="I108" s="2280"/>
      <c r="J108" s="2280"/>
      <c r="K108" s="2280"/>
      <c r="L108" s="2281"/>
    </row>
    <row r="109" spans="3:14">
      <c r="C109" s="2279"/>
      <c r="D109" s="2280"/>
      <c r="E109" s="2280"/>
      <c r="F109" s="2280"/>
      <c r="G109" s="2280"/>
      <c r="H109" s="2280"/>
      <c r="I109" s="2280"/>
      <c r="J109" s="2280"/>
      <c r="K109" s="2280"/>
      <c r="L109" s="2281"/>
    </row>
    <row r="110" spans="3:14">
      <c r="C110" s="2279"/>
      <c r="D110" s="2280"/>
      <c r="E110" s="2280"/>
      <c r="F110" s="2280"/>
      <c r="G110" s="2280"/>
      <c r="H110" s="2280"/>
      <c r="I110" s="2280"/>
      <c r="J110" s="2280"/>
      <c r="K110" s="2280"/>
      <c r="L110" s="2281"/>
    </row>
    <row r="111" spans="3:14" ht="13.5" thickBot="1">
      <c r="C111" s="2282"/>
      <c r="D111" s="2283"/>
      <c r="E111" s="2283"/>
      <c r="F111" s="2283"/>
      <c r="G111" s="2283"/>
      <c r="H111" s="2283"/>
      <c r="I111" s="2283"/>
      <c r="J111" s="2280"/>
      <c r="K111" s="2280"/>
      <c r="L111" s="2281"/>
    </row>
    <row r="112" spans="3:14" ht="12.75" customHeight="1">
      <c r="C112" s="2357" t="s">
        <v>875</v>
      </c>
      <c r="D112" s="2358"/>
      <c r="E112" s="2359"/>
      <c r="F112" s="2366" t="s">
        <v>1836</v>
      </c>
      <c r="G112" s="2367"/>
      <c r="H112" s="2367"/>
      <c r="I112" s="2368"/>
      <c r="J112" s="2375" t="s">
        <v>876</v>
      </c>
      <c r="K112" s="2376"/>
      <c r="L112" s="2376"/>
      <c r="M112" s="2376"/>
      <c r="N112" s="2377"/>
    </row>
    <row r="113" spans="3:14" ht="12.75" customHeight="1">
      <c r="C113" s="2360"/>
      <c r="D113" s="2361"/>
      <c r="E113" s="2362"/>
      <c r="F113" s="2369"/>
      <c r="G113" s="2370"/>
      <c r="H113" s="2370"/>
      <c r="I113" s="2371"/>
      <c r="J113" s="2378"/>
      <c r="K113" s="2379"/>
      <c r="L113" s="2379"/>
      <c r="M113" s="2379"/>
      <c r="N113" s="2380"/>
    </row>
    <row r="114" spans="3:14" ht="12.75" customHeight="1">
      <c r="C114" s="2360"/>
      <c r="D114" s="2361"/>
      <c r="E114" s="2362"/>
      <c r="F114" s="2369"/>
      <c r="G114" s="2370"/>
      <c r="H114" s="2370"/>
      <c r="I114" s="2371"/>
      <c r="J114" s="2378"/>
      <c r="K114" s="2379"/>
      <c r="L114" s="2379"/>
      <c r="M114" s="2379"/>
      <c r="N114" s="2380"/>
    </row>
    <row r="115" spans="3:14" ht="12.75" customHeight="1">
      <c r="C115" s="2360"/>
      <c r="D115" s="2361"/>
      <c r="E115" s="2362"/>
      <c r="F115" s="2369"/>
      <c r="G115" s="2370"/>
      <c r="H115" s="2370"/>
      <c r="I115" s="2371"/>
      <c r="J115" s="2378"/>
      <c r="K115" s="2379"/>
      <c r="L115" s="2379"/>
      <c r="M115" s="2379"/>
      <c r="N115" s="2380"/>
    </row>
    <row r="116" spans="3:14" ht="12.75" customHeight="1">
      <c r="C116" s="2360"/>
      <c r="D116" s="2361"/>
      <c r="E116" s="2362"/>
      <c r="F116" s="2369"/>
      <c r="G116" s="2370"/>
      <c r="H116" s="2370"/>
      <c r="I116" s="2371"/>
      <c r="J116" s="2378"/>
      <c r="K116" s="2379"/>
      <c r="L116" s="2379"/>
      <c r="M116" s="2379"/>
      <c r="N116" s="2380"/>
    </row>
    <row r="117" spans="3:14" ht="12.75" customHeight="1">
      <c r="C117" s="2360"/>
      <c r="D117" s="2361"/>
      <c r="E117" s="2362"/>
      <c r="F117" s="2369"/>
      <c r="G117" s="2370"/>
      <c r="H117" s="2370"/>
      <c r="I117" s="2371"/>
      <c r="J117" s="2378"/>
      <c r="K117" s="2379"/>
      <c r="L117" s="2379"/>
      <c r="M117" s="2379"/>
      <c r="N117" s="2380"/>
    </row>
    <row r="118" spans="3:14" ht="13.5" customHeight="1">
      <c r="C118" s="2360"/>
      <c r="D118" s="2361"/>
      <c r="E118" s="2362"/>
      <c r="F118" s="2369"/>
      <c r="G118" s="2370"/>
      <c r="H118" s="2370"/>
      <c r="I118" s="2371"/>
      <c r="J118" s="2378"/>
      <c r="K118" s="2379"/>
      <c r="L118" s="2379"/>
      <c r="M118" s="2379"/>
      <c r="N118" s="2380"/>
    </row>
    <row r="119" spans="3:14" ht="13.5" thickBot="1">
      <c r="C119" s="2363"/>
      <c r="D119" s="2364"/>
      <c r="E119" s="2365"/>
      <c r="F119" s="2372"/>
      <c r="G119" s="2373"/>
      <c r="H119" s="2373"/>
      <c r="I119" s="2374"/>
      <c r="J119" s="2378"/>
      <c r="K119" s="2379"/>
      <c r="L119" s="2379"/>
      <c r="M119" s="2379"/>
      <c r="N119" s="2380"/>
    </row>
    <row r="120" spans="3:14" ht="12.75" customHeight="1">
      <c r="C120" s="2326" t="s">
        <v>877</v>
      </c>
      <c r="D120" s="2327"/>
      <c r="E120" s="2327"/>
      <c r="F120" s="2326" t="s">
        <v>1837</v>
      </c>
      <c r="G120" s="2327"/>
      <c r="H120" s="2327"/>
      <c r="I120" s="2327"/>
      <c r="J120" s="2334" t="s">
        <v>878</v>
      </c>
      <c r="K120" s="2335"/>
      <c r="L120" s="2335"/>
      <c r="M120" s="2335"/>
      <c r="N120" s="2336"/>
    </row>
    <row r="121" spans="3:14">
      <c r="C121" s="2328"/>
      <c r="D121" s="2329"/>
      <c r="E121" s="2329"/>
      <c r="F121" s="2328"/>
      <c r="G121" s="2329"/>
      <c r="H121" s="2329"/>
      <c r="I121" s="2329"/>
      <c r="J121" s="2337"/>
      <c r="K121" s="2338"/>
      <c r="L121" s="2338"/>
      <c r="M121" s="2338"/>
      <c r="N121" s="2339"/>
    </row>
    <row r="122" spans="3:14">
      <c r="C122" s="2328"/>
      <c r="D122" s="2329"/>
      <c r="E122" s="2329"/>
      <c r="F122" s="2328"/>
      <c r="G122" s="2329"/>
      <c r="H122" s="2329"/>
      <c r="I122" s="2329"/>
      <c r="J122" s="2337"/>
      <c r="K122" s="2338"/>
      <c r="L122" s="2338"/>
      <c r="M122" s="2338"/>
      <c r="N122" s="2339"/>
    </row>
    <row r="123" spans="3:14">
      <c r="C123" s="2328"/>
      <c r="D123" s="2329"/>
      <c r="E123" s="2329"/>
      <c r="F123" s="2328"/>
      <c r="G123" s="2329"/>
      <c r="H123" s="2329"/>
      <c r="I123" s="2329"/>
      <c r="J123" s="2337"/>
      <c r="K123" s="2338"/>
      <c r="L123" s="2338"/>
      <c r="M123" s="2338"/>
      <c r="N123" s="2339"/>
    </row>
    <row r="124" spans="3:14">
      <c r="C124" s="2328"/>
      <c r="D124" s="2329"/>
      <c r="E124" s="2329"/>
      <c r="F124" s="2328"/>
      <c r="G124" s="2329"/>
      <c r="H124" s="2329"/>
      <c r="I124" s="2329"/>
      <c r="J124" s="2337"/>
      <c r="K124" s="2338"/>
      <c r="L124" s="2338"/>
      <c r="M124" s="2338"/>
      <c r="N124" s="2339"/>
    </row>
    <row r="125" spans="3:14">
      <c r="C125" s="2328"/>
      <c r="D125" s="2329"/>
      <c r="E125" s="2329"/>
      <c r="F125" s="2328"/>
      <c r="G125" s="2329"/>
      <c r="H125" s="2329"/>
      <c r="I125" s="2329"/>
      <c r="J125" s="2337"/>
      <c r="K125" s="2338"/>
      <c r="L125" s="2338"/>
      <c r="M125" s="2338"/>
      <c r="N125" s="2339"/>
    </row>
    <row r="126" spans="3:14">
      <c r="C126" s="2328"/>
      <c r="D126" s="2329"/>
      <c r="E126" s="2329"/>
      <c r="F126" s="2328"/>
      <c r="G126" s="2329"/>
      <c r="H126" s="2329"/>
      <c r="I126" s="2329"/>
      <c r="J126" s="2337"/>
      <c r="K126" s="2338"/>
      <c r="L126" s="2338"/>
      <c r="M126" s="2338"/>
      <c r="N126" s="2339"/>
    </row>
    <row r="127" spans="3:14">
      <c r="C127" s="2328"/>
      <c r="D127" s="2329"/>
      <c r="E127" s="2329"/>
      <c r="F127" s="2328"/>
      <c r="G127" s="2329"/>
      <c r="H127" s="2329"/>
      <c r="I127" s="2329"/>
      <c r="J127" s="2337"/>
      <c r="K127" s="2338"/>
      <c r="L127" s="2338"/>
      <c r="M127" s="2338"/>
      <c r="N127" s="2339"/>
    </row>
    <row r="128" spans="3:14">
      <c r="C128" s="2328"/>
      <c r="D128" s="2329"/>
      <c r="E128" s="2329"/>
      <c r="F128" s="2328"/>
      <c r="G128" s="2329"/>
      <c r="H128" s="2329"/>
      <c r="I128" s="2329"/>
      <c r="J128" s="2337"/>
      <c r="K128" s="2338"/>
      <c r="L128" s="2338"/>
      <c r="M128" s="2338"/>
      <c r="N128" s="2339"/>
    </row>
    <row r="129" spans="3:14">
      <c r="C129" s="2328"/>
      <c r="D129" s="2329"/>
      <c r="E129" s="2329"/>
      <c r="F129" s="2328"/>
      <c r="G129" s="2329"/>
      <c r="H129" s="2329"/>
      <c r="I129" s="2329"/>
      <c r="J129" s="2337"/>
      <c r="K129" s="2338"/>
      <c r="L129" s="2338"/>
      <c r="M129" s="2338"/>
      <c r="N129" s="2339"/>
    </row>
    <row r="130" spans="3:14">
      <c r="C130" s="2328"/>
      <c r="D130" s="2329"/>
      <c r="E130" s="2329"/>
      <c r="F130" s="2328"/>
      <c r="G130" s="2329"/>
      <c r="H130" s="2329"/>
      <c r="I130" s="2329"/>
      <c r="J130" s="2337"/>
      <c r="K130" s="2338"/>
      <c r="L130" s="2338"/>
      <c r="M130" s="2338"/>
      <c r="N130" s="2339"/>
    </row>
    <row r="131" spans="3:14">
      <c r="C131" s="2328"/>
      <c r="D131" s="2329"/>
      <c r="E131" s="2329"/>
      <c r="F131" s="2328"/>
      <c r="G131" s="2329"/>
      <c r="H131" s="2329"/>
      <c r="I131" s="2329"/>
      <c r="J131" s="2337"/>
      <c r="K131" s="2338"/>
      <c r="L131" s="2338"/>
      <c r="M131" s="2338"/>
      <c r="N131" s="2339"/>
    </row>
    <row r="132" spans="3:14">
      <c r="C132" s="2328"/>
      <c r="D132" s="2329"/>
      <c r="E132" s="2329"/>
      <c r="F132" s="2328"/>
      <c r="G132" s="2329"/>
      <c r="H132" s="2329"/>
      <c r="I132" s="2329"/>
      <c r="J132" s="2337"/>
      <c r="K132" s="2338"/>
      <c r="L132" s="2338"/>
      <c r="M132" s="2338"/>
      <c r="N132" s="2339"/>
    </row>
    <row r="133" spans="3:14">
      <c r="C133" s="2328"/>
      <c r="D133" s="2329"/>
      <c r="E133" s="2329"/>
      <c r="F133" s="2328"/>
      <c r="G133" s="2329"/>
      <c r="H133" s="2329"/>
      <c r="I133" s="2329"/>
      <c r="J133" s="2337"/>
      <c r="K133" s="2338"/>
      <c r="L133" s="2338"/>
      <c r="M133" s="2338"/>
      <c r="N133" s="2339"/>
    </row>
    <row r="134" spans="3:14">
      <c r="C134" s="2328"/>
      <c r="D134" s="2329"/>
      <c r="E134" s="2329"/>
      <c r="F134" s="2328"/>
      <c r="G134" s="2329"/>
      <c r="H134" s="2329"/>
      <c r="I134" s="2329"/>
      <c r="J134" s="2337"/>
      <c r="K134" s="2338"/>
      <c r="L134" s="2338"/>
      <c r="M134" s="2338"/>
      <c r="N134" s="2339"/>
    </row>
    <row r="135" spans="3:14">
      <c r="C135" s="2328"/>
      <c r="D135" s="2329"/>
      <c r="E135" s="2329"/>
      <c r="F135" s="2328"/>
      <c r="G135" s="2329"/>
      <c r="H135" s="2329"/>
      <c r="I135" s="2329"/>
      <c r="J135" s="2337"/>
      <c r="K135" s="2338"/>
      <c r="L135" s="2338"/>
      <c r="M135" s="2338"/>
      <c r="N135" s="2339"/>
    </row>
    <row r="136" spans="3:14">
      <c r="C136" s="2328"/>
      <c r="D136" s="2329"/>
      <c r="E136" s="2329"/>
      <c r="F136" s="2328"/>
      <c r="G136" s="2329"/>
      <c r="H136" s="2329"/>
      <c r="I136" s="2329"/>
      <c r="J136" s="2337"/>
      <c r="K136" s="2338"/>
      <c r="L136" s="2338"/>
      <c r="M136" s="2338"/>
      <c r="N136" s="2339"/>
    </row>
    <row r="137" spans="3:14">
      <c r="C137" s="2328"/>
      <c r="D137" s="2329"/>
      <c r="E137" s="2329"/>
      <c r="F137" s="2328"/>
      <c r="G137" s="2329"/>
      <c r="H137" s="2329"/>
      <c r="I137" s="2329"/>
      <c r="J137" s="2337"/>
      <c r="K137" s="2338"/>
      <c r="L137" s="2338"/>
      <c r="M137" s="2338"/>
      <c r="N137" s="2339"/>
    </row>
    <row r="138" spans="3:14">
      <c r="C138" s="2328"/>
      <c r="D138" s="2329"/>
      <c r="E138" s="2329"/>
      <c r="F138" s="2328"/>
      <c r="G138" s="2329"/>
      <c r="H138" s="2329"/>
      <c r="I138" s="2329"/>
      <c r="J138" s="2337"/>
      <c r="K138" s="2338"/>
      <c r="L138" s="2338"/>
      <c r="M138" s="2338"/>
      <c r="N138" s="2339"/>
    </row>
    <row r="139" spans="3:14">
      <c r="C139" s="2328"/>
      <c r="D139" s="2329"/>
      <c r="E139" s="2329"/>
      <c r="F139" s="2328"/>
      <c r="G139" s="2329"/>
      <c r="H139" s="2329"/>
      <c r="I139" s="2329"/>
      <c r="J139" s="2337"/>
      <c r="K139" s="2338"/>
      <c r="L139" s="2338"/>
      <c r="M139" s="2338"/>
      <c r="N139" s="2339"/>
    </row>
    <row r="140" spans="3:14">
      <c r="C140" s="2328"/>
      <c r="D140" s="2329"/>
      <c r="E140" s="2329"/>
      <c r="F140" s="2328"/>
      <c r="G140" s="2329"/>
      <c r="H140" s="2329"/>
      <c r="I140" s="2329"/>
      <c r="J140" s="2337"/>
      <c r="K140" s="2338"/>
      <c r="L140" s="2338"/>
      <c r="M140" s="2338"/>
      <c r="N140" s="2339"/>
    </row>
    <row r="141" spans="3:14">
      <c r="C141" s="2328"/>
      <c r="D141" s="2329"/>
      <c r="E141" s="2329"/>
      <c r="F141" s="2328"/>
      <c r="G141" s="2329"/>
      <c r="H141" s="2329"/>
      <c r="I141" s="2329"/>
      <c r="J141" s="2337"/>
      <c r="K141" s="2338"/>
      <c r="L141" s="2338"/>
      <c r="M141" s="2338"/>
      <c r="N141" s="2339"/>
    </row>
    <row r="142" spans="3:14">
      <c r="C142" s="2328"/>
      <c r="D142" s="2329"/>
      <c r="E142" s="2329"/>
      <c r="F142" s="2328"/>
      <c r="G142" s="2329"/>
      <c r="H142" s="2329"/>
      <c r="I142" s="2329"/>
      <c r="J142" s="2337"/>
      <c r="K142" s="2338"/>
      <c r="L142" s="2338"/>
      <c r="M142" s="2338"/>
      <c r="N142" s="2339"/>
    </row>
    <row r="143" spans="3:14">
      <c r="C143" s="2328"/>
      <c r="D143" s="2329"/>
      <c r="E143" s="2329"/>
      <c r="F143" s="2328"/>
      <c r="G143" s="2329"/>
      <c r="H143" s="2329"/>
      <c r="I143" s="2329"/>
      <c r="J143" s="2337"/>
      <c r="K143" s="2338"/>
      <c r="L143" s="2338"/>
      <c r="M143" s="2338"/>
      <c r="N143" s="2339"/>
    </row>
    <row r="144" spans="3:14">
      <c r="C144" s="2328"/>
      <c r="D144" s="2329"/>
      <c r="E144" s="2329"/>
      <c r="F144" s="2328"/>
      <c r="G144" s="2329"/>
      <c r="H144" s="2329"/>
      <c r="I144" s="2329"/>
      <c r="J144" s="2337"/>
      <c r="K144" s="2338"/>
      <c r="L144" s="2338"/>
      <c r="M144" s="2338"/>
      <c r="N144" s="2339"/>
    </row>
    <row r="145" spans="3:14">
      <c r="C145" s="2328"/>
      <c r="D145" s="2329"/>
      <c r="E145" s="2329"/>
      <c r="F145" s="2328"/>
      <c r="G145" s="2329"/>
      <c r="H145" s="2329"/>
      <c r="I145" s="2329"/>
      <c r="J145" s="2340"/>
      <c r="K145" s="2341"/>
      <c r="L145" s="2341"/>
      <c r="M145" s="2341"/>
      <c r="N145" s="2342"/>
    </row>
    <row r="146" spans="3:14">
      <c r="C146" s="2328"/>
      <c r="D146" s="2329"/>
      <c r="E146" s="2329"/>
      <c r="F146" s="2328"/>
      <c r="G146" s="2329"/>
      <c r="H146" s="2329"/>
      <c r="I146" s="2330"/>
      <c r="J146" s="2343" t="s">
        <v>879</v>
      </c>
      <c r="K146" s="2344"/>
      <c r="L146" s="2344"/>
      <c r="M146" s="2344"/>
      <c r="N146" s="2345"/>
    </row>
    <row r="147" spans="3:14" ht="13.5" thickBot="1">
      <c r="C147" s="2328"/>
      <c r="D147" s="2329"/>
      <c r="E147" s="2329"/>
      <c r="F147" s="2328"/>
      <c r="G147" s="2329"/>
      <c r="H147" s="2329"/>
      <c r="I147" s="2330"/>
      <c r="J147" s="2346"/>
      <c r="K147" s="2347"/>
      <c r="L147" s="2347"/>
      <c r="M147" s="2347"/>
      <c r="N147" s="2348"/>
    </row>
    <row r="148" spans="3:14">
      <c r="C148" s="2328"/>
      <c r="D148" s="2329"/>
      <c r="E148" s="2329"/>
      <c r="F148" s="2328"/>
      <c r="G148" s="2329"/>
      <c r="H148" s="2329"/>
      <c r="I148" s="2330"/>
      <c r="J148" s="2349" t="s">
        <v>1838</v>
      </c>
      <c r="K148" s="2350"/>
      <c r="L148" s="2350"/>
      <c r="M148" s="2350"/>
      <c r="N148" s="2351"/>
    </row>
    <row r="149" spans="3:14">
      <c r="C149" s="2328"/>
      <c r="D149" s="2329"/>
      <c r="E149" s="2329"/>
      <c r="F149" s="2328"/>
      <c r="G149" s="2329"/>
      <c r="H149" s="2329"/>
      <c r="I149" s="2330"/>
      <c r="J149" s="2352"/>
      <c r="K149" s="2338"/>
      <c r="L149" s="2338"/>
      <c r="M149" s="2338"/>
      <c r="N149" s="2353"/>
    </row>
    <row r="150" spans="3:14">
      <c r="C150" s="2328"/>
      <c r="D150" s="2329"/>
      <c r="E150" s="2329"/>
      <c r="F150" s="2328"/>
      <c r="G150" s="2329"/>
      <c r="H150" s="2329"/>
      <c r="I150" s="2330"/>
      <c r="J150" s="2352"/>
      <c r="K150" s="2338"/>
      <c r="L150" s="2338"/>
      <c r="M150" s="2338"/>
      <c r="N150" s="2353"/>
    </row>
    <row r="151" spans="3:14">
      <c r="C151" s="2328"/>
      <c r="D151" s="2329"/>
      <c r="E151" s="2329"/>
      <c r="F151" s="2328"/>
      <c r="G151" s="2329"/>
      <c r="H151" s="2329"/>
      <c r="I151" s="2330"/>
      <c r="J151" s="2352"/>
      <c r="K151" s="2338"/>
      <c r="L151" s="2338"/>
      <c r="M151" s="2338"/>
      <c r="N151" s="2353"/>
    </row>
    <row r="152" spans="3:14">
      <c r="C152" s="2328"/>
      <c r="D152" s="2329"/>
      <c r="E152" s="2329"/>
      <c r="F152" s="2328"/>
      <c r="G152" s="2329"/>
      <c r="H152" s="2329"/>
      <c r="I152" s="2330"/>
      <c r="J152" s="2352"/>
      <c r="K152" s="2338"/>
      <c r="L152" s="2338"/>
      <c r="M152" s="2338"/>
      <c r="N152" s="2353"/>
    </row>
    <row r="153" spans="3:14">
      <c r="C153" s="2328"/>
      <c r="D153" s="2329"/>
      <c r="E153" s="2329"/>
      <c r="F153" s="2328"/>
      <c r="G153" s="2329"/>
      <c r="H153" s="2329"/>
      <c r="I153" s="2330"/>
      <c r="J153" s="2352"/>
      <c r="K153" s="2338"/>
      <c r="L153" s="2338"/>
      <c r="M153" s="2338"/>
      <c r="N153" s="2353"/>
    </row>
    <row r="154" spans="3:14">
      <c r="C154" s="2328"/>
      <c r="D154" s="2329"/>
      <c r="E154" s="2329"/>
      <c r="F154" s="2328"/>
      <c r="G154" s="2329"/>
      <c r="H154" s="2329"/>
      <c r="I154" s="2330"/>
      <c r="J154" s="2352"/>
      <c r="K154" s="2338"/>
      <c r="L154" s="2338"/>
      <c r="M154" s="2338"/>
      <c r="N154" s="2353"/>
    </row>
    <row r="155" spans="3:14">
      <c r="C155" s="2328"/>
      <c r="D155" s="2329"/>
      <c r="E155" s="2329"/>
      <c r="F155" s="2328"/>
      <c r="G155" s="2329"/>
      <c r="H155" s="2329"/>
      <c r="I155" s="2330"/>
      <c r="J155" s="2352"/>
      <c r="K155" s="2338"/>
      <c r="L155" s="2338"/>
      <c r="M155" s="2338"/>
      <c r="N155" s="2353"/>
    </row>
    <row r="156" spans="3:14" ht="13.5" thickBot="1">
      <c r="C156" s="2331"/>
      <c r="D156" s="2332"/>
      <c r="E156" s="2332"/>
      <c r="F156" s="2328"/>
      <c r="G156" s="2329"/>
      <c r="H156" s="2329"/>
      <c r="I156" s="2330"/>
      <c r="J156" s="2352"/>
      <c r="K156" s="2338"/>
      <c r="L156" s="2338"/>
      <c r="M156" s="2338"/>
      <c r="N156" s="2353"/>
    </row>
    <row r="157" spans="3:14">
      <c r="C157" s="595"/>
      <c r="D157" s="595"/>
      <c r="E157" s="595"/>
      <c r="F157" s="2328"/>
      <c r="G157" s="2329"/>
      <c r="H157" s="2329"/>
      <c r="I157" s="2330"/>
      <c r="J157" s="2352"/>
      <c r="K157" s="2338"/>
      <c r="L157" s="2338"/>
      <c r="M157" s="2338"/>
      <c r="N157" s="2353"/>
    </row>
    <row r="158" spans="3:14">
      <c r="C158" s="595"/>
      <c r="D158" s="595"/>
      <c r="E158" s="595"/>
      <c r="F158" s="2328"/>
      <c r="G158" s="2329"/>
      <c r="H158" s="2329"/>
      <c r="I158" s="2330"/>
      <c r="J158" s="2352"/>
      <c r="K158" s="2338"/>
      <c r="L158" s="2338"/>
      <c r="M158" s="2338"/>
      <c r="N158" s="2353"/>
    </row>
    <row r="159" spans="3:14">
      <c r="C159" s="595"/>
      <c r="D159" s="595"/>
      <c r="E159" s="595"/>
      <c r="F159" s="2328"/>
      <c r="G159" s="2329"/>
      <c r="H159" s="2329"/>
      <c r="I159" s="2330"/>
      <c r="J159" s="2352"/>
      <c r="K159" s="2338"/>
      <c r="L159" s="2338"/>
      <c r="M159" s="2338"/>
      <c r="N159" s="2353"/>
    </row>
    <row r="160" spans="3:14">
      <c r="C160" s="595"/>
      <c r="D160" s="595"/>
      <c r="E160" s="595"/>
      <c r="F160" s="2328"/>
      <c r="G160" s="2329"/>
      <c r="H160" s="2329"/>
      <c r="I160" s="2330"/>
      <c r="J160" s="2352"/>
      <c r="K160" s="2338"/>
      <c r="L160" s="2338"/>
      <c r="M160" s="2338"/>
      <c r="N160" s="2353"/>
    </row>
    <row r="161" spans="6:14">
      <c r="F161" s="2328"/>
      <c r="G161" s="2329"/>
      <c r="H161" s="2329"/>
      <c r="I161" s="2330"/>
      <c r="J161" s="2352"/>
      <c r="K161" s="2338"/>
      <c r="L161" s="2338"/>
      <c r="M161" s="2338"/>
      <c r="N161" s="2353"/>
    </row>
    <row r="162" spans="6:14">
      <c r="F162" s="2328"/>
      <c r="G162" s="2329"/>
      <c r="H162" s="2329"/>
      <c r="I162" s="2330"/>
      <c r="J162" s="2352"/>
      <c r="K162" s="2338"/>
      <c r="L162" s="2338"/>
      <c r="M162" s="2338"/>
      <c r="N162" s="2353"/>
    </row>
    <row r="163" spans="6:14">
      <c r="F163" s="2328"/>
      <c r="G163" s="2329"/>
      <c r="H163" s="2329"/>
      <c r="I163" s="2330"/>
      <c r="J163" s="2352"/>
      <c r="K163" s="2338"/>
      <c r="L163" s="2338"/>
      <c r="M163" s="2338"/>
      <c r="N163" s="2353"/>
    </row>
    <row r="164" spans="6:14">
      <c r="F164" s="2328"/>
      <c r="G164" s="2329"/>
      <c r="H164" s="2329"/>
      <c r="I164" s="2330"/>
      <c r="J164" s="2352"/>
      <c r="K164" s="2338"/>
      <c r="L164" s="2338"/>
      <c r="M164" s="2338"/>
      <c r="N164" s="2353"/>
    </row>
    <row r="165" spans="6:14">
      <c r="F165" s="2328"/>
      <c r="G165" s="2329"/>
      <c r="H165" s="2329"/>
      <c r="I165" s="2330"/>
      <c r="J165" s="2352"/>
      <c r="K165" s="2338"/>
      <c r="L165" s="2338"/>
      <c r="M165" s="2338"/>
      <c r="N165" s="2353"/>
    </row>
    <row r="166" spans="6:14">
      <c r="F166" s="2328"/>
      <c r="G166" s="2329"/>
      <c r="H166" s="2329"/>
      <c r="I166" s="2330"/>
      <c r="J166" s="2352"/>
      <c r="K166" s="2338"/>
      <c r="L166" s="2338"/>
      <c r="M166" s="2338"/>
      <c r="N166" s="2353"/>
    </row>
    <row r="167" spans="6:14">
      <c r="F167" s="2328"/>
      <c r="G167" s="2329"/>
      <c r="H167" s="2329"/>
      <c r="I167" s="2330"/>
      <c r="J167" s="2352"/>
      <c r="K167" s="2338"/>
      <c r="L167" s="2338"/>
      <c r="M167" s="2338"/>
      <c r="N167" s="2353"/>
    </row>
    <row r="168" spans="6:14">
      <c r="F168" s="2328"/>
      <c r="G168" s="2329"/>
      <c r="H168" s="2329"/>
      <c r="I168" s="2330"/>
      <c r="J168" s="2352"/>
      <c r="K168" s="2338"/>
      <c r="L168" s="2338"/>
      <c r="M168" s="2338"/>
      <c r="N168" s="2353"/>
    </row>
    <row r="169" spans="6:14">
      <c r="F169" s="2328"/>
      <c r="G169" s="2329"/>
      <c r="H169" s="2329"/>
      <c r="I169" s="2330"/>
      <c r="J169" s="2352"/>
      <c r="K169" s="2338"/>
      <c r="L169" s="2338"/>
      <c r="M169" s="2338"/>
      <c r="N169" s="2353"/>
    </row>
    <row r="170" spans="6:14">
      <c r="F170" s="2328"/>
      <c r="G170" s="2329"/>
      <c r="H170" s="2329"/>
      <c r="I170" s="2330"/>
      <c r="J170" s="2352"/>
      <c r="K170" s="2338"/>
      <c r="L170" s="2338"/>
      <c r="M170" s="2338"/>
      <c r="N170" s="2353"/>
    </row>
    <row r="171" spans="6:14">
      <c r="F171" s="2328"/>
      <c r="G171" s="2329"/>
      <c r="H171" s="2329"/>
      <c r="I171" s="2330"/>
      <c r="J171" s="2352"/>
      <c r="K171" s="2338"/>
      <c r="L171" s="2338"/>
      <c r="M171" s="2338"/>
      <c r="N171" s="2353"/>
    </row>
    <row r="172" spans="6:14">
      <c r="F172" s="2328"/>
      <c r="G172" s="2329"/>
      <c r="H172" s="2329"/>
      <c r="I172" s="2330"/>
      <c r="J172" s="2352"/>
      <c r="K172" s="2338"/>
      <c r="L172" s="2338"/>
      <c r="M172" s="2338"/>
      <c r="N172" s="2353"/>
    </row>
    <row r="173" spans="6:14">
      <c r="F173" s="2328"/>
      <c r="G173" s="2329"/>
      <c r="H173" s="2329"/>
      <c r="I173" s="2330"/>
      <c r="J173" s="2352"/>
      <c r="K173" s="2338"/>
      <c r="L173" s="2338"/>
      <c r="M173" s="2338"/>
      <c r="N173" s="2353"/>
    </row>
    <row r="174" spans="6:14" ht="13.5" thickBot="1">
      <c r="F174" s="2328"/>
      <c r="G174" s="2329"/>
      <c r="H174" s="2329"/>
      <c r="I174" s="2330"/>
      <c r="J174" s="2354"/>
      <c r="K174" s="2355"/>
      <c r="L174" s="2355"/>
      <c r="M174" s="2355"/>
      <c r="N174" s="2356"/>
    </row>
    <row r="175" spans="6:14">
      <c r="F175" s="2328"/>
      <c r="G175" s="2329"/>
      <c r="H175" s="2329"/>
      <c r="I175" s="2330"/>
    </row>
    <row r="176" spans="6:14">
      <c r="F176" s="2328"/>
      <c r="G176" s="2329"/>
      <c r="H176" s="2329"/>
      <c r="I176" s="2330"/>
    </row>
    <row r="177" spans="6:9">
      <c r="F177" s="2328"/>
      <c r="G177" s="2329"/>
      <c r="H177" s="2329"/>
      <c r="I177" s="2330"/>
    </row>
    <row r="178" spans="6:9">
      <c r="F178" s="2328"/>
      <c r="G178" s="2329"/>
      <c r="H178" s="2329"/>
      <c r="I178" s="2330"/>
    </row>
    <row r="179" spans="6:9">
      <c r="F179" s="2328"/>
      <c r="G179" s="2329"/>
      <c r="H179" s="2329"/>
      <c r="I179" s="2330"/>
    </row>
    <row r="180" spans="6:9">
      <c r="F180" s="2328"/>
      <c r="G180" s="2329"/>
      <c r="H180" s="2329"/>
      <c r="I180" s="2330"/>
    </row>
    <row r="181" spans="6:9">
      <c r="F181" s="2328"/>
      <c r="G181" s="2329"/>
      <c r="H181" s="2329"/>
      <c r="I181" s="2330"/>
    </row>
    <row r="182" spans="6:9">
      <c r="F182" s="2328"/>
      <c r="G182" s="2329"/>
      <c r="H182" s="2329"/>
      <c r="I182" s="2330"/>
    </row>
    <row r="183" spans="6:9">
      <c r="F183" s="2328"/>
      <c r="G183" s="2329"/>
      <c r="H183" s="2329"/>
      <c r="I183" s="2330"/>
    </row>
    <row r="184" spans="6:9">
      <c r="F184" s="2328"/>
      <c r="G184" s="2329"/>
      <c r="H184" s="2329"/>
      <c r="I184" s="2330"/>
    </row>
    <row r="185" spans="6:9">
      <c r="F185" s="2328"/>
      <c r="G185" s="2329"/>
      <c r="H185" s="2329"/>
      <c r="I185" s="2330"/>
    </row>
    <row r="186" spans="6:9">
      <c r="F186" s="2328"/>
      <c r="G186" s="2329"/>
      <c r="H186" s="2329"/>
      <c r="I186" s="2330"/>
    </row>
    <row r="187" spans="6:9">
      <c r="F187" s="2328"/>
      <c r="G187" s="2329"/>
      <c r="H187" s="2329"/>
      <c r="I187" s="2330"/>
    </row>
    <row r="188" spans="6:9">
      <c r="F188" s="2328"/>
      <c r="G188" s="2329"/>
      <c r="H188" s="2329"/>
      <c r="I188" s="2330"/>
    </row>
    <row r="189" spans="6:9">
      <c r="F189" s="2328"/>
      <c r="G189" s="2329"/>
      <c r="H189" s="2329"/>
      <c r="I189" s="2330"/>
    </row>
    <row r="190" spans="6:9">
      <c r="F190" s="2328"/>
      <c r="G190" s="2329"/>
      <c r="H190" s="2329"/>
      <c r="I190" s="2330"/>
    </row>
    <row r="191" spans="6:9" ht="13.5" thickBot="1">
      <c r="F191" s="2331"/>
      <c r="G191" s="2332"/>
      <c r="H191" s="2332"/>
      <c r="I191" s="2333"/>
    </row>
  </sheetData>
  <sheetProtection selectLockedCells="1"/>
  <protectedRanges>
    <protectedRange sqref="F18 F14 D16" name="Range7"/>
    <protectedRange sqref="F13" name="Range1"/>
    <protectedRange sqref="D16 F17:F18" name="Range2"/>
    <protectedRange sqref="D24:E31" name="Range3"/>
    <protectedRange sqref="E46 H46 E49" name="Range4"/>
    <protectedRange sqref="F24:L31" name="Range6"/>
  </protectedRanges>
  <mergeCells count="73">
    <mergeCell ref="F120:I191"/>
    <mergeCell ref="J120:N145"/>
    <mergeCell ref="J146:N147"/>
    <mergeCell ref="J148:N174"/>
    <mergeCell ref="C112:E119"/>
    <mergeCell ref="F112:I119"/>
    <mergeCell ref="J112:N119"/>
    <mergeCell ref="C120:E156"/>
    <mergeCell ref="C106:L111"/>
    <mergeCell ref="F12:K12"/>
    <mergeCell ref="F13:K13"/>
    <mergeCell ref="F14:K14"/>
    <mergeCell ref="D15:E15"/>
    <mergeCell ref="F15:H15"/>
    <mergeCell ref="I15:K15"/>
    <mergeCell ref="D16:E18"/>
    <mergeCell ref="F16:G16"/>
    <mergeCell ref="F21:H21"/>
    <mergeCell ref="I21:K21"/>
    <mergeCell ref="F22:F23"/>
    <mergeCell ref="G22:G23"/>
    <mergeCell ref="K22:K23"/>
    <mergeCell ref="C102:L105"/>
    <mergeCell ref="D24:E24"/>
    <mergeCell ref="D25:E25"/>
    <mergeCell ref="D26:E26"/>
    <mergeCell ref="D27:E27"/>
    <mergeCell ref="D28:E28"/>
    <mergeCell ref="D29:E29"/>
    <mergeCell ref="D30:E30"/>
    <mergeCell ref="D31:E31"/>
    <mergeCell ref="D33:K33"/>
    <mergeCell ref="D42:K44"/>
    <mergeCell ref="H46:K46"/>
    <mergeCell ref="D48:D49"/>
    <mergeCell ref="H49:K49"/>
    <mergeCell ref="D52:K53"/>
    <mergeCell ref="D59:K62"/>
    <mergeCell ref="D63:K66"/>
    <mergeCell ref="D69:E69"/>
    <mergeCell ref="F69:G71"/>
    <mergeCell ref="J69:K69"/>
    <mergeCell ref="D70:E70"/>
    <mergeCell ref="H70:I71"/>
    <mergeCell ref="J70:K71"/>
    <mergeCell ref="D71:E71"/>
    <mergeCell ref="D72:E72"/>
    <mergeCell ref="F72:G75"/>
    <mergeCell ref="J72:K72"/>
    <mergeCell ref="D73:E73"/>
    <mergeCell ref="H73:I75"/>
    <mergeCell ref="J73:K75"/>
    <mergeCell ref="D74:E74"/>
    <mergeCell ref="D75:E75"/>
    <mergeCell ref="E85:K97"/>
    <mergeCell ref="D79:K80"/>
    <mergeCell ref="D76:E76"/>
    <mergeCell ref="F76:G78"/>
    <mergeCell ref="J76:K76"/>
    <mergeCell ref="D77:E77"/>
    <mergeCell ref="H77:I78"/>
    <mergeCell ref="J77:K78"/>
    <mergeCell ref="D78:E78"/>
    <mergeCell ref="E8:J8"/>
    <mergeCell ref="C5:L5"/>
    <mergeCell ref="C6:L6"/>
    <mergeCell ref="H22:H23"/>
    <mergeCell ref="I22:I23"/>
    <mergeCell ref="J22:J23"/>
    <mergeCell ref="I16:J16"/>
    <mergeCell ref="F17:K17"/>
    <mergeCell ref="F18:K18"/>
    <mergeCell ref="D21:E23"/>
  </mergeCells>
  <dataValidations count="1">
    <dataValidation type="list" allowBlank="1" showInputMessage="1" showErrorMessage="1" sqref="F24:L31">
      <formula1>CheckBox</formula1>
    </dataValidation>
  </dataValidations>
  <printOptions horizontalCentered="1"/>
  <pageMargins left="0.45" right="0.45" top="0.5" bottom="0.5" header="0.3" footer="0.3"/>
  <pageSetup paperSize="256" scale="70" orientation="portrait" r:id="rId1"/>
  <headerFooter>
    <oddFooter>&amp;CPC-2105</oddFooter>
  </headerFooter>
  <rowBreaks count="1" manualBreakCount="1">
    <brk id="35" min="2" max="11" man="1"/>
  </rowBreaks>
  <colBreaks count="1" manualBreakCount="1">
    <brk id="14" max="190" man="1"/>
  </colBreaks>
  <drawing r:id="rId2"/>
  <legacyDrawing r:id="rId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tabColor rgb="FFFFFF00"/>
  </sheetPr>
  <dimension ref="C5:N56"/>
  <sheetViews>
    <sheetView workbookViewId="0"/>
  </sheetViews>
  <sheetFormatPr defaultColWidth="9.140625" defaultRowHeight="12.75"/>
  <cols>
    <col min="1" max="1" width="2.85546875" style="20" customWidth="1"/>
    <col min="2" max="2" width="30.140625" style="20" customWidth="1"/>
    <col min="3" max="3" width="2.140625" style="20" customWidth="1"/>
    <col min="4" max="4" width="16.28515625" style="20" customWidth="1"/>
    <col min="5" max="5" width="11.7109375" style="20" customWidth="1"/>
    <col min="6" max="6" width="11.5703125" style="20" customWidth="1"/>
    <col min="7" max="7" width="10.7109375" style="20" customWidth="1"/>
    <col min="8" max="8" width="11.42578125" style="20" customWidth="1"/>
    <col min="9" max="9" width="10.7109375" style="20" customWidth="1"/>
    <col min="10" max="11" width="10.42578125" style="20" customWidth="1"/>
    <col min="12" max="13" width="10.7109375" style="20" customWidth="1"/>
    <col min="14" max="14" width="1.5703125" style="20" customWidth="1"/>
    <col min="15" max="16384" width="9.140625" style="20"/>
  </cols>
  <sheetData>
    <row r="5" spans="3:14" ht="13.5" thickBot="1"/>
    <row r="6" spans="3:14" ht="26.25" customHeight="1" thickBot="1">
      <c r="C6" s="2400" t="s">
        <v>1408</v>
      </c>
      <c r="D6" s="2401"/>
      <c r="E6" s="2401"/>
      <c r="F6" s="2401"/>
      <c r="G6" s="2401"/>
      <c r="H6" s="2401"/>
      <c r="I6" s="2401"/>
      <c r="J6" s="2401"/>
      <c r="K6" s="2401"/>
      <c r="L6" s="2401"/>
      <c r="M6" s="2401"/>
      <c r="N6" s="2402"/>
    </row>
    <row r="7" spans="3:14" ht="22.5" customHeight="1" thickBot="1">
      <c r="C7" s="2403" t="s">
        <v>1879</v>
      </c>
      <c r="D7" s="2404"/>
      <c r="E7" s="2404"/>
      <c r="F7" s="2404"/>
      <c r="G7" s="2404"/>
      <c r="H7" s="2404"/>
      <c r="I7" s="2404"/>
      <c r="J7" s="2404"/>
      <c r="K7" s="2404"/>
      <c r="L7" s="2404"/>
      <c r="M7" s="2404"/>
      <c r="N7" s="2405"/>
    </row>
    <row r="8" spans="3:14" ht="16.5">
      <c r="C8" s="721"/>
      <c r="D8" s="727"/>
      <c r="E8" s="728"/>
      <c r="F8" s="728"/>
      <c r="G8" s="728"/>
      <c r="H8" s="728"/>
      <c r="I8" s="728"/>
      <c r="J8" s="728"/>
      <c r="K8" s="728"/>
      <c r="L8" s="728"/>
      <c r="M8" s="728"/>
      <c r="N8" s="722"/>
    </row>
    <row r="9" spans="3:14" ht="169.5" customHeight="1">
      <c r="C9" s="721"/>
      <c r="D9" s="731" t="s">
        <v>367</v>
      </c>
      <c r="E9" s="2394" t="s">
        <v>966</v>
      </c>
      <c r="F9" s="2395"/>
      <c r="G9" s="2395"/>
      <c r="H9" s="2395"/>
      <c r="I9" s="2395"/>
      <c r="J9" s="2395"/>
      <c r="K9" s="2395"/>
      <c r="L9" s="2395"/>
      <c r="M9" s="2396"/>
      <c r="N9" s="722"/>
    </row>
    <row r="10" spans="3:14" ht="9.75" customHeight="1">
      <c r="C10" s="721"/>
      <c r="D10" s="730"/>
      <c r="E10" s="2397"/>
      <c r="F10" s="2398"/>
      <c r="G10" s="2398"/>
      <c r="H10" s="2398"/>
      <c r="I10" s="2398"/>
      <c r="J10" s="2398"/>
      <c r="K10" s="2398"/>
      <c r="L10" s="2398"/>
      <c r="M10" s="2399"/>
      <c r="N10" s="722"/>
    </row>
    <row r="11" spans="3:14" ht="19.5" customHeight="1">
      <c r="C11" s="721"/>
      <c r="D11" s="727" t="s">
        <v>924</v>
      </c>
      <c r="E11" s="728"/>
      <c r="F11" s="728"/>
      <c r="G11" s="728"/>
      <c r="H11" s="728"/>
      <c r="I11" s="728"/>
      <c r="J11" s="728"/>
      <c r="K11" s="728"/>
      <c r="L11" s="728"/>
      <c r="M11" s="728"/>
      <c r="N11" s="722"/>
    </row>
    <row r="12" spans="3:14" ht="18.75" customHeight="1">
      <c r="C12" s="721"/>
      <c r="D12" s="728"/>
      <c r="E12" s="728"/>
      <c r="F12" s="728"/>
      <c r="G12" s="728"/>
      <c r="H12" s="728"/>
      <c r="I12" s="728"/>
      <c r="J12" s="728"/>
      <c r="K12" s="728"/>
      <c r="L12" s="728"/>
      <c r="M12" s="728"/>
      <c r="N12" s="722"/>
    </row>
    <row r="13" spans="3:14" ht="17.25" thickBot="1">
      <c r="C13" s="721"/>
      <c r="D13" s="2406" t="s">
        <v>925</v>
      </c>
      <c r="E13" s="2406"/>
      <c r="F13" s="2406"/>
      <c r="G13" s="2406"/>
      <c r="H13" s="2406"/>
      <c r="I13" s="2406"/>
      <c r="J13" s="2406"/>
      <c r="K13" s="2406"/>
      <c r="L13" s="729" t="s">
        <v>926</v>
      </c>
      <c r="M13" s="729" t="s">
        <v>927</v>
      </c>
      <c r="N13" s="722"/>
    </row>
    <row r="14" spans="3:14" ht="18" thickTop="1" thickBot="1">
      <c r="C14" s="721"/>
      <c r="D14" s="2382" t="s">
        <v>928</v>
      </c>
      <c r="E14" s="2382"/>
      <c r="F14" s="2382"/>
      <c r="G14" s="2382"/>
      <c r="H14" s="2382"/>
      <c r="I14" s="2382"/>
      <c r="J14" s="2382"/>
      <c r="K14" s="2382"/>
      <c r="L14" s="2382"/>
      <c r="M14" s="2382"/>
      <c r="N14" s="722"/>
    </row>
    <row r="15" spans="3:14" ht="17.25" thickTop="1">
      <c r="C15" s="721"/>
      <c r="D15" s="2407" t="s">
        <v>929</v>
      </c>
      <c r="E15" s="2407"/>
      <c r="F15" s="2407"/>
      <c r="G15" s="2407"/>
      <c r="H15" s="2407"/>
      <c r="I15" s="2407"/>
      <c r="J15" s="2407"/>
      <c r="K15" s="2407"/>
      <c r="L15" s="1054"/>
      <c r="M15" s="1054"/>
      <c r="N15" s="722"/>
    </row>
    <row r="16" spans="3:14" ht="16.5">
      <c r="C16" s="721"/>
      <c r="D16" s="2390" t="s">
        <v>930</v>
      </c>
      <c r="E16" s="2390"/>
      <c r="F16" s="2390"/>
      <c r="G16" s="2390"/>
      <c r="H16" s="2390"/>
      <c r="I16" s="2390"/>
      <c r="J16" s="2390"/>
      <c r="K16" s="2390"/>
      <c r="L16" s="1055"/>
      <c r="M16" s="1055"/>
      <c r="N16" s="722"/>
    </row>
    <row r="17" spans="3:14" ht="16.5">
      <c r="C17" s="721"/>
      <c r="D17" s="2390" t="s">
        <v>931</v>
      </c>
      <c r="E17" s="2390"/>
      <c r="F17" s="2390"/>
      <c r="G17" s="2390"/>
      <c r="H17" s="2390"/>
      <c r="I17" s="2390"/>
      <c r="J17" s="2390"/>
      <c r="K17" s="2390"/>
      <c r="L17" s="1055"/>
      <c r="M17" s="1055"/>
      <c r="N17" s="722"/>
    </row>
    <row r="18" spans="3:14" ht="16.5">
      <c r="C18" s="721"/>
      <c r="D18" s="2390" t="s">
        <v>932</v>
      </c>
      <c r="E18" s="2390"/>
      <c r="F18" s="2390"/>
      <c r="G18" s="2390"/>
      <c r="H18" s="2390"/>
      <c r="I18" s="2390"/>
      <c r="J18" s="2390"/>
      <c r="K18" s="2390"/>
      <c r="L18" s="1055"/>
      <c r="M18" s="1055"/>
      <c r="N18" s="722"/>
    </row>
    <row r="19" spans="3:14" ht="16.5">
      <c r="C19" s="721"/>
      <c r="D19" s="2390" t="s">
        <v>933</v>
      </c>
      <c r="E19" s="2390"/>
      <c r="F19" s="2390"/>
      <c r="G19" s="2390"/>
      <c r="H19" s="2390"/>
      <c r="I19" s="2390"/>
      <c r="J19" s="2390"/>
      <c r="K19" s="2390"/>
      <c r="L19" s="1055"/>
      <c r="M19" s="1055"/>
      <c r="N19" s="722"/>
    </row>
    <row r="20" spans="3:14" ht="16.5">
      <c r="C20" s="721"/>
      <c r="D20" s="2390" t="s">
        <v>934</v>
      </c>
      <c r="E20" s="2390"/>
      <c r="F20" s="2390"/>
      <c r="G20" s="2390"/>
      <c r="H20" s="2390"/>
      <c r="I20" s="2390"/>
      <c r="J20" s="2390"/>
      <c r="K20" s="2390"/>
      <c r="L20" s="1055"/>
      <c r="M20" s="1055"/>
      <c r="N20" s="722"/>
    </row>
    <row r="21" spans="3:14" ht="16.5">
      <c r="C21" s="721"/>
      <c r="D21" s="2390" t="s">
        <v>935</v>
      </c>
      <c r="E21" s="2390"/>
      <c r="F21" s="2390"/>
      <c r="G21" s="2390"/>
      <c r="H21" s="2390"/>
      <c r="I21" s="2390"/>
      <c r="J21" s="2390"/>
      <c r="K21" s="2390"/>
      <c r="L21" s="1055"/>
      <c r="M21" s="1055"/>
      <c r="N21" s="722"/>
    </row>
    <row r="22" spans="3:14" ht="16.5">
      <c r="C22" s="721"/>
      <c r="D22" s="2390" t="s">
        <v>936</v>
      </c>
      <c r="E22" s="2390"/>
      <c r="F22" s="2390"/>
      <c r="G22" s="2390"/>
      <c r="H22" s="2390"/>
      <c r="I22" s="2390"/>
      <c r="J22" s="2390"/>
      <c r="K22" s="2390"/>
      <c r="L22" s="1055"/>
      <c r="M22" s="1055"/>
      <c r="N22" s="722"/>
    </row>
    <row r="23" spans="3:14" ht="36.75" customHeight="1">
      <c r="C23" s="721"/>
      <c r="D23" s="2390" t="s">
        <v>937</v>
      </c>
      <c r="E23" s="2390"/>
      <c r="F23" s="2390"/>
      <c r="G23" s="2390"/>
      <c r="H23" s="2390"/>
      <c r="I23" s="2390"/>
      <c r="J23" s="2390"/>
      <c r="K23" s="2390"/>
      <c r="L23" s="1055"/>
      <c r="M23" s="1055"/>
      <c r="N23" s="722"/>
    </row>
    <row r="24" spans="3:14" ht="16.5">
      <c r="C24" s="721"/>
      <c r="D24" s="2390" t="s">
        <v>938</v>
      </c>
      <c r="E24" s="2390"/>
      <c r="F24" s="2390"/>
      <c r="G24" s="2390"/>
      <c r="H24" s="2390"/>
      <c r="I24" s="2390"/>
      <c r="J24" s="2390"/>
      <c r="K24" s="2390"/>
      <c r="L24" s="1055"/>
      <c r="M24" s="1055"/>
      <c r="N24" s="722"/>
    </row>
    <row r="25" spans="3:14" ht="16.5">
      <c r="C25" s="721"/>
      <c r="D25" s="2390" t="s">
        <v>939</v>
      </c>
      <c r="E25" s="2390"/>
      <c r="F25" s="2390"/>
      <c r="G25" s="2390"/>
      <c r="H25" s="2390"/>
      <c r="I25" s="2390"/>
      <c r="J25" s="2390"/>
      <c r="K25" s="2390"/>
      <c r="L25" s="1055"/>
      <c r="M25" s="1056"/>
      <c r="N25" s="722"/>
    </row>
    <row r="26" spans="3:14" ht="17.25" thickBot="1">
      <c r="C26" s="721"/>
      <c r="D26" s="2391"/>
      <c r="E26" s="2392"/>
      <c r="F26" s="2392"/>
      <c r="G26" s="2392"/>
      <c r="H26" s="2392"/>
      <c r="I26" s="2392"/>
      <c r="J26" s="2392"/>
      <c r="K26" s="2392"/>
      <c r="L26" s="2392"/>
      <c r="M26" s="2393"/>
      <c r="N26" s="722"/>
    </row>
    <row r="27" spans="3:14" ht="18" thickTop="1" thickBot="1">
      <c r="C27" s="721"/>
      <c r="D27" s="2382" t="s">
        <v>940</v>
      </c>
      <c r="E27" s="2382"/>
      <c r="F27" s="2382"/>
      <c r="G27" s="2382"/>
      <c r="H27" s="2382"/>
      <c r="I27" s="2382"/>
      <c r="J27" s="2382"/>
      <c r="K27" s="2382"/>
      <c r="L27" s="2382"/>
      <c r="M27" s="2382"/>
      <c r="N27" s="722"/>
    </row>
    <row r="28" spans="3:14" ht="17.25" thickTop="1">
      <c r="C28" s="721"/>
      <c r="D28" s="2384" t="s">
        <v>941</v>
      </c>
      <c r="E28" s="2384"/>
      <c r="F28" s="2384"/>
      <c r="G28" s="2384"/>
      <c r="H28" s="2384"/>
      <c r="I28" s="2384"/>
      <c r="J28" s="2384"/>
      <c r="K28" s="2384"/>
      <c r="L28" s="1054"/>
      <c r="M28" s="1054"/>
      <c r="N28" s="722"/>
    </row>
    <row r="29" spans="3:14" ht="16.5">
      <c r="C29" s="721"/>
      <c r="D29" s="2381" t="s">
        <v>942</v>
      </c>
      <c r="E29" s="2381"/>
      <c r="F29" s="2381"/>
      <c r="G29" s="2381"/>
      <c r="H29" s="2381"/>
      <c r="I29" s="2381"/>
      <c r="J29" s="2381"/>
      <c r="K29" s="2381"/>
      <c r="L29" s="1055"/>
      <c r="M29" s="1055"/>
      <c r="N29" s="722"/>
    </row>
    <row r="30" spans="3:14" ht="16.5">
      <c r="C30" s="721"/>
      <c r="D30" s="2381" t="s">
        <v>943</v>
      </c>
      <c r="E30" s="2381"/>
      <c r="F30" s="2381"/>
      <c r="G30" s="2381"/>
      <c r="H30" s="2381"/>
      <c r="I30" s="2381"/>
      <c r="J30" s="2381"/>
      <c r="K30" s="2381"/>
      <c r="L30" s="1055"/>
      <c r="M30" s="1055"/>
      <c r="N30" s="722"/>
    </row>
    <row r="31" spans="3:14" ht="16.5">
      <c r="C31" s="721"/>
      <c r="D31" s="2381" t="s">
        <v>944</v>
      </c>
      <c r="E31" s="2381"/>
      <c r="F31" s="2381"/>
      <c r="G31" s="2381"/>
      <c r="H31" s="2381"/>
      <c r="I31" s="2381"/>
      <c r="J31" s="2381"/>
      <c r="K31" s="2381"/>
      <c r="L31" s="1055"/>
      <c r="M31" s="1055"/>
      <c r="N31" s="722"/>
    </row>
    <row r="32" spans="3:14" ht="16.5">
      <c r="C32" s="721"/>
      <c r="D32" s="2381" t="s">
        <v>945</v>
      </c>
      <c r="E32" s="2381"/>
      <c r="F32" s="2381"/>
      <c r="G32" s="2381"/>
      <c r="H32" s="2381"/>
      <c r="I32" s="2381"/>
      <c r="J32" s="2381"/>
      <c r="K32" s="2381"/>
      <c r="L32" s="1055"/>
      <c r="M32" s="1055"/>
      <c r="N32" s="722"/>
    </row>
    <row r="33" spans="3:14" ht="16.5">
      <c r="C33" s="721"/>
      <c r="D33" s="2381" t="s">
        <v>946</v>
      </c>
      <c r="E33" s="2381"/>
      <c r="F33" s="2381"/>
      <c r="G33" s="2381"/>
      <c r="H33" s="2381"/>
      <c r="I33" s="2381"/>
      <c r="J33" s="2381"/>
      <c r="K33" s="2381"/>
      <c r="L33" s="1055"/>
      <c r="M33" s="1055"/>
      <c r="N33" s="722"/>
    </row>
    <row r="34" spans="3:14" ht="16.5">
      <c r="C34" s="721"/>
      <c r="D34" s="2381" t="s">
        <v>947</v>
      </c>
      <c r="E34" s="2381"/>
      <c r="F34" s="2381"/>
      <c r="G34" s="2381"/>
      <c r="H34" s="2381"/>
      <c r="I34" s="2381"/>
      <c r="J34" s="2381"/>
      <c r="K34" s="2381"/>
      <c r="L34" s="1055"/>
      <c r="M34" s="1055"/>
      <c r="N34" s="722"/>
    </row>
    <row r="35" spans="3:14" ht="33.75" customHeight="1">
      <c r="C35" s="721"/>
      <c r="D35" s="2381" t="s">
        <v>948</v>
      </c>
      <c r="E35" s="2381"/>
      <c r="F35" s="2381"/>
      <c r="G35" s="2381"/>
      <c r="H35" s="2381"/>
      <c r="I35" s="2381"/>
      <c r="J35" s="2381"/>
      <c r="K35" s="2381"/>
      <c r="L35" s="1055"/>
      <c r="M35" s="1055"/>
      <c r="N35" s="722"/>
    </row>
    <row r="36" spans="3:14" ht="16.5">
      <c r="C36" s="721"/>
      <c r="D36" s="2381" t="s">
        <v>949</v>
      </c>
      <c r="E36" s="2381"/>
      <c r="F36" s="2381"/>
      <c r="G36" s="2381"/>
      <c r="H36" s="2381"/>
      <c r="I36" s="2381"/>
      <c r="J36" s="2381"/>
      <c r="K36" s="2381"/>
      <c r="L36" s="1055"/>
      <c r="M36" s="1055"/>
      <c r="N36" s="722"/>
    </row>
    <row r="37" spans="3:14" ht="17.25" thickBot="1">
      <c r="C37" s="721"/>
      <c r="D37" s="2386"/>
      <c r="E37" s="2387"/>
      <c r="F37" s="2387"/>
      <c r="G37" s="2387"/>
      <c r="H37" s="2387"/>
      <c r="I37" s="2387"/>
      <c r="J37" s="2387"/>
      <c r="K37" s="2387"/>
      <c r="L37" s="2387"/>
      <c r="M37" s="2388"/>
      <c r="N37" s="722"/>
    </row>
    <row r="38" spans="3:14" ht="18" thickTop="1" thickBot="1">
      <c r="C38" s="721"/>
      <c r="D38" s="2382" t="s">
        <v>950</v>
      </c>
      <c r="E38" s="2382"/>
      <c r="F38" s="2382"/>
      <c r="G38" s="2382"/>
      <c r="H38" s="2382"/>
      <c r="I38" s="2382"/>
      <c r="J38" s="2382"/>
      <c r="K38" s="2382"/>
      <c r="L38" s="2382"/>
      <c r="M38" s="2382"/>
      <c r="N38" s="722"/>
    </row>
    <row r="39" spans="3:14" ht="34.5" customHeight="1" thickTop="1">
      <c r="C39" s="721"/>
      <c r="D39" s="2389" t="s">
        <v>951</v>
      </c>
      <c r="E39" s="2389"/>
      <c r="F39" s="2389"/>
      <c r="G39" s="2389"/>
      <c r="H39" s="2389"/>
      <c r="I39" s="2389"/>
      <c r="J39" s="2389"/>
      <c r="K39" s="2389"/>
      <c r="L39" s="1054"/>
      <c r="M39" s="1054"/>
      <c r="N39" s="722"/>
    </row>
    <row r="40" spans="3:14" ht="16.5">
      <c r="C40" s="721"/>
      <c r="D40" s="2383" t="s">
        <v>952</v>
      </c>
      <c r="E40" s="2383"/>
      <c r="F40" s="2383"/>
      <c r="G40" s="2383"/>
      <c r="H40" s="2383"/>
      <c r="I40" s="2383"/>
      <c r="J40" s="2383"/>
      <c r="K40" s="2383"/>
      <c r="L40" s="1055"/>
      <c r="M40" s="1055"/>
      <c r="N40" s="722"/>
    </row>
    <row r="41" spans="3:14" ht="16.5">
      <c r="C41" s="721"/>
      <c r="D41" s="2383" t="s">
        <v>953</v>
      </c>
      <c r="E41" s="2383"/>
      <c r="F41" s="2383"/>
      <c r="G41" s="2383"/>
      <c r="H41" s="2383"/>
      <c r="I41" s="2383"/>
      <c r="J41" s="2383"/>
      <c r="K41" s="2383"/>
      <c r="L41" s="1055"/>
      <c r="M41" s="1055"/>
      <c r="N41" s="722"/>
    </row>
    <row r="42" spans="3:14" ht="36.75" customHeight="1">
      <c r="C42" s="721"/>
      <c r="D42" s="2383" t="s">
        <v>954</v>
      </c>
      <c r="E42" s="2383"/>
      <c r="F42" s="2383"/>
      <c r="G42" s="2383"/>
      <c r="H42" s="2383"/>
      <c r="I42" s="2383"/>
      <c r="J42" s="2383"/>
      <c r="K42" s="2383"/>
      <c r="L42" s="1055"/>
      <c r="M42" s="1055"/>
      <c r="N42" s="722"/>
    </row>
    <row r="43" spans="3:14" ht="16.5">
      <c r="C43" s="721"/>
      <c r="D43" s="2383" t="s">
        <v>955</v>
      </c>
      <c r="E43" s="2383"/>
      <c r="F43" s="2383"/>
      <c r="G43" s="2383"/>
      <c r="H43" s="2383"/>
      <c r="I43" s="2383"/>
      <c r="J43" s="2383"/>
      <c r="K43" s="2383"/>
      <c r="L43" s="1055"/>
      <c r="M43" s="1055"/>
      <c r="N43" s="722"/>
    </row>
    <row r="44" spans="3:14" ht="17.25" thickBot="1">
      <c r="C44" s="721"/>
      <c r="D44" s="2385"/>
      <c r="E44" s="2385"/>
      <c r="F44" s="2385"/>
      <c r="G44" s="2385"/>
      <c r="H44" s="2385"/>
      <c r="I44" s="2385"/>
      <c r="J44" s="2385"/>
      <c r="K44" s="2385"/>
      <c r="L44" s="2385"/>
      <c r="M44" s="2385"/>
      <c r="N44" s="722"/>
    </row>
    <row r="45" spans="3:14" ht="18" thickTop="1" thickBot="1">
      <c r="C45" s="721"/>
      <c r="D45" s="2382" t="s">
        <v>956</v>
      </c>
      <c r="E45" s="2382"/>
      <c r="F45" s="2382"/>
      <c r="G45" s="2382"/>
      <c r="H45" s="2382"/>
      <c r="I45" s="2382"/>
      <c r="J45" s="2382"/>
      <c r="K45" s="2382"/>
      <c r="L45" s="2382"/>
      <c r="M45" s="2382"/>
      <c r="N45" s="722"/>
    </row>
    <row r="46" spans="3:14" ht="17.25" thickTop="1">
      <c r="C46" s="721"/>
      <c r="D46" s="2384" t="s">
        <v>957</v>
      </c>
      <c r="E46" s="2384"/>
      <c r="F46" s="2384"/>
      <c r="G46" s="2384"/>
      <c r="H46" s="2384"/>
      <c r="I46" s="2384"/>
      <c r="J46" s="2384"/>
      <c r="K46" s="2384"/>
      <c r="L46" s="1054"/>
      <c r="M46" s="1054"/>
      <c r="N46" s="722"/>
    </row>
    <row r="47" spans="3:14" ht="16.5">
      <c r="C47" s="721"/>
      <c r="D47" s="2381" t="s">
        <v>958</v>
      </c>
      <c r="E47" s="2381"/>
      <c r="F47" s="2381"/>
      <c r="G47" s="2381"/>
      <c r="H47" s="2381"/>
      <c r="I47" s="2381"/>
      <c r="J47" s="2381"/>
      <c r="K47" s="2381"/>
      <c r="L47" s="1055"/>
      <c r="M47" s="1055"/>
      <c r="N47" s="722"/>
    </row>
    <row r="48" spans="3:14" ht="16.5">
      <c r="C48" s="721"/>
      <c r="D48" s="2381" t="s">
        <v>959</v>
      </c>
      <c r="E48" s="2381"/>
      <c r="F48" s="2381"/>
      <c r="G48" s="2381"/>
      <c r="H48" s="2381"/>
      <c r="I48" s="2381"/>
      <c r="J48" s="2381"/>
      <c r="K48" s="2381"/>
      <c r="L48" s="1055"/>
      <c r="M48" s="1055"/>
      <c r="N48" s="722"/>
    </row>
    <row r="49" spans="3:14" ht="16.5">
      <c r="C49" s="721"/>
      <c r="D49" s="2381" t="s">
        <v>960</v>
      </c>
      <c r="E49" s="2381"/>
      <c r="F49" s="2381"/>
      <c r="G49" s="2381"/>
      <c r="H49" s="2381"/>
      <c r="I49" s="2381"/>
      <c r="J49" s="2381"/>
      <c r="K49" s="2381"/>
      <c r="L49" s="1055"/>
      <c r="M49" s="1055"/>
      <c r="N49" s="722"/>
    </row>
    <row r="50" spans="3:14" ht="16.5">
      <c r="C50" s="721"/>
      <c r="D50" s="2381" t="s">
        <v>961</v>
      </c>
      <c r="E50" s="2381"/>
      <c r="F50" s="2381"/>
      <c r="G50" s="2381"/>
      <c r="H50" s="2381"/>
      <c r="I50" s="2381"/>
      <c r="J50" s="2381"/>
      <c r="K50" s="2381"/>
      <c r="L50" s="1055"/>
      <c r="M50" s="1055"/>
      <c r="N50" s="722"/>
    </row>
    <row r="51" spans="3:14" ht="16.5">
      <c r="C51" s="721"/>
      <c r="D51" s="2381" t="s">
        <v>962</v>
      </c>
      <c r="E51" s="2381"/>
      <c r="F51" s="2381"/>
      <c r="G51" s="2381"/>
      <c r="H51" s="2381"/>
      <c r="I51" s="2381"/>
      <c r="J51" s="2381"/>
      <c r="K51" s="2381"/>
      <c r="L51" s="1055"/>
      <c r="M51" s="1055"/>
      <c r="N51" s="722"/>
    </row>
    <row r="52" spans="3:14" ht="16.5">
      <c r="C52" s="721"/>
      <c r="D52" s="2381" t="s">
        <v>963</v>
      </c>
      <c r="E52" s="2381"/>
      <c r="F52" s="2381"/>
      <c r="G52" s="2381"/>
      <c r="H52" s="2381"/>
      <c r="I52" s="2381"/>
      <c r="J52" s="2381"/>
      <c r="K52" s="2381"/>
      <c r="L52" s="1055"/>
      <c r="M52" s="1055"/>
      <c r="N52" s="722"/>
    </row>
    <row r="53" spans="3:14" ht="16.5">
      <c r="C53" s="721"/>
      <c r="D53" s="2381" t="s">
        <v>964</v>
      </c>
      <c r="E53" s="2381"/>
      <c r="F53" s="2381"/>
      <c r="G53" s="2381"/>
      <c r="H53" s="2381"/>
      <c r="I53" s="2381"/>
      <c r="J53" s="2381"/>
      <c r="K53" s="2381"/>
      <c r="L53" s="1055"/>
      <c r="M53" s="1055"/>
      <c r="N53" s="722"/>
    </row>
    <row r="54" spans="3:14" ht="19.5" customHeight="1">
      <c r="C54" s="721"/>
      <c r="D54" s="2381" t="s">
        <v>965</v>
      </c>
      <c r="E54" s="2381"/>
      <c r="F54" s="2381"/>
      <c r="G54" s="2381"/>
      <c r="H54" s="2381"/>
      <c r="I54" s="2381"/>
      <c r="J54" s="2381"/>
      <c r="K54" s="2381"/>
      <c r="L54" s="1057"/>
      <c r="M54" s="1057"/>
      <c r="N54" s="722"/>
    </row>
    <row r="55" spans="3:14">
      <c r="C55" s="721"/>
      <c r="D55" s="723"/>
      <c r="E55" s="723"/>
      <c r="F55" s="723"/>
      <c r="G55" s="723"/>
      <c r="H55" s="723"/>
      <c r="I55" s="723"/>
      <c r="J55" s="723"/>
      <c r="K55" s="723"/>
      <c r="L55" s="723"/>
      <c r="M55" s="723"/>
      <c r="N55" s="722"/>
    </row>
    <row r="56" spans="3:14" ht="13.5" thickBot="1">
      <c r="C56" s="724"/>
      <c r="D56" s="725"/>
      <c r="E56" s="725"/>
      <c r="F56" s="725"/>
      <c r="G56" s="725"/>
      <c r="H56" s="725"/>
      <c r="I56" s="725"/>
      <c r="J56" s="725"/>
      <c r="K56" s="725"/>
      <c r="L56" s="725"/>
      <c r="M56" s="725"/>
      <c r="N56" s="726"/>
    </row>
  </sheetData>
  <sheetProtection selectLockedCells="1"/>
  <mergeCells count="45">
    <mergeCell ref="E9:M10"/>
    <mergeCell ref="D22:K22"/>
    <mergeCell ref="D23:K23"/>
    <mergeCell ref="D24:K24"/>
    <mergeCell ref="C6:N6"/>
    <mergeCell ref="C7:N7"/>
    <mergeCell ref="D21:K21"/>
    <mergeCell ref="D13:K13"/>
    <mergeCell ref="D14:M14"/>
    <mergeCell ref="D15:K15"/>
    <mergeCell ref="D16:K16"/>
    <mergeCell ref="D17:K17"/>
    <mergeCell ref="D18:K18"/>
    <mergeCell ref="D19:K19"/>
    <mergeCell ref="D20:K20"/>
    <mergeCell ref="D29:K29"/>
    <mergeCell ref="D30:K30"/>
    <mergeCell ref="D25:K25"/>
    <mergeCell ref="D27:M27"/>
    <mergeCell ref="D28:K28"/>
    <mergeCell ref="D26:M26"/>
    <mergeCell ref="D31:K31"/>
    <mergeCell ref="D32:K32"/>
    <mergeCell ref="D33:K33"/>
    <mergeCell ref="D34:K34"/>
    <mergeCell ref="D35:K35"/>
    <mergeCell ref="D36:K36"/>
    <mergeCell ref="D37:M37"/>
    <mergeCell ref="D39:K39"/>
    <mergeCell ref="D40:K40"/>
    <mergeCell ref="D38:M38"/>
    <mergeCell ref="D45:M45"/>
    <mergeCell ref="D49:K49"/>
    <mergeCell ref="D41:K41"/>
    <mergeCell ref="D42:K42"/>
    <mergeCell ref="D43:K43"/>
    <mergeCell ref="D46:K46"/>
    <mergeCell ref="D47:K47"/>
    <mergeCell ref="D48:K48"/>
    <mergeCell ref="D44:M44"/>
    <mergeCell ref="D50:K50"/>
    <mergeCell ref="D51:K51"/>
    <mergeCell ref="D52:K52"/>
    <mergeCell ref="D53:K53"/>
    <mergeCell ref="D54:K54"/>
  </mergeCells>
  <printOptions horizontalCentered="1"/>
  <pageMargins left="0.25" right="0.25" top="0.5" bottom="0.5" header="0.3" footer="0.3"/>
  <pageSetup paperSize="256" scale="80" orientation="portrait" r:id="rId1"/>
  <headerFooter>
    <oddFooter>&amp;CPC-2105</oddFooter>
  </headerFooter>
  <rowBreaks count="1" manualBreakCount="1">
    <brk id="43" min="2" max="13" man="1"/>
  </rowBreaks>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tabColor rgb="FFFFFF00"/>
  </sheetPr>
  <dimension ref="C1:P102"/>
  <sheetViews>
    <sheetView zoomScaleSheetLayoutView="80" workbookViewId="0"/>
  </sheetViews>
  <sheetFormatPr defaultColWidth="9.140625" defaultRowHeight="12.75"/>
  <cols>
    <col min="1" max="1" width="2.85546875" style="20" customWidth="1"/>
    <col min="2" max="2" width="28.85546875" style="20" customWidth="1"/>
    <col min="3" max="3" width="1.5703125" style="20" customWidth="1"/>
    <col min="4" max="15" width="9.140625" style="20"/>
    <col min="16" max="16" width="2.28515625" style="20" customWidth="1"/>
    <col min="17" max="16384" width="9.140625" style="20"/>
  </cols>
  <sheetData>
    <row r="1" spans="3:16" ht="6.75" customHeight="1"/>
    <row r="5" spans="3:16" ht="8.25" customHeight="1" thickBot="1"/>
    <row r="6" spans="3:16" ht="21" thickBot="1">
      <c r="C6" s="2218" t="s">
        <v>1408</v>
      </c>
      <c r="D6" s="2219"/>
      <c r="E6" s="2219"/>
      <c r="F6" s="2219"/>
      <c r="G6" s="2219"/>
      <c r="H6" s="2219"/>
      <c r="I6" s="2219"/>
      <c r="J6" s="2219"/>
      <c r="K6" s="2219"/>
      <c r="L6" s="2219"/>
      <c r="M6" s="2219"/>
      <c r="N6" s="2219"/>
      <c r="O6" s="2219"/>
      <c r="P6" s="2220"/>
    </row>
    <row r="7" spans="3:16" ht="18.75" thickBot="1">
      <c r="C7" s="2083" t="s">
        <v>1842</v>
      </c>
      <c r="D7" s="2084"/>
      <c r="E7" s="2084"/>
      <c r="F7" s="2084"/>
      <c r="G7" s="2084"/>
      <c r="H7" s="2084"/>
      <c r="I7" s="2084"/>
      <c r="J7" s="2084"/>
      <c r="K7" s="2084"/>
      <c r="L7" s="2084"/>
      <c r="M7" s="2084"/>
      <c r="N7" s="2084"/>
      <c r="O7" s="2084"/>
      <c r="P7" s="2085"/>
    </row>
    <row r="8" spans="3:16" ht="16.5">
      <c r="C8" s="734"/>
      <c r="D8" s="732"/>
      <c r="E8" s="733"/>
      <c r="F8" s="733"/>
      <c r="G8" s="733"/>
      <c r="H8" s="28"/>
      <c r="I8" s="28"/>
      <c r="J8" s="28"/>
      <c r="K8" s="28"/>
      <c r="L8" s="28"/>
      <c r="M8" s="28"/>
      <c r="N8" s="28"/>
      <c r="O8" s="28"/>
      <c r="P8" s="29"/>
    </row>
    <row r="9" spans="3:16" ht="12.75" customHeight="1">
      <c r="C9" s="734"/>
      <c r="D9" s="2422" t="s">
        <v>967</v>
      </c>
      <c r="E9" s="2422"/>
      <c r="F9" s="2422"/>
      <c r="G9" s="2422"/>
      <c r="H9" s="2422"/>
      <c r="I9" s="2422"/>
      <c r="J9" s="2422"/>
      <c r="K9" s="2422"/>
      <c r="L9" s="2422"/>
      <c r="M9" s="2422"/>
      <c r="N9" s="2422"/>
      <c r="O9" s="2422"/>
      <c r="P9" s="29"/>
    </row>
    <row r="10" spans="3:16">
      <c r="C10" s="734"/>
      <c r="D10" s="2422"/>
      <c r="E10" s="2422"/>
      <c r="F10" s="2422"/>
      <c r="G10" s="2422"/>
      <c r="H10" s="2422"/>
      <c r="I10" s="2422"/>
      <c r="J10" s="2422"/>
      <c r="K10" s="2422"/>
      <c r="L10" s="2422"/>
      <c r="M10" s="2422"/>
      <c r="N10" s="2422"/>
      <c r="O10" s="2422"/>
      <c r="P10" s="29"/>
    </row>
    <row r="11" spans="3:16">
      <c r="C11" s="734"/>
      <c r="D11" s="2422"/>
      <c r="E11" s="2422"/>
      <c r="F11" s="2422"/>
      <c r="G11" s="2422"/>
      <c r="H11" s="2422"/>
      <c r="I11" s="2422"/>
      <c r="J11" s="2422"/>
      <c r="K11" s="2422"/>
      <c r="L11" s="2422"/>
      <c r="M11" s="2422"/>
      <c r="N11" s="2422"/>
      <c r="O11" s="2422"/>
      <c r="P11" s="29"/>
    </row>
    <row r="12" spans="3:16" ht="16.5">
      <c r="C12" s="734"/>
      <c r="D12" s="1058"/>
      <c r="E12" s="1058"/>
      <c r="F12" s="1058"/>
      <c r="G12" s="1058"/>
      <c r="H12" s="59"/>
      <c r="I12" s="59"/>
      <c r="J12" s="59"/>
      <c r="K12" s="59"/>
      <c r="L12" s="59"/>
      <c r="M12" s="59"/>
      <c r="N12" s="59"/>
      <c r="O12" s="59"/>
      <c r="P12" s="29"/>
    </row>
    <row r="13" spans="3:16" ht="12.75" customHeight="1">
      <c r="C13" s="734"/>
      <c r="D13" s="2422" t="s">
        <v>968</v>
      </c>
      <c r="E13" s="2422"/>
      <c r="F13" s="2422"/>
      <c r="G13" s="2422"/>
      <c r="H13" s="2422"/>
      <c r="I13" s="2422"/>
      <c r="J13" s="2422"/>
      <c r="K13" s="2422"/>
      <c r="L13" s="2422"/>
      <c r="M13" s="2422"/>
      <c r="N13" s="2422"/>
      <c r="O13" s="2422"/>
      <c r="P13" s="29"/>
    </row>
    <row r="14" spans="3:16">
      <c r="C14" s="734"/>
      <c r="D14" s="2422"/>
      <c r="E14" s="2422"/>
      <c r="F14" s="2422"/>
      <c r="G14" s="2422"/>
      <c r="H14" s="2422"/>
      <c r="I14" s="2422"/>
      <c r="J14" s="2422"/>
      <c r="K14" s="2422"/>
      <c r="L14" s="2422"/>
      <c r="M14" s="2422"/>
      <c r="N14" s="2422"/>
      <c r="O14" s="2422"/>
      <c r="P14" s="29"/>
    </row>
    <row r="15" spans="3:16" ht="21.75" customHeight="1">
      <c r="C15" s="734"/>
      <c r="D15" s="2422"/>
      <c r="E15" s="2422"/>
      <c r="F15" s="2422"/>
      <c r="G15" s="2422"/>
      <c r="H15" s="2422"/>
      <c r="I15" s="2422"/>
      <c r="J15" s="2422"/>
      <c r="K15" s="2422"/>
      <c r="L15" s="2422"/>
      <c r="M15" s="2422"/>
      <c r="N15" s="2422"/>
      <c r="O15" s="2422"/>
      <c r="P15" s="29"/>
    </row>
    <row r="16" spans="3:16" ht="16.5">
      <c r="C16" s="734"/>
      <c r="D16" s="1058"/>
      <c r="E16" s="1058"/>
      <c r="F16" s="1058"/>
      <c r="G16" s="1058"/>
      <c r="H16" s="59"/>
      <c r="I16" s="59"/>
      <c r="J16" s="59"/>
      <c r="K16" s="59"/>
      <c r="L16" s="59"/>
      <c r="M16" s="59"/>
      <c r="N16" s="59"/>
      <c r="O16" s="59"/>
      <c r="P16" s="29"/>
    </row>
    <row r="17" spans="3:16" ht="12.75" customHeight="1">
      <c r="C17" s="734"/>
      <c r="D17" s="2422" t="s">
        <v>969</v>
      </c>
      <c r="E17" s="2422"/>
      <c r="F17" s="2422"/>
      <c r="G17" s="2422"/>
      <c r="H17" s="2422"/>
      <c r="I17" s="2422"/>
      <c r="J17" s="2422"/>
      <c r="K17" s="2422"/>
      <c r="L17" s="2422"/>
      <c r="M17" s="2422"/>
      <c r="N17" s="2422"/>
      <c r="O17" s="2422"/>
      <c r="P17" s="29"/>
    </row>
    <row r="18" spans="3:16" ht="22.5" customHeight="1">
      <c r="C18" s="734"/>
      <c r="D18" s="2422"/>
      <c r="E18" s="2422"/>
      <c r="F18" s="2422"/>
      <c r="G18" s="2422"/>
      <c r="H18" s="2422"/>
      <c r="I18" s="2422"/>
      <c r="J18" s="2422"/>
      <c r="K18" s="2422"/>
      <c r="L18" s="2422"/>
      <c r="M18" s="2422"/>
      <c r="N18" s="2422"/>
      <c r="O18" s="2422"/>
      <c r="P18" s="29"/>
    </row>
    <row r="19" spans="3:16" ht="12.75" customHeight="1">
      <c r="C19" s="734"/>
      <c r="D19" s="1059"/>
      <c r="E19" s="1059"/>
      <c r="F19" s="1059"/>
      <c r="G19" s="1059"/>
      <c r="H19" s="59"/>
      <c r="I19" s="59"/>
      <c r="J19" s="59"/>
      <c r="K19" s="59"/>
      <c r="L19" s="59"/>
      <c r="M19" s="59"/>
      <c r="N19" s="59"/>
      <c r="O19" s="59"/>
      <c r="P19" s="29"/>
    </row>
    <row r="20" spans="3:16" ht="12.75" customHeight="1">
      <c r="C20" s="734"/>
      <c r="D20" s="2408" t="s">
        <v>1411</v>
      </c>
      <c r="E20" s="2408"/>
      <c r="F20" s="2408"/>
      <c r="G20" s="2408"/>
      <c r="H20" s="2408"/>
      <c r="I20" s="2408"/>
      <c r="J20" s="2408"/>
      <c r="K20" s="2408"/>
      <c r="L20" s="2408"/>
      <c r="M20" s="2408"/>
      <c r="N20" s="2408"/>
      <c r="O20" s="2408"/>
      <c r="P20" s="29"/>
    </row>
    <row r="21" spans="3:16" ht="32.25" customHeight="1">
      <c r="C21" s="734"/>
      <c r="D21" s="2408"/>
      <c r="E21" s="2408"/>
      <c r="F21" s="2408"/>
      <c r="G21" s="2408"/>
      <c r="H21" s="2408"/>
      <c r="I21" s="2408"/>
      <c r="J21" s="2408"/>
      <c r="K21" s="2408"/>
      <c r="L21" s="2408"/>
      <c r="M21" s="2408"/>
      <c r="N21" s="2408"/>
      <c r="O21" s="2408"/>
      <c r="P21" s="29"/>
    </row>
    <row r="22" spans="3:16" ht="16.5">
      <c r="C22" s="734"/>
      <c r="D22" s="1060"/>
      <c r="E22" s="1060"/>
      <c r="F22" s="1060"/>
      <c r="G22" s="1060"/>
      <c r="H22" s="59"/>
      <c r="I22" s="59"/>
      <c r="J22" s="59"/>
      <c r="K22" s="59"/>
      <c r="L22" s="59"/>
      <c r="M22" s="59"/>
      <c r="N22" s="59"/>
      <c r="O22" s="59"/>
      <c r="P22" s="29"/>
    </row>
    <row r="23" spans="3:16" ht="12.75" customHeight="1">
      <c r="C23" s="734"/>
      <c r="D23" s="2408" t="s">
        <v>1308</v>
      </c>
      <c r="E23" s="2408"/>
      <c r="F23" s="2408"/>
      <c r="G23" s="2408"/>
      <c r="H23" s="2408"/>
      <c r="I23" s="2408"/>
      <c r="J23" s="2408"/>
      <c r="K23" s="2408"/>
      <c r="L23" s="2408"/>
      <c r="M23" s="2408"/>
      <c r="N23" s="2408"/>
      <c r="O23" s="2408"/>
      <c r="P23" s="29"/>
    </row>
    <row r="24" spans="3:16">
      <c r="C24" s="734"/>
      <c r="D24" s="2408"/>
      <c r="E24" s="2408"/>
      <c r="F24" s="2408"/>
      <c r="G24" s="2408"/>
      <c r="H24" s="2408"/>
      <c r="I24" s="2408"/>
      <c r="J24" s="2408"/>
      <c r="K24" s="2408"/>
      <c r="L24" s="2408"/>
      <c r="M24" s="2408"/>
      <c r="N24" s="2408"/>
      <c r="O24" s="2408"/>
      <c r="P24" s="29"/>
    </row>
    <row r="25" spans="3:16" ht="14.25" customHeight="1">
      <c r="C25" s="734"/>
      <c r="D25" s="2408"/>
      <c r="E25" s="2408"/>
      <c r="F25" s="2408"/>
      <c r="G25" s="2408"/>
      <c r="H25" s="2408"/>
      <c r="I25" s="2408"/>
      <c r="J25" s="2408"/>
      <c r="K25" s="2408"/>
      <c r="L25" s="2408"/>
      <c r="M25" s="2408"/>
      <c r="N25" s="2408"/>
      <c r="O25" s="2408"/>
      <c r="P25" s="29"/>
    </row>
    <row r="26" spans="3:16" ht="30" customHeight="1">
      <c r="C26" s="734"/>
      <c r="D26" s="2408"/>
      <c r="E26" s="2408"/>
      <c r="F26" s="2408"/>
      <c r="G26" s="2408"/>
      <c r="H26" s="2408"/>
      <c r="I26" s="2408"/>
      <c r="J26" s="2408"/>
      <c r="K26" s="2408"/>
      <c r="L26" s="2408"/>
      <c r="M26" s="2408"/>
      <c r="N26" s="2408"/>
      <c r="O26" s="2408"/>
      <c r="P26" s="29"/>
    </row>
    <row r="27" spans="3:16" ht="16.5">
      <c r="C27" s="734"/>
      <c r="D27" s="1061"/>
      <c r="E27" s="1062"/>
      <c r="F27" s="1059"/>
      <c r="G27" s="1059"/>
      <c r="H27" s="59"/>
      <c r="I27" s="59"/>
      <c r="J27" s="59"/>
      <c r="K27" s="59"/>
      <c r="L27" s="59"/>
      <c r="M27" s="59"/>
      <c r="N27" s="59"/>
      <c r="O27" s="59"/>
      <c r="P27" s="29"/>
    </row>
    <row r="28" spans="3:16" ht="12.75" customHeight="1">
      <c r="C28" s="734"/>
      <c r="D28" s="2408" t="s">
        <v>1309</v>
      </c>
      <c r="E28" s="2408"/>
      <c r="F28" s="2408"/>
      <c r="G28" s="2408"/>
      <c r="H28" s="2408"/>
      <c r="I28" s="2408"/>
      <c r="J28" s="2408"/>
      <c r="K28" s="2408"/>
      <c r="L28" s="2408"/>
      <c r="M28" s="2408"/>
      <c r="N28" s="2408"/>
      <c r="O28" s="2408"/>
      <c r="P28" s="29"/>
    </row>
    <row r="29" spans="3:16">
      <c r="C29" s="734"/>
      <c r="D29" s="2408"/>
      <c r="E29" s="2408"/>
      <c r="F29" s="2408"/>
      <c r="G29" s="2408"/>
      <c r="H29" s="2408"/>
      <c r="I29" s="2408"/>
      <c r="J29" s="2408"/>
      <c r="K29" s="2408"/>
      <c r="L29" s="2408"/>
      <c r="M29" s="2408"/>
      <c r="N29" s="2408"/>
      <c r="O29" s="2408"/>
      <c r="P29" s="29"/>
    </row>
    <row r="30" spans="3:16" ht="35.25" customHeight="1">
      <c r="C30" s="734"/>
      <c r="D30" s="2408"/>
      <c r="E30" s="2408"/>
      <c r="F30" s="2408"/>
      <c r="G30" s="2408"/>
      <c r="H30" s="2408"/>
      <c r="I30" s="2408"/>
      <c r="J30" s="2408"/>
      <c r="K30" s="2408"/>
      <c r="L30" s="2408"/>
      <c r="M30" s="2408"/>
      <c r="N30" s="2408"/>
      <c r="O30" s="2408"/>
      <c r="P30" s="29"/>
    </row>
    <row r="31" spans="3:16" ht="16.5">
      <c r="C31" s="734"/>
      <c r="D31" s="1061"/>
      <c r="E31" s="1062"/>
      <c r="F31" s="1059"/>
      <c r="G31" s="1059"/>
      <c r="H31" s="59"/>
      <c r="I31" s="59"/>
      <c r="J31" s="59"/>
      <c r="K31" s="59"/>
      <c r="L31" s="59"/>
      <c r="M31" s="59"/>
      <c r="N31" s="59"/>
      <c r="O31" s="59"/>
      <c r="P31" s="29"/>
    </row>
    <row r="32" spans="3:16" ht="12.75" customHeight="1">
      <c r="C32" s="734"/>
      <c r="D32" s="2422" t="s">
        <v>970</v>
      </c>
      <c r="E32" s="2422"/>
      <c r="F32" s="2422"/>
      <c r="G32" s="2422"/>
      <c r="H32" s="2422"/>
      <c r="I32" s="2422"/>
      <c r="J32" s="2422"/>
      <c r="K32" s="2422"/>
      <c r="L32" s="2422"/>
      <c r="M32" s="2422"/>
      <c r="N32" s="2422"/>
      <c r="O32" s="2422"/>
      <c r="P32" s="29"/>
    </row>
    <row r="33" spans="3:16" ht="27" customHeight="1">
      <c r="C33" s="734"/>
      <c r="D33" s="2422"/>
      <c r="E33" s="2422"/>
      <c r="F33" s="2422"/>
      <c r="G33" s="2422"/>
      <c r="H33" s="2422"/>
      <c r="I33" s="2422"/>
      <c r="J33" s="2422"/>
      <c r="K33" s="2422"/>
      <c r="L33" s="2422"/>
      <c r="M33" s="2422"/>
      <c r="N33" s="2422"/>
      <c r="O33" s="2422"/>
      <c r="P33" s="29"/>
    </row>
    <row r="34" spans="3:16" ht="16.5">
      <c r="C34" s="734"/>
      <c r="D34" s="1059"/>
      <c r="E34" s="1063"/>
      <c r="F34" s="1059"/>
      <c r="G34" s="1059"/>
      <c r="H34" s="59"/>
      <c r="I34" s="59"/>
      <c r="J34" s="59"/>
      <c r="K34" s="59"/>
      <c r="L34" s="59"/>
      <c r="M34" s="59"/>
      <c r="N34" s="59"/>
      <c r="O34" s="59"/>
      <c r="P34" s="29"/>
    </row>
    <row r="35" spans="3:16" ht="12.75" customHeight="1">
      <c r="C35" s="734"/>
      <c r="D35" s="2422" t="s">
        <v>971</v>
      </c>
      <c r="E35" s="2422"/>
      <c r="F35" s="2422"/>
      <c r="G35" s="2422"/>
      <c r="H35" s="2422"/>
      <c r="I35" s="2422"/>
      <c r="J35" s="2422"/>
      <c r="K35" s="2422"/>
      <c r="L35" s="2422"/>
      <c r="M35" s="2422"/>
      <c r="N35" s="2422"/>
      <c r="O35" s="2422"/>
      <c r="P35" s="29"/>
    </row>
    <row r="36" spans="3:16" ht="20.25" customHeight="1">
      <c r="C36" s="734"/>
      <c r="D36" s="2422"/>
      <c r="E36" s="2422"/>
      <c r="F36" s="2422"/>
      <c r="G36" s="2422"/>
      <c r="H36" s="2422"/>
      <c r="I36" s="2422"/>
      <c r="J36" s="2422"/>
      <c r="K36" s="2422"/>
      <c r="L36" s="2422"/>
      <c r="M36" s="2422"/>
      <c r="N36" s="2422"/>
      <c r="O36" s="2422"/>
      <c r="P36" s="29"/>
    </row>
    <row r="37" spans="3:16" ht="16.5">
      <c r="C37" s="734"/>
      <c r="D37" s="1064"/>
      <c r="E37" s="1059"/>
      <c r="F37" s="1059"/>
      <c r="G37" s="1059"/>
      <c r="H37" s="59"/>
      <c r="I37" s="59"/>
      <c r="J37" s="59"/>
      <c r="K37" s="59"/>
      <c r="L37" s="59"/>
      <c r="M37" s="59"/>
      <c r="N37" s="59"/>
      <c r="O37" s="59"/>
      <c r="P37" s="29"/>
    </row>
    <row r="38" spans="3:16" ht="16.5">
      <c r="C38" s="734"/>
      <c r="D38" s="2424" t="s">
        <v>1310</v>
      </c>
      <c r="E38" s="2424"/>
      <c r="F38" s="2424"/>
      <c r="G38" s="2424"/>
      <c r="H38" s="2424"/>
      <c r="I38" s="2424"/>
      <c r="J38" s="2424"/>
      <c r="K38" s="2424"/>
      <c r="L38" s="2424"/>
      <c r="M38" s="2424"/>
      <c r="N38" s="2424"/>
      <c r="O38" s="2424"/>
      <c r="P38" s="29"/>
    </row>
    <row r="39" spans="3:16" ht="16.5">
      <c r="C39" s="734"/>
      <c r="D39" s="1062"/>
      <c r="E39" s="1059"/>
      <c r="F39" s="1059"/>
      <c r="G39" s="1059"/>
      <c r="H39" s="59"/>
      <c r="I39" s="59"/>
      <c r="J39" s="59"/>
      <c r="K39" s="59"/>
      <c r="L39" s="59"/>
      <c r="M39" s="59"/>
      <c r="N39" s="59"/>
      <c r="O39" s="59"/>
      <c r="P39" s="29"/>
    </row>
    <row r="40" spans="3:16" ht="12.75" customHeight="1">
      <c r="C40" s="734"/>
      <c r="D40" s="2425" t="s">
        <v>972</v>
      </c>
      <c r="E40" s="2425"/>
      <c r="F40" s="2425"/>
      <c r="G40" s="2425"/>
      <c r="H40" s="2425"/>
      <c r="I40" s="2425"/>
      <c r="J40" s="2425"/>
      <c r="K40" s="2425"/>
      <c r="L40" s="2425"/>
      <c r="M40" s="2425"/>
      <c r="N40" s="2425"/>
      <c r="O40" s="2425"/>
      <c r="P40" s="29"/>
    </row>
    <row r="41" spans="3:16" ht="24.75" customHeight="1">
      <c r="C41" s="734"/>
      <c r="D41" s="2425"/>
      <c r="E41" s="2425"/>
      <c r="F41" s="2425"/>
      <c r="G41" s="2425"/>
      <c r="H41" s="2425"/>
      <c r="I41" s="2425"/>
      <c r="J41" s="2425"/>
      <c r="K41" s="2425"/>
      <c r="L41" s="2425"/>
      <c r="M41" s="2425"/>
      <c r="N41" s="2425"/>
      <c r="O41" s="2425"/>
      <c r="P41" s="29"/>
    </row>
    <row r="42" spans="3:16" ht="16.5">
      <c r="C42" s="734"/>
      <c r="D42" s="823"/>
      <c r="E42" s="1059"/>
      <c r="F42" s="1059"/>
      <c r="G42" s="1059"/>
      <c r="H42" s="59"/>
      <c r="I42" s="59"/>
      <c r="J42" s="59"/>
      <c r="K42" s="59"/>
      <c r="L42" s="59"/>
      <c r="M42" s="59"/>
      <c r="N42" s="59"/>
      <c r="O42" s="59"/>
      <c r="P42" s="29"/>
    </row>
    <row r="43" spans="3:16" ht="12.75" customHeight="1">
      <c r="C43" s="734"/>
      <c r="D43" s="2422" t="s">
        <v>1311</v>
      </c>
      <c r="E43" s="2422"/>
      <c r="F43" s="2422"/>
      <c r="G43" s="2422"/>
      <c r="H43" s="2422"/>
      <c r="I43" s="2422"/>
      <c r="J43" s="2422"/>
      <c r="K43" s="2422"/>
      <c r="L43" s="2422"/>
      <c r="M43" s="2422"/>
      <c r="N43" s="2422"/>
      <c r="O43" s="2422"/>
      <c r="P43" s="29"/>
    </row>
    <row r="44" spans="3:16">
      <c r="C44" s="734"/>
      <c r="D44" s="2422"/>
      <c r="E44" s="2422"/>
      <c r="F44" s="2422"/>
      <c r="G44" s="2422"/>
      <c r="H44" s="2422"/>
      <c r="I44" s="2422"/>
      <c r="J44" s="2422"/>
      <c r="K44" s="2422"/>
      <c r="L44" s="2422"/>
      <c r="M44" s="2422"/>
      <c r="N44" s="2422"/>
      <c r="O44" s="2422"/>
      <c r="P44" s="29"/>
    </row>
    <row r="45" spans="3:16">
      <c r="C45" s="734"/>
      <c r="D45" s="2422"/>
      <c r="E45" s="2422"/>
      <c r="F45" s="2422"/>
      <c r="G45" s="2422"/>
      <c r="H45" s="2422"/>
      <c r="I45" s="2422"/>
      <c r="J45" s="2422"/>
      <c r="K45" s="2422"/>
      <c r="L45" s="2422"/>
      <c r="M45" s="2422"/>
      <c r="N45" s="2422"/>
      <c r="O45" s="2422"/>
      <c r="P45" s="29"/>
    </row>
    <row r="46" spans="3:16" ht="42.75" customHeight="1">
      <c r="C46" s="734"/>
      <c r="D46" s="2422"/>
      <c r="E46" s="2422"/>
      <c r="F46" s="2422"/>
      <c r="G46" s="2422"/>
      <c r="H46" s="2422"/>
      <c r="I46" s="2422"/>
      <c r="J46" s="2422"/>
      <c r="K46" s="2422"/>
      <c r="L46" s="2422"/>
      <c r="M46" s="2422"/>
      <c r="N46" s="2422"/>
      <c r="O46" s="2422"/>
      <c r="P46" s="29"/>
    </row>
    <row r="47" spans="3:16" ht="16.5">
      <c r="C47" s="734"/>
      <c r="D47" s="1063"/>
      <c r="E47" s="1059"/>
      <c r="F47" s="1059"/>
      <c r="G47" s="1059"/>
      <c r="H47" s="59"/>
      <c r="I47" s="59"/>
      <c r="J47" s="59"/>
      <c r="K47" s="59"/>
      <c r="L47" s="59"/>
      <c r="M47" s="59"/>
      <c r="N47" s="59"/>
      <c r="O47" s="59"/>
      <c r="P47" s="29"/>
    </row>
    <row r="48" spans="3:16" ht="12.75" customHeight="1">
      <c r="C48" s="734"/>
      <c r="D48" s="2422" t="s">
        <v>1312</v>
      </c>
      <c r="E48" s="2422"/>
      <c r="F48" s="2422"/>
      <c r="G48" s="2422"/>
      <c r="H48" s="2422"/>
      <c r="I48" s="2422"/>
      <c r="J48" s="2422"/>
      <c r="K48" s="2422"/>
      <c r="L48" s="2422"/>
      <c r="M48" s="2422"/>
      <c r="N48" s="2422"/>
      <c r="O48" s="2422"/>
      <c r="P48" s="29"/>
    </row>
    <row r="49" spans="3:16">
      <c r="C49" s="734"/>
      <c r="D49" s="2422"/>
      <c r="E49" s="2422"/>
      <c r="F49" s="2422"/>
      <c r="G49" s="2422"/>
      <c r="H49" s="2422"/>
      <c r="I49" s="2422"/>
      <c r="J49" s="2422"/>
      <c r="K49" s="2422"/>
      <c r="L49" s="2422"/>
      <c r="M49" s="2422"/>
      <c r="N49" s="2422"/>
      <c r="O49" s="2422"/>
      <c r="P49" s="29"/>
    </row>
    <row r="50" spans="3:16" ht="16.5">
      <c r="C50" s="734"/>
      <c r="D50" s="1058"/>
      <c r="E50" s="1058"/>
      <c r="F50" s="1058"/>
      <c r="G50" s="1058"/>
      <c r="H50" s="59"/>
      <c r="I50" s="59"/>
      <c r="J50" s="59"/>
      <c r="K50" s="59"/>
      <c r="L50" s="59"/>
      <c r="M50" s="59"/>
      <c r="N50" s="59"/>
      <c r="O50" s="59"/>
      <c r="P50" s="29"/>
    </row>
    <row r="51" spans="3:16" ht="16.5">
      <c r="C51" s="734"/>
      <c r="D51" s="2409" t="s">
        <v>973</v>
      </c>
      <c r="E51" s="2409"/>
      <c r="F51" s="2409"/>
      <c r="G51" s="2409"/>
      <c r="H51" s="2409"/>
      <c r="I51" s="2409"/>
      <c r="J51" s="2409"/>
      <c r="K51" s="2409"/>
      <c r="L51" s="2409"/>
      <c r="M51" s="2409"/>
      <c r="N51" s="2409"/>
      <c r="O51" s="2409"/>
      <c r="P51" s="29"/>
    </row>
    <row r="52" spans="3:16" ht="16.5">
      <c r="C52" s="734"/>
      <c r="D52" s="1065"/>
      <c r="E52" s="1059"/>
      <c r="F52" s="1059"/>
      <c r="G52" s="1059"/>
      <c r="H52" s="59"/>
      <c r="I52" s="59"/>
      <c r="J52" s="59"/>
      <c r="K52" s="59"/>
      <c r="L52" s="59"/>
      <c r="M52" s="59"/>
      <c r="N52" s="59"/>
      <c r="O52" s="59"/>
      <c r="P52" s="29"/>
    </row>
    <row r="53" spans="3:16" ht="12.75" customHeight="1">
      <c r="C53" s="734"/>
      <c r="D53" s="2426" t="s">
        <v>974</v>
      </c>
      <c r="E53" s="2426"/>
      <c r="F53" s="2426"/>
      <c r="G53" s="2426"/>
      <c r="H53" s="2426"/>
      <c r="I53" s="2426"/>
      <c r="J53" s="2426"/>
      <c r="K53" s="2426"/>
      <c r="L53" s="2426"/>
      <c r="M53" s="2426"/>
      <c r="N53" s="2426"/>
      <c r="O53" s="2426"/>
      <c r="P53" s="29"/>
    </row>
    <row r="54" spans="3:16">
      <c r="C54" s="734"/>
      <c r="D54" s="2426"/>
      <c r="E54" s="2426"/>
      <c r="F54" s="2426"/>
      <c r="G54" s="2426"/>
      <c r="H54" s="2426"/>
      <c r="I54" s="2426"/>
      <c r="J54" s="2426"/>
      <c r="K54" s="2426"/>
      <c r="L54" s="2426"/>
      <c r="M54" s="2426"/>
      <c r="N54" s="2426"/>
      <c r="O54" s="2426"/>
      <c r="P54" s="29"/>
    </row>
    <row r="55" spans="3:16" ht="23.25" customHeight="1">
      <c r="C55" s="734"/>
      <c r="D55" s="2426"/>
      <c r="E55" s="2426"/>
      <c r="F55" s="2426"/>
      <c r="G55" s="2426"/>
      <c r="H55" s="2426"/>
      <c r="I55" s="2426"/>
      <c r="J55" s="2426"/>
      <c r="K55" s="2426"/>
      <c r="L55" s="2426"/>
      <c r="M55" s="2426"/>
      <c r="N55" s="2426"/>
      <c r="O55" s="2426"/>
      <c r="P55" s="29"/>
    </row>
    <row r="56" spans="3:16" ht="16.5">
      <c r="C56" s="734"/>
      <c r="D56" s="967"/>
      <c r="E56" s="967"/>
      <c r="F56" s="967"/>
      <c r="G56" s="967"/>
      <c r="H56" s="59"/>
      <c r="I56" s="59"/>
      <c r="J56" s="59"/>
      <c r="K56" s="59"/>
      <c r="L56" s="59"/>
      <c r="M56" s="59"/>
      <c r="N56" s="59"/>
      <c r="O56" s="59"/>
      <c r="P56" s="29"/>
    </row>
    <row r="57" spans="3:16">
      <c r="C57" s="734"/>
      <c r="D57" s="2409" t="s">
        <v>975</v>
      </c>
      <c r="E57" s="2409"/>
      <c r="F57" s="2409"/>
      <c r="G57" s="2409"/>
      <c r="H57" s="2409"/>
      <c r="I57" s="2409"/>
      <c r="J57" s="2409"/>
      <c r="K57" s="2409"/>
      <c r="L57" s="2409"/>
      <c r="M57" s="2409"/>
      <c r="N57" s="2409"/>
      <c r="O57" s="2409"/>
      <c r="P57" s="29"/>
    </row>
    <row r="58" spans="3:16">
      <c r="C58" s="734"/>
      <c r="D58" s="2409"/>
      <c r="E58" s="2409"/>
      <c r="F58" s="2409"/>
      <c r="G58" s="2409"/>
      <c r="H58" s="2409"/>
      <c r="I58" s="2409"/>
      <c r="J58" s="2409"/>
      <c r="K58" s="2409"/>
      <c r="L58" s="2409"/>
      <c r="M58" s="2409"/>
      <c r="N58" s="2409"/>
      <c r="O58" s="2409"/>
      <c r="P58" s="29"/>
    </row>
    <row r="59" spans="3:16" ht="12.75" customHeight="1">
      <c r="C59" s="734"/>
      <c r="D59" s="2408" t="s">
        <v>1313</v>
      </c>
      <c r="E59" s="2408"/>
      <c r="F59" s="2408"/>
      <c r="G59" s="2408"/>
      <c r="H59" s="2408"/>
      <c r="I59" s="2408"/>
      <c r="J59" s="2408"/>
      <c r="K59" s="2408"/>
      <c r="L59" s="2408"/>
      <c r="M59" s="2408"/>
      <c r="N59" s="2408"/>
      <c r="O59" s="2408"/>
      <c r="P59" s="29"/>
    </row>
    <row r="60" spans="3:16" ht="25.5" customHeight="1">
      <c r="C60" s="734"/>
      <c r="D60" s="2408"/>
      <c r="E60" s="2408"/>
      <c r="F60" s="2408"/>
      <c r="G60" s="2408"/>
      <c r="H60" s="2408"/>
      <c r="I60" s="2408"/>
      <c r="J60" s="2408"/>
      <c r="K60" s="2408"/>
      <c r="L60" s="2408"/>
      <c r="M60" s="2408"/>
      <c r="N60" s="2408"/>
      <c r="O60" s="2408"/>
      <c r="P60" s="29"/>
    </row>
    <row r="61" spans="3:16" ht="16.5">
      <c r="C61" s="734"/>
      <c r="D61" s="2419" t="s">
        <v>976</v>
      </c>
      <c r="E61" s="2419"/>
      <c r="F61" s="2419"/>
      <c r="G61" s="2419"/>
      <c r="H61" s="2419"/>
      <c r="I61" s="2419"/>
      <c r="J61" s="2419"/>
      <c r="K61" s="2419"/>
      <c r="L61" s="2419"/>
      <c r="M61" s="2419"/>
      <c r="N61" s="2419"/>
      <c r="O61" s="2419"/>
      <c r="P61" s="29"/>
    </row>
    <row r="62" spans="3:16" ht="16.5">
      <c r="C62" s="734"/>
      <c r="D62" s="2420" t="s">
        <v>977</v>
      </c>
      <c r="E62" s="2420"/>
      <c r="F62" s="2420"/>
      <c r="G62" s="2420"/>
      <c r="H62" s="2420"/>
      <c r="I62" s="2420"/>
      <c r="J62" s="2420"/>
      <c r="K62" s="2420"/>
      <c r="L62" s="2420"/>
      <c r="M62" s="2420"/>
      <c r="N62" s="2420"/>
      <c r="O62" s="2420"/>
      <c r="P62" s="29"/>
    </row>
    <row r="63" spans="3:16" ht="27.75" customHeight="1">
      <c r="C63" s="734"/>
      <c r="D63" s="2408" t="s">
        <v>1314</v>
      </c>
      <c r="E63" s="2408"/>
      <c r="F63" s="2408"/>
      <c r="G63" s="2408"/>
      <c r="H63" s="2408"/>
      <c r="I63" s="2408"/>
      <c r="J63" s="2408"/>
      <c r="K63" s="2408"/>
      <c r="L63" s="2408"/>
      <c r="M63" s="2408"/>
      <c r="N63" s="2408"/>
      <c r="O63" s="2408"/>
      <c r="P63" s="29"/>
    </row>
    <row r="64" spans="3:16">
      <c r="C64" s="734"/>
      <c r="D64" s="2408"/>
      <c r="E64" s="2408"/>
      <c r="F64" s="2408"/>
      <c r="G64" s="2408"/>
      <c r="H64" s="2408"/>
      <c r="I64" s="2408"/>
      <c r="J64" s="2408"/>
      <c r="K64" s="2408"/>
      <c r="L64" s="2408"/>
      <c r="M64" s="2408"/>
      <c r="N64" s="2408"/>
      <c r="O64" s="2408"/>
      <c r="P64" s="29"/>
    </row>
    <row r="65" spans="3:16" ht="12.75" customHeight="1">
      <c r="C65" s="734"/>
      <c r="D65" s="2421" t="s">
        <v>978</v>
      </c>
      <c r="E65" s="2421"/>
      <c r="F65" s="2421"/>
      <c r="G65" s="2421"/>
      <c r="H65" s="2421"/>
      <c r="I65" s="2421"/>
      <c r="J65" s="2421"/>
      <c r="K65" s="2421"/>
      <c r="L65" s="2421"/>
      <c r="M65" s="2421"/>
      <c r="N65" s="2421"/>
      <c r="O65" s="2421"/>
      <c r="P65" s="29"/>
    </row>
    <row r="66" spans="3:16" ht="24" customHeight="1">
      <c r="C66" s="734"/>
      <c r="D66" s="2421"/>
      <c r="E66" s="2421"/>
      <c r="F66" s="2421"/>
      <c r="G66" s="2421"/>
      <c r="H66" s="2421"/>
      <c r="I66" s="2421"/>
      <c r="J66" s="2421"/>
      <c r="K66" s="2421"/>
      <c r="L66" s="2421"/>
      <c r="M66" s="2421"/>
      <c r="N66" s="2421"/>
      <c r="O66" s="2421"/>
      <c r="P66" s="29"/>
    </row>
    <row r="67" spans="3:16" ht="16.5">
      <c r="C67" s="734"/>
      <c r="D67" s="1066"/>
      <c r="E67" s="1066"/>
      <c r="F67" s="1066"/>
      <c r="G67" s="1066"/>
      <c r="H67" s="59"/>
      <c r="I67" s="59"/>
      <c r="J67" s="59"/>
      <c r="K67" s="59"/>
      <c r="L67" s="59"/>
      <c r="M67" s="59"/>
      <c r="N67" s="59"/>
      <c r="O67" s="59"/>
      <c r="P67" s="29"/>
    </row>
    <row r="68" spans="3:16" ht="16.5" customHeight="1">
      <c r="C68" s="734"/>
      <c r="D68" s="2408" t="s">
        <v>1315</v>
      </c>
      <c r="E68" s="2408"/>
      <c r="F68" s="2408"/>
      <c r="G68" s="2408"/>
      <c r="H68" s="2408"/>
      <c r="I68" s="2408"/>
      <c r="J68" s="2408"/>
      <c r="K68" s="2408"/>
      <c r="L68" s="2408"/>
      <c r="M68" s="2408"/>
      <c r="N68" s="2408"/>
      <c r="O68" s="2408"/>
      <c r="P68" s="29"/>
    </row>
    <row r="69" spans="3:16" ht="20.25" customHeight="1">
      <c r="C69" s="734"/>
      <c r="D69" s="2408"/>
      <c r="E69" s="2408"/>
      <c r="F69" s="2408"/>
      <c r="G69" s="2408"/>
      <c r="H69" s="2408"/>
      <c r="I69" s="2408"/>
      <c r="J69" s="2408"/>
      <c r="K69" s="2408"/>
      <c r="L69" s="2408"/>
      <c r="M69" s="2408"/>
      <c r="N69" s="2408"/>
      <c r="O69" s="2408"/>
      <c r="P69" s="29"/>
    </row>
    <row r="70" spans="3:16" ht="20.25" customHeight="1">
      <c r="C70" s="734"/>
      <c r="D70" s="2418" t="s">
        <v>979</v>
      </c>
      <c r="E70" s="2418"/>
      <c r="F70" s="2418"/>
      <c r="G70" s="2418"/>
      <c r="H70" s="2418"/>
      <c r="I70" s="2418"/>
      <c r="J70" s="2418"/>
      <c r="K70" s="2418"/>
      <c r="L70" s="2418"/>
      <c r="M70" s="2418"/>
      <c r="N70" s="2418"/>
      <c r="O70" s="2418"/>
      <c r="P70" s="29"/>
    </row>
    <row r="71" spans="3:16">
      <c r="C71" s="734"/>
      <c r="D71" s="2418"/>
      <c r="E71" s="2418"/>
      <c r="F71" s="2418"/>
      <c r="G71" s="2418"/>
      <c r="H71" s="2418"/>
      <c r="I71" s="2418"/>
      <c r="J71" s="2418"/>
      <c r="K71" s="2418"/>
      <c r="L71" s="2418"/>
      <c r="M71" s="2418"/>
      <c r="N71" s="2418"/>
      <c r="O71" s="2418"/>
      <c r="P71" s="29"/>
    </row>
    <row r="72" spans="3:16">
      <c r="C72" s="734"/>
      <c r="D72" s="2418"/>
      <c r="E72" s="2418"/>
      <c r="F72" s="2418"/>
      <c r="G72" s="2418"/>
      <c r="H72" s="2418"/>
      <c r="I72" s="2418"/>
      <c r="J72" s="2418"/>
      <c r="K72" s="2418"/>
      <c r="L72" s="2418"/>
      <c r="M72" s="2418"/>
      <c r="N72" s="2418"/>
      <c r="O72" s="2418"/>
      <c r="P72" s="29"/>
    </row>
    <row r="73" spans="3:16" ht="16.5">
      <c r="C73" s="734"/>
      <c r="D73" s="1059"/>
      <c r="E73" s="1059"/>
      <c r="F73" s="1059"/>
      <c r="G73" s="1059"/>
      <c r="H73" s="59"/>
      <c r="I73" s="59"/>
      <c r="J73" s="59"/>
      <c r="K73" s="59"/>
      <c r="L73" s="59"/>
      <c r="M73" s="59"/>
      <c r="N73" s="59"/>
      <c r="O73" s="59"/>
      <c r="P73" s="29"/>
    </row>
    <row r="74" spans="3:16" ht="51" customHeight="1">
      <c r="C74" s="734"/>
      <c r="D74" s="2410" t="s">
        <v>980</v>
      </c>
      <c r="E74" s="2410"/>
      <c r="F74" s="2410"/>
      <c r="G74" s="2410"/>
      <c r="H74" s="2410" t="s">
        <v>981</v>
      </c>
      <c r="I74" s="2410"/>
      <c r="J74" s="2410"/>
      <c r="K74" s="2410"/>
      <c r="L74" s="2410" t="s">
        <v>982</v>
      </c>
      <c r="M74" s="2410"/>
      <c r="N74" s="2410"/>
      <c r="O74" s="2410"/>
      <c r="P74" s="29"/>
    </row>
    <row r="75" spans="3:16" ht="12.75" customHeight="1">
      <c r="C75" s="734"/>
      <c r="D75" s="2411" t="s">
        <v>1316</v>
      </c>
      <c r="E75" s="2411"/>
      <c r="F75" s="2411"/>
      <c r="G75" s="2411"/>
      <c r="H75" s="2411" t="s">
        <v>983</v>
      </c>
      <c r="I75" s="2411"/>
      <c r="J75" s="2411"/>
      <c r="K75" s="2411"/>
      <c r="L75" s="2411" t="s">
        <v>984</v>
      </c>
      <c r="M75" s="2411"/>
      <c r="N75" s="2411"/>
      <c r="O75" s="2411"/>
      <c r="P75" s="29"/>
    </row>
    <row r="76" spans="3:16" ht="61.5" customHeight="1">
      <c r="C76" s="734"/>
      <c r="D76" s="2411"/>
      <c r="E76" s="2411"/>
      <c r="F76" s="2411"/>
      <c r="G76" s="2411"/>
      <c r="H76" s="2411"/>
      <c r="I76" s="2411"/>
      <c r="J76" s="2411"/>
      <c r="K76" s="2411"/>
      <c r="L76" s="2411"/>
      <c r="M76" s="2411"/>
      <c r="N76" s="2411"/>
      <c r="O76" s="2411"/>
      <c r="P76" s="29"/>
    </row>
    <row r="77" spans="3:16" ht="223.5" customHeight="1">
      <c r="C77" s="734"/>
      <c r="D77" s="2411"/>
      <c r="E77" s="2411"/>
      <c r="F77" s="2411"/>
      <c r="G77" s="2411"/>
      <c r="H77" s="2411"/>
      <c r="I77" s="2411"/>
      <c r="J77" s="2411"/>
      <c r="K77" s="2411"/>
      <c r="L77" s="2411"/>
      <c r="M77" s="2411"/>
      <c r="N77" s="2411"/>
      <c r="O77" s="2411"/>
      <c r="P77" s="29"/>
    </row>
    <row r="78" spans="3:16" ht="16.5">
      <c r="C78" s="734"/>
      <c r="D78" s="1061"/>
      <c r="E78" s="1059"/>
      <c r="F78" s="1059"/>
      <c r="G78" s="1059"/>
      <c r="H78" s="59"/>
      <c r="I78" s="59"/>
      <c r="J78" s="59"/>
      <c r="K78" s="59"/>
      <c r="L78" s="59"/>
      <c r="M78" s="59"/>
      <c r="N78" s="59"/>
      <c r="O78" s="59"/>
      <c r="P78" s="29"/>
    </row>
    <row r="79" spans="3:16" ht="12.75" customHeight="1">
      <c r="C79" s="734"/>
      <c r="D79" s="2408" t="s">
        <v>1317</v>
      </c>
      <c r="E79" s="2408"/>
      <c r="F79" s="2408"/>
      <c r="G79" s="2408"/>
      <c r="H79" s="2408"/>
      <c r="I79" s="2408"/>
      <c r="J79" s="2408"/>
      <c r="K79" s="2408"/>
      <c r="L79" s="2408"/>
      <c r="M79" s="2408"/>
      <c r="N79" s="2408"/>
      <c r="O79" s="2408"/>
      <c r="P79" s="29"/>
    </row>
    <row r="80" spans="3:16">
      <c r="C80" s="734"/>
      <c r="D80" s="2408"/>
      <c r="E80" s="2408"/>
      <c r="F80" s="2408"/>
      <c r="G80" s="2408"/>
      <c r="H80" s="2408"/>
      <c r="I80" s="2408"/>
      <c r="J80" s="2408"/>
      <c r="K80" s="2408"/>
      <c r="L80" s="2408"/>
      <c r="M80" s="2408"/>
      <c r="N80" s="2408"/>
      <c r="O80" s="2408"/>
      <c r="P80" s="29"/>
    </row>
    <row r="81" spans="3:16" ht="28.5" customHeight="1">
      <c r="C81" s="734"/>
      <c r="D81" s="2408"/>
      <c r="E81" s="2408"/>
      <c r="F81" s="2408"/>
      <c r="G81" s="2408"/>
      <c r="H81" s="2408"/>
      <c r="I81" s="2408"/>
      <c r="J81" s="2408"/>
      <c r="K81" s="2408"/>
      <c r="L81" s="2408"/>
      <c r="M81" s="2408"/>
      <c r="N81" s="2408"/>
      <c r="O81" s="2408"/>
      <c r="P81" s="29"/>
    </row>
    <row r="82" spans="3:16" ht="16.5">
      <c r="C82" s="734"/>
      <c r="D82" s="1060"/>
      <c r="E82" s="1060"/>
      <c r="F82" s="1060"/>
      <c r="G82" s="1060"/>
      <c r="H82" s="59"/>
      <c r="I82" s="59"/>
      <c r="J82" s="59"/>
      <c r="K82" s="59"/>
      <c r="L82" s="59"/>
      <c r="M82" s="59"/>
      <c r="N82" s="59"/>
      <c r="O82" s="59"/>
      <c r="P82" s="29"/>
    </row>
    <row r="83" spans="3:16" ht="12.75" customHeight="1">
      <c r="C83" s="734"/>
      <c r="D83" s="2422" t="s">
        <v>985</v>
      </c>
      <c r="E83" s="2422"/>
      <c r="F83" s="2422"/>
      <c r="G83" s="2422"/>
      <c r="H83" s="2422"/>
      <c r="I83" s="2422"/>
      <c r="J83" s="2422"/>
      <c r="K83" s="2422"/>
      <c r="L83" s="2422"/>
      <c r="M83" s="2422"/>
      <c r="N83" s="2422"/>
      <c r="O83" s="2422"/>
      <c r="P83" s="29"/>
    </row>
    <row r="84" spans="3:16">
      <c r="C84" s="734"/>
      <c r="D84" s="2422"/>
      <c r="E84" s="2422"/>
      <c r="F84" s="2422"/>
      <c r="G84" s="2422"/>
      <c r="H84" s="2422"/>
      <c r="I84" s="2422"/>
      <c r="J84" s="2422"/>
      <c r="K84" s="2422"/>
      <c r="L84" s="2422"/>
      <c r="M84" s="2422"/>
      <c r="N84" s="2422"/>
      <c r="O84" s="2422"/>
      <c r="P84" s="29"/>
    </row>
    <row r="85" spans="3:16" ht="18.75" customHeight="1">
      <c r="C85" s="734"/>
      <c r="D85" s="2422"/>
      <c r="E85" s="2422"/>
      <c r="F85" s="2422"/>
      <c r="G85" s="2422"/>
      <c r="H85" s="2422"/>
      <c r="I85" s="2422"/>
      <c r="J85" s="2422"/>
      <c r="K85" s="2422"/>
      <c r="L85" s="2422"/>
      <c r="M85" s="2422"/>
      <c r="N85" s="2422"/>
      <c r="O85" s="2422"/>
      <c r="P85" s="29"/>
    </row>
    <row r="86" spans="3:16" ht="16.5">
      <c r="C86" s="734"/>
      <c r="D86" s="1058"/>
      <c r="E86" s="1058"/>
      <c r="F86" s="1058"/>
      <c r="G86" s="1058"/>
      <c r="H86" s="59"/>
      <c r="I86" s="59"/>
      <c r="J86" s="59"/>
      <c r="K86" s="59"/>
      <c r="L86" s="59"/>
      <c r="M86" s="59"/>
      <c r="N86" s="59"/>
      <c r="O86" s="59"/>
      <c r="P86" s="29"/>
    </row>
    <row r="87" spans="3:16" ht="12.75" customHeight="1">
      <c r="C87" s="734"/>
      <c r="D87" s="2422" t="s">
        <v>986</v>
      </c>
      <c r="E87" s="2422"/>
      <c r="F87" s="2422"/>
      <c r="G87" s="2422"/>
      <c r="H87" s="2422"/>
      <c r="I87" s="2422"/>
      <c r="J87" s="2422"/>
      <c r="K87" s="2422"/>
      <c r="L87" s="2422"/>
      <c r="M87" s="2422"/>
      <c r="N87" s="2422"/>
      <c r="O87" s="2422"/>
      <c r="P87" s="29"/>
    </row>
    <row r="88" spans="3:16">
      <c r="C88" s="734"/>
      <c r="D88" s="2422"/>
      <c r="E88" s="2422"/>
      <c r="F88" s="2422"/>
      <c r="G88" s="2422"/>
      <c r="H88" s="2422"/>
      <c r="I88" s="2422"/>
      <c r="J88" s="2422"/>
      <c r="K88" s="2422"/>
      <c r="L88" s="2422"/>
      <c r="M88" s="2422"/>
      <c r="N88" s="2422"/>
      <c r="O88" s="2422"/>
      <c r="P88" s="29"/>
    </row>
    <row r="89" spans="3:16">
      <c r="C89" s="734"/>
      <c r="D89" s="2422"/>
      <c r="E89" s="2422"/>
      <c r="F89" s="2422"/>
      <c r="G89" s="2422"/>
      <c r="H89" s="2422"/>
      <c r="I89" s="2422"/>
      <c r="J89" s="2422"/>
      <c r="K89" s="2422"/>
      <c r="L89" s="2422"/>
      <c r="M89" s="2422"/>
      <c r="N89" s="2422"/>
      <c r="O89" s="2422"/>
      <c r="P89" s="29"/>
    </row>
    <row r="90" spans="3:16" ht="28.5" customHeight="1">
      <c r="C90" s="734"/>
      <c r="D90" s="2422"/>
      <c r="E90" s="2422"/>
      <c r="F90" s="2422"/>
      <c r="G90" s="2422"/>
      <c r="H90" s="2422"/>
      <c r="I90" s="2422"/>
      <c r="J90" s="2422"/>
      <c r="K90" s="2422"/>
      <c r="L90" s="2422"/>
      <c r="M90" s="2422"/>
      <c r="N90" s="2422"/>
      <c r="O90" s="2422"/>
      <c r="P90" s="29"/>
    </row>
    <row r="91" spans="3:16" ht="16.5">
      <c r="C91" s="734"/>
      <c r="D91" s="1067"/>
      <c r="E91" s="1059"/>
      <c r="F91" s="1059"/>
      <c r="G91" s="1059"/>
      <c r="H91" s="59"/>
      <c r="I91" s="59"/>
      <c r="J91" s="59"/>
      <c r="K91" s="59"/>
      <c r="L91" s="59"/>
      <c r="M91" s="59"/>
      <c r="N91" s="59"/>
      <c r="O91" s="59"/>
      <c r="P91" s="29"/>
    </row>
    <row r="92" spans="3:16" ht="16.5">
      <c r="C92" s="734"/>
      <c r="D92" s="2423" t="s">
        <v>987</v>
      </c>
      <c r="E92" s="2423"/>
      <c r="F92" s="2423"/>
      <c r="G92" s="2423"/>
      <c r="H92" s="2423"/>
      <c r="I92" s="2423"/>
      <c r="J92" s="2423"/>
      <c r="K92" s="2423"/>
      <c r="L92" s="2423"/>
      <c r="M92" s="2423"/>
      <c r="N92" s="2423"/>
      <c r="O92" s="2423"/>
      <c r="P92" s="29"/>
    </row>
    <row r="93" spans="3:16" ht="16.5">
      <c r="C93" s="734"/>
      <c r="D93" s="1063"/>
      <c r="E93" s="1059"/>
      <c r="F93" s="1059"/>
      <c r="G93" s="1059"/>
      <c r="H93" s="59"/>
      <c r="I93" s="59"/>
      <c r="J93" s="59"/>
      <c r="K93" s="59"/>
      <c r="L93" s="59"/>
      <c r="M93" s="59"/>
      <c r="N93" s="59"/>
      <c r="O93" s="59"/>
      <c r="P93" s="29"/>
    </row>
    <row r="94" spans="3:16" ht="42.75" customHeight="1">
      <c r="C94" s="734"/>
      <c r="D94" s="2417" t="s">
        <v>988</v>
      </c>
      <c r="E94" s="2417"/>
      <c r="F94" s="2417"/>
      <c r="G94" s="2414" t="s">
        <v>989</v>
      </c>
      <c r="H94" s="2415"/>
      <c r="I94" s="2416"/>
      <c r="J94" s="2417" t="s">
        <v>990</v>
      </c>
      <c r="K94" s="2417"/>
      <c r="L94" s="2417"/>
      <c r="M94" s="2417" t="s">
        <v>991</v>
      </c>
      <c r="N94" s="2417"/>
      <c r="O94" s="2417"/>
      <c r="P94" s="29"/>
    </row>
    <row r="95" spans="3:16" ht="30.75" customHeight="1">
      <c r="C95" s="734"/>
      <c r="D95" s="2412"/>
      <c r="E95" s="2412"/>
      <c r="F95" s="2412"/>
      <c r="G95" s="2412"/>
      <c r="H95" s="2412"/>
      <c r="I95" s="2412"/>
      <c r="J95" s="2412"/>
      <c r="K95" s="2412"/>
      <c r="L95" s="2412"/>
      <c r="M95" s="2412"/>
      <c r="N95" s="2412"/>
      <c r="O95" s="2412"/>
      <c r="P95" s="29"/>
    </row>
    <row r="96" spans="3:16" ht="10.5" customHeight="1">
      <c r="C96" s="734"/>
      <c r="D96" s="1067"/>
      <c r="E96" s="1059"/>
      <c r="F96" s="1059"/>
      <c r="G96" s="1059"/>
      <c r="H96" s="59"/>
      <c r="I96" s="59"/>
      <c r="J96" s="59"/>
      <c r="K96" s="59"/>
      <c r="L96" s="59"/>
      <c r="M96" s="59"/>
      <c r="N96" s="59"/>
      <c r="O96" s="59"/>
      <c r="P96" s="29"/>
    </row>
    <row r="97" spans="3:16" ht="17.25" customHeight="1">
      <c r="C97" s="734"/>
      <c r="D97" s="2413" t="s">
        <v>992</v>
      </c>
      <c r="E97" s="2413"/>
      <c r="F97" s="2413"/>
      <c r="G97" s="2413"/>
      <c r="H97" s="2413"/>
      <c r="I97" s="2413"/>
      <c r="J97" s="2413"/>
      <c r="K97" s="2413"/>
      <c r="L97" s="2413"/>
      <c r="M97" s="2413"/>
      <c r="N97" s="2413"/>
      <c r="O97" s="2413"/>
      <c r="P97" s="29"/>
    </row>
    <row r="98" spans="3:16" ht="6.75" customHeight="1">
      <c r="C98" s="734"/>
      <c r="D98" s="1068"/>
      <c r="E98" s="1059"/>
      <c r="F98" s="1059"/>
      <c r="G98" s="1059"/>
      <c r="H98" s="59"/>
      <c r="I98" s="59"/>
      <c r="J98" s="59"/>
      <c r="K98" s="59"/>
      <c r="L98" s="59"/>
      <c r="M98" s="59"/>
      <c r="N98" s="59"/>
      <c r="O98" s="59"/>
      <c r="P98" s="29"/>
    </row>
    <row r="99" spans="3:16" ht="12.75" customHeight="1">
      <c r="C99" s="734"/>
      <c r="D99" s="2408" t="s">
        <v>1318</v>
      </c>
      <c r="E99" s="2408"/>
      <c r="F99" s="2408"/>
      <c r="G99" s="2408"/>
      <c r="H99" s="2408"/>
      <c r="I99" s="2408"/>
      <c r="J99" s="2408"/>
      <c r="K99" s="2408"/>
      <c r="L99" s="2408"/>
      <c r="M99" s="2408"/>
      <c r="N99" s="2408"/>
      <c r="O99" s="2408"/>
      <c r="P99" s="29"/>
    </row>
    <row r="100" spans="3:16" ht="22.5" customHeight="1">
      <c r="C100" s="734"/>
      <c r="D100" s="2408"/>
      <c r="E100" s="2408"/>
      <c r="F100" s="2408"/>
      <c r="G100" s="2408"/>
      <c r="H100" s="2408"/>
      <c r="I100" s="2408"/>
      <c r="J100" s="2408"/>
      <c r="K100" s="2408"/>
      <c r="L100" s="2408"/>
      <c r="M100" s="2408"/>
      <c r="N100" s="2408"/>
      <c r="O100" s="2408"/>
      <c r="P100" s="29"/>
    </row>
    <row r="101" spans="3:16" ht="22.5" customHeight="1">
      <c r="C101" s="734"/>
      <c r="D101" s="2409" t="s">
        <v>993</v>
      </c>
      <c r="E101" s="2409"/>
      <c r="F101" s="2409"/>
      <c r="G101" s="2409"/>
      <c r="H101" s="2409"/>
      <c r="I101" s="2409"/>
      <c r="J101" s="2409"/>
      <c r="K101" s="2409"/>
      <c r="L101" s="2409"/>
      <c r="M101" s="2409"/>
      <c r="N101" s="2409"/>
      <c r="O101" s="2409"/>
      <c r="P101" s="29"/>
    </row>
    <row r="102" spans="3:16" ht="6.75" customHeight="1" thickBot="1">
      <c r="C102" s="735"/>
      <c r="D102" s="736"/>
      <c r="E102" s="736"/>
      <c r="F102" s="736"/>
      <c r="G102" s="736"/>
      <c r="H102" s="326"/>
      <c r="I102" s="326"/>
      <c r="J102" s="326"/>
      <c r="K102" s="326"/>
      <c r="L102" s="326"/>
      <c r="M102" s="326"/>
      <c r="N102" s="326"/>
      <c r="O102" s="326"/>
      <c r="P102" s="327"/>
    </row>
  </sheetData>
  <sheetProtection selectLockedCells="1"/>
  <mergeCells count="45">
    <mergeCell ref="D9:O11"/>
    <mergeCell ref="D13:O15"/>
    <mergeCell ref="D17:O18"/>
    <mergeCell ref="D20:O21"/>
    <mergeCell ref="D23:O26"/>
    <mergeCell ref="D28:O30"/>
    <mergeCell ref="D48:O49"/>
    <mergeCell ref="D51:O51"/>
    <mergeCell ref="D53:O55"/>
    <mergeCell ref="D57:O58"/>
    <mergeCell ref="D59:O60"/>
    <mergeCell ref="D32:O33"/>
    <mergeCell ref="D35:O36"/>
    <mergeCell ref="D38:O38"/>
    <mergeCell ref="D40:O41"/>
    <mergeCell ref="D43:O46"/>
    <mergeCell ref="M94:O94"/>
    <mergeCell ref="J94:L94"/>
    <mergeCell ref="D70:O72"/>
    <mergeCell ref="D61:O61"/>
    <mergeCell ref="D62:O62"/>
    <mergeCell ref="D63:O64"/>
    <mergeCell ref="D65:O66"/>
    <mergeCell ref="D68:O69"/>
    <mergeCell ref="D79:O81"/>
    <mergeCell ref="D83:O85"/>
    <mergeCell ref="D87:O90"/>
    <mergeCell ref="D92:O92"/>
    <mergeCell ref="D94:F94"/>
    <mergeCell ref="D99:O100"/>
    <mergeCell ref="D101:O101"/>
    <mergeCell ref="C6:P6"/>
    <mergeCell ref="C7:P7"/>
    <mergeCell ref="D74:G74"/>
    <mergeCell ref="D75:G77"/>
    <mergeCell ref="H74:K74"/>
    <mergeCell ref="H75:K77"/>
    <mergeCell ref="L74:O74"/>
    <mergeCell ref="L75:O77"/>
    <mergeCell ref="D95:F95"/>
    <mergeCell ref="J95:L95"/>
    <mergeCell ref="G95:I95"/>
    <mergeCell ref="M95:O95"/>
    <mergeCell ref="D97:O97"/>
    <mergeCell ref="G94:I94"/>
  </mergeCells>
  <hyperlinks>
    <hyperlink ref="D40" r:id="rId1" display="http://www.encapafrica.org/egssaa.htm"/>
    <hyperlink ref="D53" r:id="rId2" display="http://www.encapafrica.org/egssaa.htm"/>
    <hyperlink ref="D97" r:id="rId3" display="http://www.encapafrica.org/meoEntry.htm"/>
  </hyperlinks>
  <printOptions horizontalCentered="1"/>
  <pageMargins left="0.45" right="0.45" top="0.5" bottom="0.5" header="0.3" footer="0.3"/>
  <pageSetup paperSize="256" scale="75" orientation="portrait" r:id="rId4"/>
  <headerFooter>
    <oddFooter>&amp;CPC-2105</oddFooter>
  </headerFooter>
  <rowBreaks count="1" manualBreakCount="1">
    <brk id="62" min="2" max="15" man="1"/>
  </rowBreaks>
  <colBreaks count="1" manualBreakCount="1">
    <brk id="16" max="101" man="1"/>
  </colBreaks>
  <drawing r:id="rId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1" tint="0.34998626667073579"/>
  </sheetPr>
  <dimension ref="C1:P21"/>
  <sheetViews>
    <sheetView zoomScaleSheetLayoutView="70" workbookViewId="0"/>
  </sheetViews>
  <sheetFormatPr defaultColWidth="9.140625" defaultRowHeight="12.75"/>
  <cols>
    <col min="1" max="1" width="2.85546875" style="28" customWidth="1"/>
    <col min="2" max="2" width="29.7109375" style="28" customWidth="1"/>
    <col min="3" max="3" width="2.7109375" style="28" customWidth="1"/>
    <col min="4" max="5" width="11.85546875" style="28" customWidth="1"/>
    <col min="6" max="14" width="9.140625" style="28"/>
    <col min="15" max="15" width="1.85546875" style="28" customWidth="1"/>
    <col min="16" max="16" width="1.42578125" style="28" customWidth="1"/>
    <col min="17" max="16384" width="9.140625" style="28"/>
  </cols>
  <sheetData>
    <row r="1" spans="3:16" ht="13.5" thickBot="1"/>
    <row r="2" spans="3:16" ht="21" thickBot="1">
      <c r="C2" s="1734" t="s">
        <v>1408</v>
      </c>
      <c r="D2" s="1735"/>
      <c r="E2" s="1735"/>
      <c r="F2" s="1735"/>
      <c r="G2" s="1735"/>
      <c r="H2" s="1735"/>
      <c r="I2" s="1735"/>
      <c r="J2" s="1735"/>
      <c r="K2" s="1735"/>
      <c r="L2" s="1735"/>
      <c r="M2" s="1735"/>
      <c r="N2" s="1735"/>
      <c r="O2" s="1735"/>
      <c r="P2" s="1736"/>
    </row>
    <row r="3" spans="3:16" ht="18.75" thickBot="1">
      <c r="C3" s="2427" t="s">
        <v>557</v>
      </c>
      <c r="D3" s="2428"/>
      <c r="E3" s="2428"/>
      <c r="F3" s="2429"/>
      <c r="G3" s="2429"/>
      <c r="H3" s="2429"/>
      <c r="I3" s="2429"/>
      <c r="J3" s="2429"/>
      <c r="K3" s="2429"/>
      <c r="L3" s="2429"/>
      <c r="M3" s="2429"/>
      <c r="N3" s="2429"/>
      <c r="O3" s="2429"/>
      <c r="P3" s="2430"/>
    </row>
    <row r="4" spans="3:16" ht="18">
      <c r="C4" s="341"/>
      <c r="D4" s="342"/>
      <c r="E4" s="342"/>
      <c r="F4" s="322"/>
      <c r="G4" s="322"/>
      <c r="H4" s="322"/>
      <c r="I4" s="322"/>
      <c r="J4" s="322"/>
      <c r="K4" s="322"/>
      <c r="L4" s="322"/>
      <c r="M4" s="322"/>
      <c r="N4" s="322"/>
      <c r="O4" s="322"/>
      <c r="P4" s="323"/>
    </row>
    <row r="5" spans="3:16" ht="13.5" customHeight="1">
      <c r="C5" s="2433" t="s">
        <v>367</v>
      </c>
      <c r="D5" s="2434"/>
      <c r="E5" s="2435" t="s">
        <v>558</v>
      </c>
      <c r="F5" s="2436"/>
      <c r="G5" s="2436"/>
      <c r="H5" s="2436"/>
      <c r="I5" s="2436"/>
      <c r="J5" s="2436"/>
      <c r="K5" s="2436"/>
      <c r="L5" s="2436"/>
      <c r="M5" s="2436"/>
      <c r="N5" s="2437"/>
      <c r="O5" s="1186"/>
      <c r="P5" s="29"/>
    </row>
    <row r="6" spans="3:16" ht="14.25" customHeight="1">
      <c r="C6" s="2433"/>
      <c r="D6" s="2434"/>
      <c r="E6" s="2438"/>
      <c r="F6" s="2439"/>
      <c r="G6" s="2439"/>
      <c r="H6" s="2439"/>
      <c r="I6" s="2439"/>
      <c r="J6" s="2439"/>
      <c r="K6" s="2439"/>
      <c r="L6" s="2439"/>
      <c r="M6" s="2439"/>
      <c r="N6" s="2440"/>
      <c r="O6" s="1186"/>
      <c r="P6" s="29"/>
    </row>
    <row r="7" spans="3:16" ht="12.75" customHeight="1">
      <c r="C7" s="2433"/>
      <c r="D7" s="2434"/>
      <c r="E7" s="2441"/>
      <c r="F7" s="2442"/>
      <c r="G7" s="2442"/>
      <c r="H7" s="2442"/>
      <c r="I7" s="2442"/>
      <c r="J7" s="2442"/>
      <c r="K7" s="2442"/>
      <c r="L7" s="2442"/>
      <c r="M7" s="2442"/>
      <c r="N7" s="2443"/>
      <c r="O7" s="1186"/>
      <c r="P7" s="29"/>
    </row>
    <row r="8" spans="3:16" ht="20.25">
      <c r="C8" s="346"/>
      <c r="D8" s="90"/>
      <c r="E8" s="90"/>
      <c r="F8" s="2431"/>
      <c r="G8" s="2431"/>
      <c r="H8" s="2431"/>
      <c r="I8" s="2431"/>
      <c r="J8" s="2431"/>
      <c r="K8" s="2431"/>
      <c r="L8" s="2431"/>
      <c r="M8" s="2431"/>
      <c r="N8" s="2431"/>
      <c r="O8" s="2431"/>
      <c r="P8" s="29"/>
    </row>
    <row r="9" spans="3:16">
      <c r="C9" s="346"/>
      <c r="D9" s="90"/>
      <c r="E9" s="90"/>
      <c r="F9" s="90"/>
      <c r="G9" s="90"/>
      <c r="H9" s="90"/>
      <c r="I9" s="90"/>
      <c r="J9" s="90"/>
      <c r="K9" s="90"/>
      <c r="L9" s="90"/>
      <c r="M9" s="90"/>
      <c r="N9" s="90"/>
      <c r="O9" s="90"/>
      <c r="P9" s="29"/>
    </row>
    <row r="10" spans="3:16">
      <c r="C10" s="346"/>
      <c r="D10" s="90"/>
      <c r="E10" s="90"/>
      <c r="F10" s="1069"/>
      <c r="G10" s="1069"/>
      <c r="H10" s="90"/>
      <c r="I10" s="90"/>
      <c r="J10" s="90"/>
      <c r="K10" s="90"/>
      <c r="L10" s="90"/>
      <c r="M10" s="90"/>
      <c r="N10" s="90"/>
      <c r="O10" s="90"/>
      <c r="P10" s="29"/>
    </row>
    <row r="11" spans="3:16">
      <c r="C11" s="346"/>
      <c r="D11" s="90"/>
      <c r="E11" s="1640"/>
      <c r="F11" s="90"/>
      <c r="G11" s="90"/>
      <c r="H11" s="90"/>
      <c r="I11" s="90"/>
      <c r="J11" s="90"/>
      <c r="K11" s="90"/>
      <c r="L11" s="90"/>
      <c r="M11" s="90"/>
      <c r="N11" s="90"/>
      <c r="O11" s="90"/>
      <c r="P11" s="29"/>
    </row>
    <row r="12" spans="3:16">
      <c r="C12" s="346"/>
      <c r="D12" s="90"/>
      <c r="E12" s="1640"/>
      <c r="F12" s="90"/>
      <c r="G12" s="90"/>
      <c r="H12" s="90"/>
      <c r="I12" s="90"/>
      <c r="J12" s="90"/>
      <c r="K12" s="90"/>
      <c r="L12" s="90"/>
      <c r="M12" s="90"/>
      <c r="N12" s="90"/>
      <c r="O12" s="90"/>
      <c r="P12" s="29"/>
    </row>
    <row r="13" spans="3:16">
      <c r="C13" s="346"/>
      <c r="D13" s="90"/>
      <c r="E13" s="90"/>
      <c r="F13" s="90"/>
      <c r="G13" s="90"/>
      <c r="H13" s="90"/>
      <c r="I13" s="90"/>
      <c r="J13" s="90"/>
      <c r="K13" s="90"/>
      <c r="L13" s="90"/>
      <c r="M13" s="90"/>
      <c r="N13" s="90"/>
      <c r="O13" s="90"/>
      <c r="P13" s="29"/>
    </row>
    <row r="14" spans="3:16" ht="20.25">
      <c r="C14" s="346"/>
      <c r="D14" s="90"/>
      <c r="E14" s="90"/>
      <c r="F14" s="1070"/>
      <c r="G14" s="90"/>
      <c r="H14" s="90"/>
      <c r="I14" s="90"/>
      <c r="J14" s="90"/>
      <c r="K14" s="90"/>
      <c r="L14" s="1071"/>
      <c r="M14" s="90"/>
      <c r="N14" s="90"/>
      <c r="O14" s="90"/>
      <c r="P14" s="29"/>
    </row>
    <row r="15" spans="3:16">
      <c r="C15" s="346"/>
      <c r="D15" s="90"/>
      <c r="E15" s="90"/>
      <c r="F15" s="90"/>
      <c r="G15" s="90"/>
      <c r="H15" s="90"/>
      <c r="I15" s="90"/>
      <c r="J15" s="90"/>
      <c r="K15" s="90"/>
      <c r="L15" s="90"/>
      <c r="M15" s="90"/>
      <c r="N15" s="90"/>
      <c r="O15" s="90"/>
      <c r="P15" s="29"/>
    </row>
    <row r="16" spans="3:16">
      <c r="C16" s="346"/>
      <c r="D16" s="90"/>
      <c r="E16" s="90"/>
      <c r="F16" s="90"/>
      <c r="G16" s="90"/>
      <c r="H16" s="90"/>
      <c r="I16" s="90"/>
      <c r="J16" s="90"/>
      <c r="K16" s="90"/>
      <c r="L16" s="90"/>
      <c r="M16" s="90"/>
      <c r="N16" s="90"/>
      <c r="O16" s="90"/>
      <c r="P16" s="29"/>
    </row>
    <row r="17" spans="3:16">
      <c r="C17" s="346"/>
      <c r="D17" s="90"/>
      <c r="E17" s="90"/>
      <c r="F17" s="90"/>
      <c r="G17" s="90"/>
      <c r="H17" s="90"/>
      <c r="I17" s="90"/>
      <c r="J17" s="90"/>
      <c r="K17" s="90"/>
      <c r="L17" s="90"/>
      <c r="M17" s="90"/>
      <c r="N17" s="90"/>
      <c r="O17" s="90"/>
      <c r="P17" s="29"/>
    </row>
    <row r="18" spans="3:16">
      <c r="C18" s="346"/>
      <c r="D18" s="90"/>
      <c r="E18" s="90"/>
      <c r="F18" s="90"/>
      <c r="G18" s="90"/>
      <c r="H18" s="90"/>
      <c r="I18" s="90"/>
      <c r="J18" s="90"/>
      <c r="K18" s="90"/>
      <c r="L18" s="90"/>
      <c r="M18" s="90"/>
      <c r="N18" s="90"/>
      <c r="O18" s="90"/>
      <c r="P18" s="29"/>
    </row>
    <row r="19" spans="3:16">
      <c r="C19" s="346"/>
      <c r="D19" s="90"/>
      <c r="E19" s="90"/>
      <c r="F19" s="90"/>
      <c r="G19" s="90"/>
      <c r="H19" s="90"/>
      <c r="I19" s="90"/>
      <c r="J19" s="90"/>
      <c r="K19" s="90"/>
      <c r="L19" s="90"/>
      <c r="M19" s="90"/>
      <c r="N19" s="90"/>
      <c r="O19" s="90"/>
      <c r="P19" s="29"/>
    </row>
    <row r="20" spans="3:16" ht="15.75">
      <c r="C20" s="346"/>
      <c r="D20" s="90"/>
      <c r="E20" s="90"/>
      <c r="F20" s="90"/>
      <c r="G20" s="90"/>
      <c r="H20" s="90"/>
      <c r="I20" s="90"/>
      <c r="J20" s="90"/>
      <c r="K20" s="90"/>
      <c r="L20" s="90"/>
      <c r="M20" s="2432"/>
      <c r="N20" s="2432"/>
      <c r="O20" s="2432"/>
      <c r="P20" s="29"/>
    </row>
    <row r="21" spans="3:16" ht="13.5" thickBot="1">
      <c r="C21" s="325"/>
      <c r="D21" s="326"/>
      <c r="E21" s="326"/>
      <c r="F21" s="326"/>
      <c r="G21" s="326"/>
      <c r="H21" s="326"/>
      <c r="I21" s="326"/>
      <c r="J21" s="326"/>
      <c r="K21" s="326"/>
      <c r="L21" s="326"/>
      <c r="M21" s="326"/>
      <c r="N21" s="326"/>
      <c r="O21" s="326"/>
      <c r="P21" s="327"/>
    </row>
  </sheetData>
  <sheetProtection password="D69D" sheet="1" selectLockedCells="1"/>
  <mergeCells count="7">
    <mergeCell ref="C2:P2"/>
    <mergeCell ref="C3:P3"/>
    <mergeCell ref="F8:O8"/>
    <mergeCell ref="M20:O20"/>
    <mergeCell ref="E11:E12"/>
    <mergeCell ref="C5:D7"/>
    <mergeCell ref="E5:N7"/>
  </mergeCells>
  <printOptions horizontalCentered="1"/>
  <pageMargins left="0.45" right="0.45" top="0.5" bottom="0.5" header="0.3" footer="0.3"/>
  <pageSetup paperSize="256" scale="80" orientation="portrait" r:id="rId1"/>
  <headerFooter>
    <oddFooter>&amp;CPC-2105</oddFooter>
  </headerFooter>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1" tint="0.34998626667073579"/>
  </sheetPr>
  <dimension ref="C1:AG76"/>
  <sheetViews>
    <sheetView topLeftCell="A14" zoomScale="80" zoomScaleNormal="80" workbookViewId="0">
      <selection activeCell="D42" sqref="D42:F42"/>
    </sheetView>
  </sheetViews>
  <sheetFormatPr defaultColWidth="9.140625" defaultRowHeight="12.75"/>
  <cols>
    <col min="1" max="1" width="2.85546875" style="20" customWidth="1"/>
    <col min="2" max="2" width="34.28515625" style="20" customWidth="1"/>
    <col min="3" max="3" width="1.42578125" style="20" customWidth="1"/>
    <col min="4" max="4" width="12.5703125" style="20" customWidth="1"/>
    <col min="5" max="6" width="10" style="20" customWidth="1"/>
    <col min="7" max="7" width="9.140625" style="20" customWidth="1"/>
    <col min="8" max="13" width="9.140625" style="20"/>
    <col min="14" max="14" width="10.7109375" style="28" customWidth="1"/>
    <col min="15" max="15" width="10.5703125" style="28" customWidth="1"/>
    <col min="16" max="16" width="3.42578125" style="28" customWidth="1"/>
    <col min="17" max="17" width="2.140625" style="20" customWidth="1"/>
    <col min="18" max="16384" width="9.140625" style="20"/>
  </cols>
  <sheetData>
    <row r="1" spans="3:17" ht="13.5" thickBot="1"/>
    <row r="2" spans="3:17" ht="18.75" customHeight="1" thickBot="1">
      <c r="C2" s="660"/>
      <c r="D2" s="2466" t="s">
        <v>1408</v>
      </c>
      <c r="E2" s="2467"/>
      <c r="F2" s="2467"/>
      <c r="G2" s="2467"/>
      <c r="H2" s="2467"/>
      <c r="I2" s="2467"/>
      <c r="J2" s="2467"/>
      <c r="K2" s="2467"/>
      <c r="L2" s="2467"/>
      <c r="M2" s="2467"/>
      <c r="N2" s="2467"/>
      <c r="O2" s="2467"/>
      <c r="P2" s="1072"/>
      <c r="Q2" s="323"/>
    </row>
    <row r="3" spans="3:17" ht="16.5" thickBot="1">
      <c r="C3" s="324"/>
      <c r="D3" s="2468" t="s">
        <v>556</v>
      </c>
      <c r="E3" s="2469"/>
      <c r="F3" s="2469"/>
      <c r="G3" s="2469"/>
      <c r="H3" s="2469"/>
      <c r="I3" s="2469"/>
      <c r="J3" s="2469"/>
      <c r="K3" s="2469"/>
      <c r="L3" s="2469"/>
      <c r="M3" s="2469"/>
      <c r="N3" s="2469"/>
      <c r="O3" s="2469"/>
      <c r="P3" s="1073"/>
      <c r="Q3" s="29"/>
    </row>
    <row r="4" spans="3:17" ht="13.5" customHeight="1" thickBot="1">
      <c r="C4" s="324"/>
      <c r="D4" s="1074"/>
      <c r="E4" s="1074"/>
      <c r="F4" s="1074"/>
      <c r="G4" s="1074"/>
      <c r="H4" s="1074"/>
      <c r="I4" s="1074"/>
      <c r="J4" s="1074"/>
      <c r="K4" s="1074"/>
      <c r="L4" s="1074"/>
      <c r="M4" s="1074"/>
      <c r="N4" s="1074"/>
      <c r="O4" s="90"/>
      <c r="P4" s="90"/>
      <c r="Q4" s="29"/>
    </row>
    <row r="5" spans="3:17" ht="62.25" customHeight="1" thickBot="1">
      <c r="C5" s="324"/>
      <c r="D5" s="1075" t="s">
        <v>367</v>
      </c>
      <c r="E5" s="2471" t="s">
        <v>605</v>
      </c>
      <c r="F5" s="2472"/>
      <c r="G5" s="2472"/>
      <c r="H5" s="2472"/>
      <c r="I5" s="2472"/>
      <c r="J5" s="2472"/>
      <c r="K5" s="2472"/>
      <c r="L5" s="2472"/>
      <c r="M5" s="2472"/>
      <c r="N5" s="2473"/>
      <c r="O5" s="1076"/>
      <c r="P5" s="1076"/>
      <c r="Q5" s="29"/>
    </row>
    <row r="6" spans="3:17" ht="12" customHeight="1" thickBot="1">
      <c r="C6" s="324"/>
      <c r="D6" s="1077"/>
      <c r="E6" s="1077"/>
      <c r="F6" s="1074"/>
      <c r="G6" s="1074"/>
      <c r="H6" s="1074"/>
      <c r="I6" s="1074"/>
      <c r="J6" s="1074"/>
      <c r="K6" s="1074"/>
      <c r="L6" s="1074"/>
      <c r="M6" s="1074"/>
      <c r="N6" s="1074"/>
      <c r="O6" s="90"/>
      <c r="P6" s="90"/>
      <c r="Q6" s="29"/>
    </row>
    <row r="7" spans="3:17" ht="31.5" customHeight="1" thickBot="1">
      <c r="C7" s="324"/>
      <c r="D7" s="2447" t="s">
        <v>190</v>
      </c>
      <c r="E7" s="2470"/>
      <c r="F7" s="2474" t="str">
        <f>IF(ISBLANK('1. Classification &amp; Budget'!H9),"",'1. Classification &amp; Budget'!H9)</f>
        <v>Developing our Self-Sufficiency</v>
      </c>
      <c r="G7" s="2475"/>
      <c r="H7" s="2476"/>
      <c r="I7" s="2447" t="s">
        <v>384</v>
      </c>
      <c r="J7" s="2448"/>
      <c r="K7" s="2448"/>
      <c r="L7" s="1078" t="str">
        <f>IF(ISBLANK(GrantChoice),"",GrantChoice)</f>
        <v>PP</v>
      </c>
      <c r="M7" s="1079" t="str">
        <f>IF(ISBLANK('1. Classification &amp; Budget'!R7),"",'1. Classification &amp; Budget'!R7)</f>
        <v>13</v>
      </c>
      <c r="N7" s="1080">
        <f>IF(ISBLANK('1. Classification &amp; Budget'!S7),"",'1. Classification &amp; Budget'!S7)</f>
        <v>515</v>
      </c>
      <c r="O7" s="1081" t="str">
        <f>IF(ISBLANK('1. Classification &amp; Budget'!T7),"",'1. Classification &amp; Budget'!T7)</f>
        <v>011</v>
      </c>
      <c r="P7" s="1082"/>
      <c r="Q7" s="29"/>
    </row>
    <row r="8" spans="3:17" ht="30" customHeight="1" thickBot="1">
      <c r="C8" s="324"/>
      <c r="D8" s="2447" t="s">
        <v>544</v>
      </c>
      <c r="E8" s="2470"/>
      <c r="F8" s="1143" t="str">
        <f>IF(ISBLANK('1. Classification &amp; Budget'!I23),"",'1. Classification &amp; Budget'!I23)</f>
        <v>Allison</v>
      </c>
      <c r="G8" s="2475" t="str">
        <f>IF(ISBLANK('1. Classification &amp; Budget'!F23),"",'1. Classification &amp; Budget'!F23)</f>
        <v>Lacko</v>
      </c>
      <c r="H8" s="2476"/>
      <c r="I8" s="2447" t="s">
        <v>822</v>
      </c>
      <c r="J8" s="2448"/>
      <c r="K8" s="2448"/>
      <c r="L8" s="2477" t="str">
        <f>IF(ISBLANK('1. Classification &amp; Budget'!H5),"",'1. Classification &amp; Budget'!H5)</f>
        <v>Costa Rica</v>
      </c>
      <c r="M8" s="2478"/>
      <c r="N8" s="2478"/>
      <c r="O8" s="2479"/>
      <c r="P8" s="1083"/>
      <c r="Q8" s="29"/>
    </row>
    <row r="9" spans="3:17" ht="48" customHeight="1" thickBot="1">
      <c r="C9" s="324"/>
      <c r="D9" s="2447" t="s">
        <v>830</v>
      </c>
      <c r="E9" s="2448"/>
      <c r="F9" s="2463" t="str">
        <f>IF(ISBLANK('1. Classification &amp; Budget'!H14),"YOU MUST ENTER A COMMUNITY GROUP NAME ON THE PROJECT CLASSIFICATION SCREEN",'1. Classification &amp; Budget'!H14)</f>
        <v>Women United for a Better Future</v>
      </c>
      <c r="G9" s="2464"/>
      <c r="H9" s="2465"/>
      <c r="I9" s="2447" t="s">
        <v>829</v>
      </c>
      <c r="J9" s="2448"/>
      <c r="K9" s="2448"/>
      <c r="L9" s="2460" t="str">
        <f>IF(ISBLANK('1. Classification &amp; Budget'!H15),"",'1. Classification &amp; Budget'!H15)</f>
        <v>Mayela Mata Jimenez</v>
      </c>
      <c r="M9" s="2461"/>
      <c r="N9" s="2461"/>
      <c r="O9" s="2462"/>
      <c r="P9" s="1084"/>
      <c r="Q9" s="29"/>
    </row>
    <row r="10" spans="3:17" ht="17.25" customHeight="1" thickBot="1">
      <c r="C10" s="324"/>
      <c r="D10" s="2447" t="s">
        <v>831</v>
      </c>
      <c r="E10" s="2448"/>
      <c r="F10" s="2449" t="str">
        <f>IF(ISBLANK(GrantChoice),"",IF(GrantChoice="PP","Peace Corps Parntership",IF(GrantChoice="SP","SPA",IF(GrantChoice="VA","VAST",IF(GrantChoice="EC","ECPA","")))))</f>
        <v>Peace Corps Parntership</v>
      </c>
      <c r="G10" s="2450"/>
      <c r="H10" s="2450"/>
      <c r="I10" s="2450"/>
      <c r="J10" s="2450"/>
      <c r="K10" s="2450"/>
      <c r="L10" s="2450"/>
      <c r="M10" s="2450"/>
      <c r="N10" s="2450"/>
      <c r="O10" s="2451"/>
      <c r="P10" s="1085"/>
      <c r="Q10" s="29"/>
    </row>
    <row r="11" spans="3:17" ht="13.5" customHeight="1">
      <c r="C11" s="324"/>
      <c r="D11" s="1086"/>
      <c r="E11" s="1086"/>
      <c r="F11" s="1086"/>
      <c r="G11" s="1086"/>
      <c r="H11" s="1086"/>
      <c r="I11" s="1086"/>
      <c r="J11" s="1087"/>
      <c r="K11" s="1087"/>
      <c r="L11" s="1087"/>
      <c r="M11" s="1086"/>
      <c r="N11" s="1086"/>
      <c r="O11" s="90"/>
      <c r="P11" s="90"/>
      <c r="Q11" s="29"/>
    </row>
    <row r="12" spans="3:17" ht="9" customHeight="1">
      <c r="C12" s="324"/>
      <c r="D12" s="2480" t="s">
        <v>1328</v>
      </c>
      <c r="E12" s="2480"/>
      <c r="F12" s="2480"/>
      <c r="G12" s="2480"/>
      <c r="H12" s="2480"/>
      <c r="I12" s="2480"/>
      <c r="J12" s="2480"/>
      <c r="K12" s="2480"/>
      <c r="L12" s="2480"/>
      <c r="M12" s="2480"/>
      <c r="N12" s="2480"/>
      <c r="O12" s="2480"/>
      <c r="P12" s="401"/>
      <c r="Q12" s="29"/>
    </row>
    <row r="13" spans="3:17" ht="28.5" customHeight="1">
      <c r="C13" s="324"/>
      <c r="D13" s="2480"/>
      <c r="E13" s="2480"/>
      <c r="F13" s="2480"/>
      <c r="G13" s="2480"/>
      <c r="H13" s="2480"/>
      <c r="I13" s="2480"/>
      <c r="J13" s="2480"/>
      <c r="K13" s="2480"/>
      <c r="L13" s="2480"/>
      <c r="M13" s="2480"/>
      <c r="N13" s="2480"/>
      <c r="O13" s="2480"/>
      <c r="P13" s="401"/>
      <c r="Q13" s="29"/>
    </row>
    <row r="14" spans="3:17" ht="15" customHeight="1">
      <c r="C14" s="324"/>
      <c r="D14" s="1088"/>
      <c r="E14" s="1088"/>
      <c r="F14" s="1088"/>
      <c r="G14" s="1088"/>
      <c r="H14" s="1088"/>
      <c r="I14" s="1088"/>
      <c r="J14" s="1088"/>
      <c r="K14" s="1088"/>
      <c r="L14" s="1088"/>
      <c r="M14" s="1088"/>
      <c r="N14" s="1088"/>
      <c r="O14" s="1088"/>
      <c r="P14" s="1088"/>
      <c r="Q14" s="29"/>
    </row>
    <row r="15" spans="3:17" ht="15" customHeight="1">
      <c r="C15" s="324"/>
      <c r="D15" s="1089" t="s">
        <v>1329</v>
      </c>
      <c r="E15" s="1088"/>
      <c r="F15" s="1088"/>
      <c r="G15" s="1088"/>
      <c r="H15" s="1088"/>
      <c r="I15" s="1088"/>
      <c r="J15" s="1088"/>
      <c r="K15" s="1088"/>
      <c r="L15" s="1088"/>
      <c r="M15" s="1088"/>
      <c r="N15" s="1088"/>
      <c r="O15" s="1088"/>
      <c r="P15" s="1088"/>
      <c r="Q15" s="29"/>
    </row>
    <row r="16" spans="3:17" ht="12.75" customHeight="1">
      <c r="C16" s="324"/>
      <c r="D16" s="90"/>
      <c r="E16" s="90"/>
      <c r="F16" s="90"/>
      <c r="G16" s="90"/>
      <c r="H16" s="90"/>
      <c r="I16" s="90"/>
      <c r="J16" s="90"/>
      <c r="K16" s="90"/>
      <c r="L16" s="90"/>
      <c r="M16" s="90"/>
      <c r="N16" s="90"/>
      <c r="O16" s="90"/>
      <c r="P16" s="90"/>
      <c r="Q16" s="29"/>
    </row>
    <row r="17" spans="3:21" ht="19.5" customHeight="1">
      <c r="C17" s="324"/>
      <c r="D17" s="2456" t="s">
        <v>1330</v>
      </c>
      <c r="E17" s="2456"/>
      <c r="F17" s="2456"/>
      <c r="G17" s="2456"/>
      <c r="H17" s="2456"/>
      <c r="I17" s="2456"/>
      <c r="J17" s="2456"/>
      <c r="K17" s="2456"/>
      <c r="L17" s="2456"/>
      <c r="M17" s="2456"/>
      <c r="N17" s="2456"/>
      <c r="O17" s="2456"/>
      <c r="P17" s="1090"/>
      <c r="Q17" s="29"/>
      <c r="U17" s="862"/>
    </row>
    <row r="18" spans="3:21" ht="19.5" customHeight="1">
      <c r="C18" s="324"/>
      <c r="D18" s="1138"/>
      <c r="E18" s="1138"/>
      <c r="F18" s="1138"/>
      <c r="G18" s="1138"/>
      <c r="H18" s="1138"/>
      <c r="I18" s="1138"/>
      <c r="J18" s="1138"/>
      <c r="K18" s="1138"/>
      <c r="L18" s="1138"/>
      <c r="M18" s="1138"/>
      <c r="N18" s="1138"/>
      <c r="O18" s="1138"/>
      <c r="P18" s="1090"/>
      <c r="Q18" s="29"/>
      <c r="U18" s="862"/>
    </row>
    <row r="19" spans="3:21" ht="15.75" customHeight="1">
      <c r="C19" s="324"/>
      <c r="D19" s="2455" t="s">
        <v>1331</v>
      </c>
      <c r="E19" s="2455"/>
      <c r="F19" s="2455"/>
      <c r="G19" s="2455"/>
      <c r="H19" s="2455"/>
      <c r="I19" s="2455"/>
      <c r="J19" s="2455"/>
      <c r="K19" s="2455"/>
      <c r="L19" s="2455"/>
      <c r="M19" s="2455"/>
      <c r="N19" s="2455"/>
      <c r="O19" s="2455"/>
      <c r="P19" s="1091"/>
      <c r="Q19" s="29"/>
      <c r="U19" s="862"/>
    </row>
    <row r="20" spans="3:21" ht="21" customHeight="1">
      <c r="C20" s="324"/>
      <c r="D20" s="2455"/>
      <c r="E20" s="2455"/>
      <c r="F20" s="2455"/>
      <c r="G20" s="2455"/>
      <c r="H20" s="2455"/>
      <c r="I20" s="2455"/>
      <c r="J20" s="2455"/>
      <c r="K20" s="2455"/>
      <c r="L20" s="2455"/>
      <c r="M20" s="2455"/>
      <c r="N20" s="2455"/>
      <c r="O20" s="2455"/>
      <c r="P20" s="1091"/>
      <c r="Q20" s="29"/>
    </row>
    <row r="21" spans="3:21" ht="12.75" customHeight="1">
      <c r="C21" s="324"/>
      <c r="D21" s="1137"/>
      <c r="E21" s="1137"/>
      <c r="F21" s="1137"/>
      <c r="G21" s="1137"/>
      <c r="H21" s="1137"/>
      <c r="I21" s="1137"/>
      <c r="J21" s="1137"/>
      <c r="K21" s="1137"/>
      <c r="L21" s="1137"/>
      <c r="M21" s="1137"/>
      <c r="N21" s="1137"/>
      <c r="O21" s="1137"/>
      <c r="P21" s="1091"/>
      <c r="Q21" s="29"/>
    </row>
    <row r="22" spans="3:21" ht="15" customHeight="1">
      <c r="C22" s="324"/>
      <c r="D22" s="2455" t="s">
        <v>1468</v>
      </c>
      <c r="E22" s="2455"/>
      <c r="F22" s="2455"/>
      <c r="G22" s="2455"/>
      <c r="H22" s="2455"/>
      <c r="I22" s="2455"/>
      <c r="J22" s="2455"/>
      <c r="K22" s="2455"/>
      <c r="L22" s="2455"/>
      <c r="M22" s="2455"/>
      <c r="N22" s="2455"/>
      <c r="O22" s="2455"/>
      <c r="P22" s="1091"/>
      <c r="Q22" s="29"/>
    </row>
    <row r="23" spans="3:21" ht="15.75" customHeight="1">
      <c r="C23" s="324"/>
      <c r="D23" s="2455"/>
      <c r="E23" s="2455"/>
      <c r="F23" s="2455"/>
      <c r="G23" s="2455"/>
      <c r="H23" s="2455"/>
      <c r="I23" s="2455"/>
      <c r="J23" s="2455"/>
      <c r="K23" s="2455"/>
      <c r="L23" s="2455"/>
      <c r="M23" s="2455"/>
      <c r="N23" s="2455"/>
      <c r="O23" s="2455"/>
      <c r="P23" s="1091"/>
      <c r="Q23" s="29"/>
    </row>
    <row r="24" spans="3:21" ht="15.75" customHeight="1">
      <c r="C24" s="324"/>
      <c r="D24" s="2455"/>
      <c r="E24" s="2455"/>
      <c r="F24" s="2455"/>
      <c r="G24" s="2455"/>
      <c r="H24" s="2455"/>
      <c r="I24" s="2455"/>
      <c r="J24" s="2455"/>
      <c r="K24" s="2455"/>
      <c r="L24" s="2455"/>
      <c r="M24" s="2455"/>
      <c r="N24" s="2455"/>
      <c r="O24" s="2455"/>
      <c r="P24" s="1091"/>
      <c r="Q24" s="29"/>
    </row>
    <row r="25" spans="3:21" ht="30" customHeight="1">
      <c r="C25" s="324"/>
      <c r="D25" s="2455"/>
      <c r="E25" s="2455"/>
      <c r="F25" s="2455"/>
      <c r="G25" s="2455"/>
      <c r="H25" s="2455"/>
      <c r="I25" s="2455"/>
      <c r="J25" s="2455"/>
      <c r="K25" s="2455"/>
      <c r="L25" s="2455"/>
      <c r="M25" s="2455"/>
      <c r="N25" s="2455"/>
      <c r="O25" s="2455"/>
      <c r="P25" s="1091"/>
      <c r="Q25" s="29"/>
    </row>
    <row r="26" spans="3:21" ht="11.25" customHeight="1">
      <c r="C26" s="324"/>
      <c r="D26" s="1137"/>
      <c r="E26" s="1137"/>
      <c r="F26" s="1137"/>
      <c r="G26" s="1137"/>
      <c r="H26" s="1137"/>
      <c r="I26" s="1137"/>
      <c r="J26" s="1137"/>
      <c r="K26" s="1137"/>
      <c r="L26" s="1137"/>
      <c r="M26" s="1137"/>
      <c r="N26" s="1137"/>
      <c r="O26" s="1137"/>
      <c r="P26" s="1091"/>
      <c r="Q26" s="29"/>
    </row>
    <row r="27" spans="3:21" ht="15.75" customHeight="1">
      <c r="C27" s="324"/>
      <c r="D27" s="2455" t="s">
        <v>1332</v>
      </c>
      <c r="E27" s="2455"/>
      <c r="F27" s="2455"/>
      <c r="G27" s="2455"/>
      <c r="H27" s="2455"/>
      <c r="I27" s="2455"/>
      <c r="J27" s="2455"/>
      <c r="K27" s="2455"/>
      <c r="L27" s="2455"/>
      <c r="M27" s="2455"/>
      <c r="N27" s="2455"/>
      <c r="O27" s="2455"/>
      <c r="P27" s="1091"/>
      <c r="Q27" s="29"/>
    </row>
    <row r="28" spans="3:21" ht="15.75" customHeight="1">
      <c r="C28" s="324"/>
      <c r="D28" s="2455"/>
      <c r="E28" s="2455"/>
      <c r="F28" s="2455"/>
      <c r="G28" s="2455"/>
      <c r="H28" s="2455"/>
      <c r="I28" s="2455"/>
      <c r="J28" s="2455"/>
      <c r="K28" s="2455"/>
      <c r="L28" s="2455"/>
      <c r="M28" s="2455"/>
      <c r="N28" s="2455"/>
      <c r="O28" s="2455"/>
      <c r="P28" s="1091"/>
      <c r="Q28" s="29"/>
    </row>
    <row r="29" spans="3:21" ht="12" customHeight="1">
      <c r="C29" s="324"/>
      <c r="D29" s="1137"/>
      <c r="E29" s="1137"/>
      <c r="F29" s="1137"/>
      <c r="G29" s="1137"/>
      <c r="H29" s="1137"/>
      <c r="I29" s="1137"/>
      <c r="J29" s="1137"/>
      <c r="K29" s="1137"/>
      <c r="L29" s="1137"/>
      <c r="M29" s="1137"/>
      <c r="N29" s="1137"/>
      <c r="O29" s="1137"/>
      <c r="P29" s="1091"/>
      <c r="Q29" s="29"/>
    </row>
    <row r="30" spans="3:21" ht="15.75" customHeight="1">
      <c r="C30" s="324"/>
      <c r="D30" s="2455" t="s">
        <v>1469</v>
      </c>
      <c r="E30" s="2455"/>
      <c r="F30" s="2455"/>
      <c r="G30" s="2455"/>
      <c r="H30" s="2455"/>
      <c r="I30" s="2455"/>
      <c r="J30" s="2455"/>
      <c r="K30" s="2455"/>
      <c r="L30" s="2455"/>
      <c r="M30" s="2455"/>
      <c r="N30" s="2455"/>
      <c r="O30" s="2455"/>
      <c r="P30" s="1091"/>
      <c r="Q30" s="29"/>
    </row>
    <row r="31" spans="3:21" ht="15.75" customHeight="1">
      <c r="C31" s="324"/>
      <c r="D31" s="2455"/>
      <c r="E31" s="2455"/>
      <c r="F31" s="2455"/>
      <c r="G31" s="2455"/>
      <c r="H31" s="2455"/>
      <c r="I31" s="2455"/>
      <c r="J31" s="2455"/>
      <c r="K31" s="2455"/>
      <c r="L31" s="2455"/>
      <c r="M31" s="2455"/>
      <c r="N31" s="2455"/>
      <c r="O31" s="2455"/>
      <c r="P31" s="1091"/>
      <c r="Q31" s="29"/>
    </row>
    <row r="32" spans="3:21" ht="15.75" customHeight="1">
      <c r="C32" s="324"/>
      <c r="D32" s="2455"/>
      <c r="E32" s="2455"/>
      <c r="F32" s="2455"/>
      <c r="G32" s="2455"/>
      <c r="H32" s="2455"/>
      <c r="I32" s="2455"/>
      <c r="J32" s="2455"/>
      <c r="K32" s="2455"/>
      <c r="L32" s="2455"/>
      <c r="M32" s="2455"/>
      <c r="N32" s="2455"/>
      <c r="O32" s="2455"/>
      <c r="P32" s="1091"/>
      <c r="Q32" s="29"/>
    </row>
    <row r="33" spans="3:33" ht="9" customHeight="1">
      <c r="C33" s="324"/>
      <c r="D33" s="1137"/>
      <c r="E33" s="1137"/>
      <c r="F33" s="1137"/>
      <c r="G33" s="1137"/>
      <c r="H33" s="1137"/>
      <c r="I33" s="1137"/>
      <c r="J33" s="1137"/>
      <c r="K33" s="1137"/>
      <c r="L33" s="1137"/>
      <c r="M33" s="1137"/>
      <c r="N33" s="1137"/>
      <c r="O33" s="1137"/>
      <c r="P33" s="1091"/>
      <c r="Q33" s="29"/>
    </row>
    <row r="34" spans="3:33" ht="15.75" customHeight="1">
      <c r="C34" s="324"/>
      <c r="D34" s="2455" t="s">
        <v>1333</v>
      </c>
      <c r="E34" s="2455"/>
      <c r="F34" s="2455"/>
      <c r="G34" s="2455"/>
      <c r="H34" s="2455"/>
      <c r="I34" s="2455"/>
      <c r="J34" s="2455"/>
      <c r="K34" s="2455"/>
      <c r="L34" s="2455"/>
      <c r="M34" s="2455"/>
      <c r="N34" s="2455"/>
      <c r="O34" s="2455"/>
      <c r="P34" s="1091"/>
      <c r="Q34" s="29"/>
    </row>
    <row r="35" spans="3:33" ht="29.25" customHeight="1">
      <c r="C35" s="324"/>
      <c r="D35" s="2455"/>
      <c r="E35" s="2455"/>
      <c r="F35" s="2455"/>
      <c r="G35" s="2455"/>
      <c r="H35" s="2455"/>
      <c r="I35" s="2455"/>
      <c r="J35" s="2455"/>
      <c r="K35" s="2455"/>
      <c r="L35" s="2455"/>
      <c r="M35" s="2455"/>
      <c r="N35" s="2455"/>
      <c r="O35" s="2455"/>
      <c r="P35" s="1091"/>
      <c r="Q35" s="29"/>
    </row>
    <row r="36" spans="3:33" ht="9.75" customHeight="1">
      <c r="C36" s="324"/>
      <c r="D36" s="1137"/>
      <c r="E36" s="1137"/>
      <c r="F36" s="1137"/>
      <c r="G36" s="1137"/>
      <c r="H36" s="1137"/>
      <c r="I36" s="1137"/>
      <c r="J36" s="1137"/>
      <c r="K36" s="1137"/>
      <c r="L36" s="1137"/>
      <c r="M36" s="1137"/>
      <c r="N36" s="1137"/>
      <c r="O36" s="1137"/>
      <c r="P36" s="1091"/>
      <c r="Q36" s="29"/>
    </row>
    <row r="37" spans="3:33" ht="17.25" customHeight="1">
      <c r="C37" s="324"/>
      <c r="D37" s="2455" t="s">
        <v>1470</v>
      </c>
      <c r="E37" s="2455"/>
      <c r="F37" s="2455"/>
      <c r="G37" s="2455"/>
      <c r="H37" s="2455"/>
      <c r="I37" s="2455"/>
      <c r="J37" s="2455"/>
      <c r="K37" s="2455"/>
      <c r="L37" s="2455"/>
      <c r="M37" s="2455"/>
      <c r="N37" s="2455"/>
      <c r="O37" s="2455"/>
      <c r="P37" s="1091"/>
      <c r="Q37" s="29"/>
    </row>
    <row r="38" spans="3:33" ht="10.5" customHeight="1">
      <c r="C38" s="324"/>
      <c r="D38" s="1137"/>
      <c r="E38" s="1137"/>
      <c r="F38" s="1137"/>
      <c r="G38" s="1137"/>
      <c r="H38" s="1137"/>
      <c r="I38" s="1137"/>
      <c r="J38" s="1137"/>
      <c r="K38" s="1137"/>
      <c r="L38" s="1137"/>
      <c r="M38" s="1137"/>
      <c r="N38" s="1137"/>
      <c r="O38" s="1137"/>
      <c r="P38" s="1091"/>
      <c r="Q38" s="29"/>
    </row>
    <row r="39" spans="3:33" ht="31.5" customHeight="1">
      <c r="C39" s="324"/>
      <c r="D39" s="2455" t="s">
        <v>1471</v>
      </c>
      <c r="E39" s="2455"/>
      <c r="F39" s="2455"/>
      <c r="G39" s="2455"/>
      <c r="H39" s="2455"/>
      <c r="I39" s="2455"/>
      <c r="J39" s="2455"/>
      <c r="K39" s="2455"/>
      <c r="L39" s="2455"/>
      <c r="M39" s="2455"/>
      <c r="N39" s="2455"/>
      <c r="O39" s="2455"/>
      <c r="P39" s="1091"/>
      <c r="Q39" s="29"/>
      <c r="V39" s="861"/>
      <c r="W39" s="861"/>
      <c r="X39" s="861"/>
      <c r="Y39" s="861"/>
      <c r="Z39" s="861"/>
      <c r="AA39" s="861"/>
      <c r="AB39" s="861"/>
      <c r="AC39" s="861"/>
      <c r="AD39" s="861"/>
      <c r="AE39" s="861"/>
      <c r="AF39" s="861"/>
      <c r="AG39" s="861"/>
    </row>
    <row r="40" spans="3:33" ht="18" customHeight="1">
      <c r="C40" s="324"/>
      <c r="D40" s="1137"/>
      <c r="E40" s="1137"/>
      <c r="F40" s="1137"/>
      <c r="G40" s="1137"/>
      <c r="H40" s="1137"/>
      <c r="I40" s="1137"/>
      <c r="J40" s="1137"/>
      <c r="K40" s="1137"/>
      <c r="L40" s="1137"/>
      <c r="M40" s="1137"/>
      <c r="N40" s="1137"/>
      <c r="O40" s="1137"/>
      <c r="P40" s="1091"/>
      <c r="Q40" s="29"/>
      <c r="V40" s="861"/>
      <c r="W40" s="861"/>
      <c r="X40" s="861"/>
      <c r="Y40" s="861"/>
      <c r="Z40" s="861"/>
      <c r="AA40" s="861"/>
      <c r="AB40" s="861"/>
      <c r="AC40" s="861"/>
      <c r="AD40" s="861"/>
      <c r="AE40" s="861"/>
      <c r="AF40" s="861"/>
      <c r="AG40" s="861"/>
    </row>
    <row r="41" spans="3:33" ht="18" customHeight="1">
      <c r="C41" s="324"/>
      <c r="D41" s="1074"/>
      <c r="E41" s="1074"/>
      <c r="F41" s="1074"/>
      <c r="G41" s="1074"/>
      <c r="H41" s="1074"/>
      <c r="I41" s="1074"/>
      <c r="J41" s="1074"/>
      <c r="K41" s="1074"/>
      <c r="L41" s="1074"/>
      <c r="M41" s="1074"/>
      <c r="N41" s="1074"/>
      <c r="O41" s="1074"/>
      <c r="P41" s="1074"/>
      <c r="Q41" s="29"/>
      <c r="V41" s="861"/>
      <c r="W41" s="861"/>
      <c r="X41" s="861"/>
      <c r="Y41" s="861"/>
      <c r="Z41" s="861"/>
      <c r="AA41" s="861"/>
      <c r="AB41" s="861"/>
      <c r="AC41" s="861"/>
      <c r="AD41" s="861"/>
      <c r="AE41" s="861"/>
      <c r="AF41" s="861"/>
      <c r="AG41" s="861"/>
    </row>
    <row r="42" spans="3:33" ht="18" customHeight="1" thickBot="1">
      <c r="C42" s="324"/>
      <c r="D42" s="2444"/>
      <c r="E42" s="2444"/>
      <c r="F42" s="2444"/>
      <c r="G42" s="1074"/>
      <c r="H42" s="2459"/>
      <c r="I42" s="2459"/>
      <c r="J42" s="2459"/>
      <c r="K42" s="2459"/>
      <c r="L42" s="1074"/>
      <c r="M42" s="2459"/>
      <c r="N42" s="2459"/>
      <c r="O42" s="1074"/>
      <c r="P42" s="1074"/>
      <c r="Q42" s="29"/>
      <c r="V42" s="861"/>
      <c r="W42" s="861"/>
      <c r="X42" s="861"/>
      <c r="Y42" s="861"/>
      <c r="Z42" s="861"/>
      <c r="AA42" s="861"/>
      <c r="AB42" s="861"/>
      <c r="AC42" s="861"/>
      <c r="AD42" s="861"/>
      <c r="AE42" s="861"/>
      <c r="AF42" s="861"/>
      <c r="AG42" s="861"/>
    </row>
    <row r="43" spans="3:33" ht="36.75" customHeight="1">
      <c r="C43" s="324"/>
      <c r="D43" s="2445" t="s">
        <v>1334</v>
      </c>
      <c r="E43" s="2445"/>
      <c r="F43" s="2445"/>
      <c r="G43" s="1074"/>
      <c r="H43" s="2454" t="s">
        <v>863</v>
      </c>
      <c r="I43" s="2454"/>
      <c r="J43" s="2454"/>
      <c r="K43" s="2454"/>
      <c r="L43" s="1092"/>
      <c r="M43" s="2445" t="s">
        <v>271</v>
      </c>
      <c r="N43" s="2445"/>
      <c r="O43" s="1092"/>
      <c r="P43" s="1092"/>
      <c r="Q43" s="29"/>
      <c r="V43" s="861"/>
      <c r="W43" s="861"/>
      <c r="X43" s="861"/>
      <c r="Y43" s="861"/>
      <c r="Z43" s="861"/>
      <c r="AA43" s="861"/>
      <c r="AB43" s="861"/>
      <c r="AC43" s="861"/>
      <c r="AD43" s="861"/>
      <c r="AE43" s="861"/>
      <c r="AF43" s="861"/>
      <c r="AG43" s="861"/>
    </row>
    <row r="44" spans="3:33" ht="51.75" customHeight="1">
      <c r="C44" s="324"/>
      <c r="D44" s="1074"/>
      <c r="E44" s="1074"/>
      <c r="F44" s="1074"/>
      <c r="G44" s="1074"/>
      <c r="H44" s="1074"/>
      <c r="I44" s="1074"/>
      <c r="J44" s="2483" t="s">
        <v>1880</v>
      </c>
      <c r="K44" s="2483"/>
      <c r="L44" s="2483"/>
      <c r="M44" s="2483"/>
      <c r="N44" s="2483"/>
      <c r="O44" s="2483"/>
      <c r="P44" s="1074"/>
      <c r="Q44" s="29"/>
      <c r="V44" s="861"/>
      <c r="W44" s="861"/>
      <c r="X44" s="861"/>
      <c r="Y44" s="861"/>
      <c r="Z44" s="861"/>
      <c r="AA44" s="861"/>
      <c r="AB44" s="861"/>
      <c r="AC44" s="861"/>
      <c r="AD44" s="861"/>
      <c r="AE44" s="861"/>
      <c r="AF44" s="861"/>
      <c r="AG44" s="861"/>
    </row>
    <row r="45" spans="3:33" ht="16.5" customHeight="1">
      <c r="C45" s="324"/>
      <c r="D45" s="2446" t="s">
        <v>1335</v>
      </c>
      <c r="E45" s="2446"/>
      <c r="F45" s="2446"/>
      <c r="G45" s="2446"/>
      <c r="H45" s="2446"/>
      <c r="I45" s="2446"/>
      <c r="J45" s="2446"/>
      <c r="K45" s="2446"/>
      <c r="L45" s="2446"/>
      <c r="M45" s="2446"/>
      <c r="N45" s="2446"/>
      <c r="O45" s="2446"/>
      <c r="P45" s="1093"/>
      <c r="Q45" s="29"/>
      <c r="V45" s="861"/>
      <c r="W45" s="861"/>
      <c r="X45" s="861"/>
      <c r="Y45" s="861"/>
      <c r="Z45" s="861"/>
      <c r="AA45" s="861"/>
      <c r="AB45" s="861"/>
      <c r="AC45" s="861"/>
      <c r="AD45" s="861"/>
      <c r="AE45" s="861"/>
      <c r="AF45" s="861"/>
      <c r="AG45" s="861"/>
    </row>
    <row r="46" spans="3:33" ht="16.5" customHeight="1">
      <c r="C46" s="324"/>
      <c r="D46" s="90"/>
      <c r="E46" s="90"/>
      <c r="F46" s="90"/>
      <c r="G46" s="90"/>
      <c r="H46" s="90"/>
      <c r="I46" s="90"/>
      <c r="J46" s="90"/>
      <c r="K46" s="90"/>
      <c r="L46" s="90"/>
      <c r="M46" s="90"/>
      <c r="N46" s="90"/>
      <c r="O46" s="90"/>
      <c r="P46" s="90"/>
      <c r="Q46" s="29"/>
      <c r="T46" s="2452"/>
      <c r="U46" s="2452"/>
      <c r="V46" s="2452"/>
      <c r="W46" s="2452"/>
      <c r="X46" s="2452"/>
      <c r="Y46" s="2452"/>
      <c r="Z46" s="2452"/>
      <c r="AA46" s="2452"/>
      <c r="AB46" s="2452"/>
      <c r="AC46" s="2452"/>
      <c r="AD46" s="2452"/>
      <c r="AE46" s="2452"/>
      <c r="AF46" s="861"/>
      <c r="AG46" s="861"/>
    </row>
    <row r="47" spans="3:33" ht="18" customHeight="1">
      <c r="C47" s="324"/>
      <c r="D47" s="2458" t="s">
        <v>1472</v>
      </c>
      <c r="E47" s="2458"/>
      <c r="F47" s="2458"/>
      <c r="G47" s="2458"/>
      <c r="H47" s="2458"/>
      <c r="I47" s="2458"/>
      <c r="J47" s="2458"/>
      <c r="K47" s="2458"/>
      <c r="L47" s="2458"/>
      <c r="M47" s="2458"/>
      <c r="N47" s="2458"/>
      <c r="O47" s="2458"/>
      <c r="P47" s="1091"/>
      <c r="Q47" s="29"/>
      <c r="T47" s="2452"/>
      <c r="U47" s="2452"/>
      <c r="V47" s="2452"/>
      <c r="W47" s="2452"/>
      <c r="X47" s="2452"/>
      <c r="Y47" s="2452"/>
      <c r="Z47" s="2452"/>
      <c r="AA47" s="2452"/>
      <c r="AB47" s="2452"/>
      <c r="AC47" s="2452"/>
      <c r="AD47" s="2452"/>
      <c r="AE47" s="2452"/>
      <c r="AF47" s="861"/>
      <c r="AG47" s="861"/>
    </row>
    <row r="48" spans="3:33" ht="13.5" customHeight="1">
      <c r="C48" s="324"/>
      <c r="D48" s="90"/>
      <c r="E48" s="90"/>
      <c r="F48" s="90"/>
      <c r="G48" s="90"/>
      <c r="H48" s="90"/>
      <c r="I48" s="90"/>
      <c r="J48" s="90"/>
      <c r="K48" s="90"/>
      <c r="L48" s="90"/>
      <c r="M48" s="90"/>
      <c r="N48" s="90"/>
      <c r="O48" s="90"/>
      <c r="P48" s="90"/>
      <c r="Q48" s="29"/>
      <c r="T48" s="2452"/>
      <c r="U48" s="2452"/>
      <c r="V48" s="2452"/>
      <c r="W48" s="2452"/>
      <c r="X48" s="2452"/>
      <c r="Y48" s="2452"/>
      <c r="Z48" s="2452"/>
      <c r="AA48" s="2452"/>
      <c r="AB48" s="2452"/>
      <c r="AC48" s="2452"/>
      <c r="AD48" s="2452"/>
      <c r="AE48" s="2452"/>
      <c r="AF48" s="861"/>
      <c r="AG48" s="861"/>
    </row>
    <row r="49" spans="3:33" ht="17.25" customHeight="1">
      <c r="C49" s="324"/>
      <c r="D49" s="2458" t="s">
        <v>1473</v>
      </c>
      <c r="E49" s="2458"/>
      <c r="F49" s="2458"/>
      <c r="G49" s="2458"/>
      <c r="H49" s="2458"/>
      <c r="I49" s="2458"/>
      <c r="J49" s="2458"/>
      <c r="K49" s="2458"/>
      <c r="L49" s="2458"/>
      <c r="M49" s="2458"/>
      <c r="N49" s="2458"/>
      <c r="O49" s="2458"/>
      <c r="P49" s="1091"/>
      <c r="Q49" s="29"/>
      <c r="T49" s="2452"/>
      <c r="U49" s="2452"/>
      <c r="V49" s="2452"/>
      <c r="W49" s="2452"/>
      <c r="X49" s="2452"/>
      <c r="Y49" s="2452"/>
      <c r="Z49" s="2452"/>
      <c r="AA49" s="2452"/>
      <c r="AB49" s="2452"/>
      <c r="AC49" s="2452"/>
      <c r="AD49" s="2452"/>
      <c r="AE49" s="2452"/>
      <c r="AF49" s="861"/>
      <c r="AG49" s="861"/>
    </row>
    <row r="50" spans="3:33" ht="17.25" customHeight="1">
      <c r="C50" s="324"/>
      <c r="D50" s="2458"/>
      <c r="E50" s="2458"/>
      <c r="F50" s="2458"/>
      <c r="G50" s="2458"/>
      <c r="H50" s="2458"/>
      <c r="I50" s="2458"/>
      <c r="J50" s="2458"/>
      <c r="K50" s="2458"/>
      <c r="L50" s="2458"/>
      <c r="M50" s="2458"/>
      <c r="N50" s="2458"/>
      <c r="O50" s="2458"/>
      <c r="P50" s="1091"/>
      <c r="Q50" s="29"/>
      <c r="T50" s="2452"/>
      <c r="U50" s="2452"/>
      <c r="V50" s="2452"/>
      <c r="W50" s="2452"/>
      <c r="X50" s="2452"/>
      <c r="Y50" s="2452"/>
      <c r="Z50" s="2452"/>
      <c r="AA50" s="2452"/>
      <c r="AB50" s="2452"/>
      <c r="AC50" s="2452"/>
      <c r="AD50" s="2452"/>
      <c r="AE50" s="2452"/>
      <c r="AF50" s="861"/>
      <c r="AG50" s="861"/>
    </row>
    <row r="51" spans="3:33" ht="11.25" customHeight="1">
      <c r="C51" s="324"/>
      <c r="D51" s="90"/>
      <c r="E51" s="90"/>
      <c r="F51" s="90"/>
      <c r="G51" s="90"/>
      <c r="H51" s="90"/>
      <c r="I51" s="90"/>
      <c r="J51" s="90"/>
      <c r="K51" s="90"/>
      <c r="L51" s="90"/>
      <c r="M51" s="90"/>
      <c r="N51" s="90"/>
      <c r="O51" s="90"/>
      <c r="P51" s="90"/>
      <c r="Q51" s="29"/>
      <c r="T51" s="2452"/>
      <c r="U51" s="2452"/>
      <c r="V51" s="2452"/>
      <c r="W51" s="2452"/>
      <c r="X51" s="2452"/>
      <c r="Y51" s="2452"/>
      <c r="Z51" s="2452"/>
      <c r="AA51" s="2452"/>
      <c r="AB51" s="2452"/>
      <c r="AC51" s="2452"/>
      <c r="AD51" s="2452"/>
      <c r="AE51" s="2452"/>
      <c r="AF51" s="861"/>
      <c r="AG51" s="861"/>
    </row>
    <row r="52" spans="3:33" ht="20.25" customHeight="1">
      <c r="C52" s="324"/>
      <c r="D52" s="2458" t="s">
        <v>1336</v>
      </c>
      <c r="E52" s="2458"/>
      <c r="F52" s="2458"/>
      <c r="G52" s="2458"/>
      <c r="H52" s="2458"/>
      <c r="I52" s="2458"/>
      <c r="J52" s="2458"/>
      <c r="K52" s="2458"/>
      <c r="L52" s="2458"/>
      <c r="M52" s="2458"/>
      <c r="N52" s="2458"/>
      <c r="O52" s="2458"/>
      <c r="P52" s="1091"/>
      <c r="Q52" s="29"/>
      <c r="T52" s="2452"/>
      <c r="U52" s="2452"/>
      <c r="V52" s="2452"/>
      <c r="W52" s="2452"/>
      <c r="X52" s="2452"/>
      <c r="Y52" s="2452"/>
      <c r="Z52" s="2452"/>
      <c r="AA52" s="2452"/>
      <c r="AB52" s="2452"/>
      <c r="AC52" s="2452"/>
      <c r="AD52" s="2452"/>
      <c r="AE52" s="2452"/>
      <c r="AF52" s="861"/>
      <c r="AG52" s="861"/>
    </row>
    <row r="53" spans="3:33" ht="12.75" customHeight="1">
      <c r="C53" s="324"/>
      <c r="D53" s="90"/>
      <c r="E53" s="90"/>
      <c r="F53" s="90"/>
      <c r="G53" s="90"/>
      <c r="H53" s="90"/>
      <c r="I53" s="90"/>
      <c r="J53" s="90"/>
      <c r="K53" s="90"/>
      <c r="L53" s="90"/>
      <c r="M53" s="90"/>
      <c r="N53" s="90"/>
      <c r="O53" s="90"/>
      <c r="P53" s="90"/>
      <c r="Q53" s="29"/>
      <c r="T53" s="2452"/>
      <c r="U53" s="2452"/>
      <c r="V53" s="2452"/>
      <c r="W53" s="2452"/>
      <c r="X53" s="2452"/>
      <c r="Y53" s="2452"/>
      <c r="Z53" s="2452"/>
      <c r="AA53" s="2452"/>
      <c r="AB53" s="2452"/>
      <c r="AC53" s="2452"/>
      <c r="AD53" s="2452"/>
      <c r="AE53" s="2452"/>
      <c r="AF53" s="861"/>
      <c r="AG53" s="861"/>
    </row>
    <row r="54" spans="3:33" ht="15">
      <c r="C54" s="324"/>
      <c r="D54" s="2458" t="s">
        <v>1474</v>
      </c>
      <c r="E54" s="2458"/>
      <c r="F54" s="2458"/>
      <c r="G54" s="2458"/>
      <c r="H54" s="2458"/>
      <c r="I54" s="2458"/>
      <c r="J54" s="2458"/>
      <c r="K54" s="2458"/>
      <c r="L54" s="2458"/>
      <c r="M54" s="2458"/>
      <c r="N54" s="2458"/>
      <c r="O54" s="2458"/>
      <c r="P54" s="1091"/>
      <c r="Q54" s="29"/>
      <c r="T54" s="2452"/>
      <c r="U54" s="2452"/>
      <c r="V54" s="2452"/>
      <c r="W54" s="2452"/>
      <c r="X54" s="2452"/>
      <c r="Y54" s="2452"/>
      <c r="Z54" s="2452"/>
      <c r="AA54" s="2452"/>
      <c r="AB54" s="2452"/>
      <c r="AC54" s="2452"/>
      <c r="AD54" s="2452"/>
      <c r="AE54" s="2452"/>
      <c r="AF54" s="861"/>
      <c r="AG54" s="861"/>
    </row>
    <row r="55" spans="3:33" ht="33" customHeight="1">
      <c r="C55" s="324"/>
      <c r="D55" s="2458"/>
      <c r="E55" s="2458"/>
      <c r="F55" s="2458"/>
      <c r="G55" s="2458"/>
      <c r="H55" s="2458"/>
      <c r="I55" s="2458"/>
      <c r="J55" s="2458"/>
      <c r="K55" s="2458"/>
      <c r="L55" s="2458"/>
      <c r="M55" s="2458"/>
      <c r="N55" s="2458"/>
      <c r="O55" s="2458"/>
      <c r="P55" s="1091"/>
      <c r="Q55" s="29"/>
      <c r="V55" s="861"/>
      <c r="W55" s="861"/>
      <c r="X55" s="861"/>
      <c r="Y55" s="861"/>
      <c r="Z55" s="861"/>
      <c r="AA55" s="861"/>
      <c r="AB55" s="861"/>
      <c r="AC55" s="861"/>
      <c r="AD55" s="861"/>
      <c r="AE55" s="861"/>
      <c r="AF55" s="861"/>
      <c r="AG55" s="861"/>
    </row>
    <row r="56" spans="3:33" ht="13.5" customHeight="1">
      <c r="C56" s="324"/>
      <c r="D56" s="1091"/>
      <c r="E56" s="1091"/>
      <c r="F56" s="1091"/>
      <c r="G56" s="1091"/>
      <c r="H56" s="1091"/>
      <c r="I56" s="1091"/>
      <c r="J56" s="1091"/>
      <c r="K56" s="1091"/>
      <c r="L56" s="1091"/>
      <c r="M56" s="1091"/>
      <c r="N56" s="1091"/>
      <c r="O56" s="1091"/>
      <c r="P56" s="1091"/>
      <c r="Q56" s="29"/>
      <c r="V56" s="861"/>
      <c r="W56" s="861"/>
      <c r="X56" s="861"/>
      <c r="Y56" s="861"/>
      <c r="Z56" s="861"/>
      <c r="AA56" s="861"/>
      <c r="AB56" s="861"/>
      <c r="AC56" s="861"/>
      <c r="AD56" s="861"/>
      <c r="AE56" s="861"/>
      <c r="AF56" s="861"/>
      <c r="AG56" s="861"/>
    </row>
    <row r="57" spans="3:33" ht="30.75" customHeight="1">
      <c r="C57" s="324"/>
      <c r="D57" s="2458" t="s">
        <v>1337</v>
      </c>
      <c r="E57" s="2458"/>
      <c r="F57" s="2458"/>
      <c r="G57" s="2458"/>
      <c r="H57" s="2458"/>
      <c r="I57" s="2458"/>
      <c r="J57" s="2458"/>
      <c r="K57" s="2458"/>
      <c r="L57" s="2458"/>
      <c r="M57" s="2458"/>
      <c r="N57" s="2458"/>
      <c r="O57" s="2458"/>
      <c r="P57" s="1091"/>
      <c r="Q57" s="29"/>
      <c r="V57" s="861"/>
      <c r="W57" s="861"/>
      <c r="X57" s="861"/>
      <c r="Y57" s="861"/>
      <c r="Z57" s="861"/>
      <c r="AA57" s="861"/>
      <c r="AB57" s="861"/>
      <c r="AC57" s="861"/>
      <c r="AD57" s="861"/>
      <c r="AE57" s="861"/>
      <c r="AF57" s="861"/>
      <c r="AG57" s="861"/>
    </row>
    <row r="58" spans="3:33" ht="22.5" customHeight="1" thickBot="1">
      <c r="C58" s="324"/>
      <c r="D58" s="1142" t="str">
        <f>IF(ISBLANK('1. Classification &amp; Budget'!I23),"",'1. Classification &amp; Budget'!I23)</f>
        <v>Allison</v>
      </c>
      <c r="E58" s="2457" t="str">
        <f>IF(ISBLANK('1. Classification &amp; Budget'!F23),"",'1. Classification &amp; Budget'!F23)</f>
        <v>Lacko</v>
      </c>
      <c r="F58" s="2457"/>
      <c r="G58" s="1086"/>
      <c r="H58" s="2453"/>
      <c r="I58" s="2453"/>
      <c r="J58" s="2453"/>
      <c r="K58" s="2453"/>
      <c r="L58" s="1086"/>
      <c r="M58" s="2453"/>
      <c r="N58" s="2453"/>
      <c r="O58" s="1086"/>
      <c r="P58" s="1086"/>
      <c r="Q58" s="29"/>
      <c r="V58" s="2452"/>
      <c r="W58" s="2452"/>
      <c r="X58" s="2452"/>
      <c r="Y58" s="2452"/>
      <c r="Z58" s="2452"/>
      <c r="AA58" s="2452"/>
      <c r="AB58" s="2452"/>
      <c r="AC58" s="2452"/>
      <c r="AD58" s="2452"/>
      <c r="AE58" s="2452"/>
      <c r="AF58" s="2452"/>
      <c r="AG58" s="2452"/>
    </row>
    <row r="59" spans="3:33" ht="38.25" customHeight="1">
      <c r="C59" s="324"/>
      <c r="D59" s="2445" t="s">
        <v>1475</v>
      </c>
      <c r="E59" s="2445"/>
      <c r="F59" s="2445"/>
      <c r="G59" s="1086"/>
      <c r="H59" s="2454" t="s">
        <v>825</v>
      </c>
      <c r="I59" s="2454"/>
      <c r="J59" s="2454"/>
      <c r="K59" s="2454"/>
      <c r="L59" s="1092"/>
      <c r="M59" s="2445" t="s">
        <v>271</v>
      </c>
      <c r="N59" s="2445"/>
      <c r="O59" s="1092"/>
      <c r="P59" s="1092"/>
      <c r="Q59" s="29"/>
      <c r="V59" s="2452"/>
      <c r="W59" s="2452"/>
      <c r="X59" s="2452"/>
      <c r="Y59" s="2452"/>
      <c r="Z59" s="2452"/>
      <c r="AA59" s="2452"/>
      <c r="AB59" s="2452"/>
      <c r="AC59" s="2452"/>
      <c r="AD59" s="2452"/>
      <c r="AE59" s="2452"/>
      <c r="AF59" s="2452"/>
      <c r="AG59" s="2452"/>
    </row>
    <row r="60" spans="3:33">
      <c r="C60" s="324"/>
      <c r="D60" s="1086"/>
      <c r="E60" s="1086"/>
      <c r="F60" s="1086"/>
      <c r="G60" s="1086"/>
      <c r="H60" s="1086"/>
      <c r="I60" s="1086"/>
      <c r="J60" s="1086"/>
      <c r="K60" s="1086"/>
      <c r="L60" s="1086"/>
      <c r="M60" s="1086"/>
      <c r="N60" s="1086"/>
      <c r="O60" s="90"/>
      <c r="P60" s="90"/>
      <c r="Q60" s="29"/>
      <c r="V60" s="2452"/>
      <c r="W60" s="2452"/>
      <c r="X60" s="2452"/>
      <c r="Y60" s="2452"/>
      <c r="Z60" s="2452"/>
      <c r="AA60" s="2452"/>
      <c r="AB60" s="2452"/>
      <c r="AC60" s="2452"/>
      <c r="AD60" s="2452"/>
      <c r="AE60" s="2452"/>
      <c r="AF60" s="2452"/>
      <c r="AG60" s="2452"/>
    </row>
    <row r="61" spans="3:33" ht="15" customHeight="1">
      <c r="C61" s="324"/>
      <c r="D61" s="2482" t="s">
        <v>1338</v>
      </c>
      <c r="E61" s="2482"/>
      <c r="F61" s="2482"/>
      <c r="G61" s="2482"/>
      <c r="H61" s="2482"/>
      <c r="I61" s="2482"/>
      <c r="J61" s="2482"/>
      <c r="K61" s="2482"/>
      <c r="L61" s="2482"/>
      <c r="M61" s="2482"/>
      <c r="N61" s="2482"/>
      <c r="O61" s="2482"/>
      <c r="P61" s="1085"/>
      <c r="Q61" s="29"/>
      <c r="V61" s="2452"/>
      <c r="W61" s="2452"/>
      <c r="X61" s="2452"/>
      <c r="Y61" s="2452"/>
      <c r="Z61" s="2452"/>
      <c r="AA61" s="2452"/>
      <c r="AB61" s="2452"/>
      <c r="AC61" s="2452"/>
      <c r="AD61" s="2452"/>
      <c r="AE61" s="2452"/>
      <c r="AF61" s="2452"/>
      <c r="AG61" s="2452"/>
    </row>
    <row r="62" spans="3:33" ht="18" customHeight="1">
      <c r="C62" s="324"/>
      <c r="D62" s="1074" t="s">
        <v>1410</v>
      </c>
      <c r="E62" s="1074"/>
      <c r="F62" s="1074"/>
      <c r="G62" s="1074"/>
      <c r="H62" s="1074"/>
      <c r="I62" s="1074"/>
      <c r="J62" s="1074"/>
      <c r="K62" s="1074"/>
      <c r="L62" s="1074"/>
      <c r="M62" s="1074"/>
      <c r="N62" s="1074"/>
      <c r="O62" s="1074"/>
      <c r="P62" s="1074"/>
      <c r="Q62" s="29"/>
      <c r="V62" s="2452"/>
      <c r="W62" s="2452"/>
      <c r="X62" s="2452"/>
      <c r="Y62" s="2452"/>
      <c r="Z62" s="2452"/>
      <c r="AA62" s="2452"/>
      <c r="AB62" s="2452"/>
      <c r="AC62" s="2452"/>
      <c r="AD62" s="2452"/>
      <c r="AE62" s="2452"/>
      <c r="AF62" s="2452"/>
      <c r="AG62" s="2452"/>
    </row>
    <row r="63" spans="3:33" ht="12.75" customHeight="1">
      <c r="C63" s="324"/>
      <c r="D63" s="2455" t="s">
        <v>1476</v>
      </c>
      <c r="E63" s="2455"/>
      <c r="F63" s="2455"/>
      <c r="G63" s="2455"/>
      <c r="H63" s="2455"/>
      <c r="I63" s="2455"/>
      <c r="J63" s="2455"/>
      <c r="K63" s="2455"/>
      <c r="L63" s="2455"/>
      <c r="M63" s="2455"/>
      <c r="N63" s="2455"/>
      <c r="O63" s="2455"/>
      <c r="P63" s="1091"/>
      <c r="Q63" s="29"/>
      <c r="V63" s="2452"/>
      <c r="W63" s="2452"/>
      <c r="X63" s="2452"/>
      <c r="Y63" s="2452"/>
      <c r="Z63" s="2452"/>
      <c r="AA63" s="2452"/>
      <c r="AB63" s="2452"/>
      <c r="AC63" s="2452"/>
      <c r="AD63" s="2452"/>
      <c r="AE63" s="2452"/>
      <c r="AF63" s="2452"/>
      <c r="AG63" s="2452"/>
    </row>
    <row r="64" spans="3:33" ht="36" customHeight="1">
      <c r="C64" s="324"/>
      <c r="D64" s="2455"/>
      <c r="E64" s="2455"/>
      <c r="F64" s="2455"/>
      <c r="G64" s="2455"/>
      <c r="H64" s="2455"/>
      <c r="I64" s="2455"/>
      <c r="J64" s="2455"/>
      <c r="K64" s="2455"/>
      <c r="L64" s="2455"/>
      <c r="M64" s="2455"/>
      <c r="N64" s="2455"/>
      <c r="O64" s="2455"/>
      <c r="P64" s="1091"/>
      <c r="Q64" s="29"/>
    </row>
    <row r="65" spans="3:17" ht="15" customHeight="1">
      <c r="C65" s="324"/>
      <c r="D65" s="1086"/>
      <c r="E65" s="1086"/>
      <c r="F65" s="1086"/>
      <c r="G65" s="1086"/>
      <c r="H65" s="1086"/>
      <c r="I65" s="1086"/>
      <c r="J65" s="1086"/>
      <c r="K65" s="1086"/>
      <c r="L65" s="1086"/>
      <c r="M65" s="1086"/>
      <c r="N65" s="1086"/>
      <c r="O65" s="90"/>
      <c r="P65" s="90"/>
      <c r="Q65" s="29"/>
    </row>
    <row r="66" spans="3:17" ht="17.25" customHeight="1">
      <c r="C66" s="324"/>
      <c r="D66" s="1086"/>
      <c r="E66" s="1086"/>
      <c r="F66" s="1086"/>
      <c r="G66" s="1086"/>
      <c r="H66" s="1086"/>
      <c r="I66" s="1086"/>
      <c r="J66" s="1086"/>
      <c r="K66" s="1086"/>
      <c r="L66" s="1086"/>
      <c r="M66" s="1086"/>
      <c r="N66" s="1086"/>
      <c r="O66" s="90"/>
      <c r="P66" s="90"/>
      <c r="Q66" s="29"/>
    </row>
    <row r="67" spans="3:17" ht="17.25" customHeight="1">
      <c r="C67" s="324"/>
      <c r="D67" s="1086"/>
      <c r="E67" s="1086"/>
      <c r="F67" s="1086"/>
      <c r="G67" s="1086"/>
      <c r="H67" s="1086"/>
      <c r="I67" s="1086"/>
      <c r="J67" s="1086"/>
      <c r="K67" s="1086"/>
      <c r="L67" s="1086"/>
      <c r="M67" s="1086"/>
      <c r="N67" s="1086"/>
      <c r="O67" s="90"/>
      <c r="P67" s="90"/>
      <c r="Q67" s="29"/>
    </row>
    <row r="68" spans="3:17" ht="17.25" customHeight="1" thickBot="1">
      <c r="C68" s="324"/>
      <c r="D68" s="2496"/>
      <c r="E68" s="2496"/>
      <c r="F68" s="2496"/>
      <c r="G68" s="1094"/>
      <c r="H68" s="2453"/>
      <c r="I68" s="2453"/>
      <c r="J68" s="2453"/>
      <c r="K68" s="2453"/>
      <c r="L68" s="1086"/>
      <c r="M68" s="2453"/>
      <c r="N68" s="2453"/>
      <c r="O68" s="1086"/>
      <c r="P68" s="1086"/>
      <c r="Q68" s="29"/>
    </row>
    <row r="69" spans="3:17" ht="32.25" customHeight="1">
      <c r="C69" s="324"/>
      <c r="D69" s="2445" t="s">
        <v>823</v>
      </c>
      <c r="E69" s="2481"/>
      <c r="F69" s="2481"/>
      <c r="G69" s="1094"/>
      <c r="H69" s="2445" t="s">
        <v>824</v>
      </c>
      <c r="I69" s="2445"/>
      <c r="J69" s="2445"/>
      <c r="K69" s="2445"/>
      <c r="L69" s="1092"/>
      <c r="M69" s="2445" t="s">
        <v>271</v>
      </c>
      <c r="N69" s="2445"/>
      <c r="O69" s="1092"/>
      <c r="P69" s="1092"/>
      <c r="Q69" s="29"/>
    </row>
    <row r="70" spans="3:17" ht="16.5" customHeight="1" thickBot="1">
      <c r="C70" s="324"/>
      <c r="D70" s="1094"/>
      <c r="E70" s="1094"/>
      <c r="F70" s="1094"/>
      <c r="G70" s="1094"/>
      <c r="H70" s="1094"/>
      <c r="I70" s="1094"/>
      <c r="J70" s="1094"/>
      <c r="K70" s="1094"/>
      <c r="L70" s="1094"/>
      <c r="M70" s="1094"/>
      <c r="N70" s="1094"/>
      <c r="O70" s="90"/>
      <c r="P70" s="90"/>
      <c r="Q70" s="29"/>
    </row>
    <row r="71" spans="3:17" ht="16.5" customHeight="1" thickBot="1">
      <c r="C71" s="324"/>
      <c r="D71" s="2490" t="s">
        <v>826</v>
      </c>
      <c r="E71" s="2491"/>
      <c r="F71" s="2492"/>
      <c r="G71" s="2493"/>
      <c r="H71" s="2494"/>
      <c r="I71" s="2494"/>
      <c r="J71" s="2495"/>
      <c r="K71" s="2490" t="s">
        <v>828</v>
      </c>
      <c r="L71" s="2491"/>
      <c r="M71" s="2492"/>
      <c r="N71" s="1095"/>
      <c r="O71" s="1096"/>
      <c r="P71" s="1097"/>
      <c r="Q71" s="29"/>
    </row>
    <row r="72" spans="3:17" ht="19.5" customHeight="1" thickBot="1">
      <c r="C72" s="324"/>
      <c r="D72" s="2484" t="s">
        <v>827</v>
      </c>
      <c r="E72" s="2485"/>
      <c r="F72" s="2486"/>
      <c r="G72" s="2487"/>
      <c r="H72" s="2489"/>
      <c r="I72" s="2489"/>
      <c r="J72" s="2488"/>
      <c r="K72" s="2484" t="s">
        <v>542</v>
      </c>
      <c r="L72" s="2485"/>
      <c r="M72" s="2486"/>
      <c r="N72" s="2487"/>
      <c r="O72" s="2488"/>
      <c r="P72" s="1098"/>
      <c r="Q72" s="29"/>
    </row>
    <row r="73" spans="3:17">
      <c r="C73" s="324"/>
      <c r="D73" s="90"/>
      <c r="E73" s="90"/>
      <c r="F73" s="90"/>
      <c r="G73" s="90"/>
      <c r="H73" s="90"/>
      <c r="I73" s="90"/>
      <c r="J73" s="90"/>
      <c r="K73" s="90"/>
      <c r="L73" s="90"/>
      <c r="M73" s="90"/>
      <c r="N73" s="90"/>
      <c r="O73" s="90"/>
      <c r="P73" s="90"/>
      <c r="Q73" s="29"/>
    </row>
    <row r="74" spans="3:17" ht="13.5" thickBot="1">
      <c r="C74" s="325"/>
      <c r="D74" s="344"/>
      <c r="E74" s="344"/>
      <c r="F74" s="344"/>
      <c r="G74" s="344"/>
      <c r="H74" s="344"/>
      <c r="I74" s="344"/>
      <c r="J74" s="344"/>
      <c r="K74" s="344"/>
      <c r="L74" s="344"/>
      <c r="M74" s="344"/>
      <c r="N74" s="344"/>
      <c r="O74" s="344"/>
      <c r="P74" s="344"/>
      <c r="Q74" s="327"/>
    </row>
    <row r="76" spans="3:17" ht="14.25" customHeight="1"/>
  </sheetData>
  <sheetProtection password="D69D" sheet="1" selectLockedCells="1"/>
  <mergeCells count="61">
    <mergeCell ref="K72:M72"/>
    <mergeCell ref="N72:O72"/>
    <mergeCell ref="D72:F72"/>
    <mergeCell ref="G72:J72"/>
    <mergeCell ref="H68:K68"/>
    <mergeCell ref="D71:F71"/>
    <mergeCell ref="G71:J71"/>
    <mergeCell ref="K71:M71"/>
    <mergeCell ref="D68:F68"/>
    <mergeCell ref="D47:O47"/>
    <mergeCell ref="D63:O64"/>
    <mergeCell ref="M59:N59"/>
    <mergeCell ref="D49:O50"/>
    <mergeCell ref="H42:K42"/>
    <mergeCell ref="J44:O44"/>
    <mergeCell ref="D69:F69"/>
    <mergeCell ref="M69:N69"/>
    <mergeCell ref="D54:O55"/>
    <mergeCell ref="D59:F59"/>
    <mergeCell ref="H69:K69"/>
    <mergeCell ref="M68:N68"/>
    <mergeCell ref="M58:N58"/>
    <mergeCell ref="D61:O61"/>
    <mergeCell ref="D2:O2"/>
    <mergeCell ref="D3:O3"/>
    <mergeCell ref="D8:E8"/>
    <mergeCell ref="E5:N5"/>
    <mergeCell ref="I7:K7"/>
    <mergeCell ref="F7:H7"/>
    <mergeCell ref="D7:E7"/>
    <mergeCell ref="G8:H8"/>
    <mergeCell ref="I8:K8"/>
    <mergeCell ref="L8:O8"/>
    <mergeCell ref="V58:AG63"/>
    <mergeCell ref="H58:K58"/>
    <mergeCell ref="H59:K59"/>
    <mergeCell ref="D30:O32"/>
    <mergeCell ref="D17:O17"/>
    <mergeCell ref="E58:F58"/>
    <mergeCell ref="D52:O52"/>
    <mergeCell ref="D57:O57"/>
    <mergeCell ref="D34:O35"/>
    <mergeCell ref="D37:O37"/>
    <mergeCell ref="M42:N42"/>
    <mergeCell ref="H43:K43"/>
    <mergeCell ref="T46:AE54"/>
    <mergeCell ref="D19:O20"/>
    <mergeCell ref="D22:O25"/>
    <mergeCell ref="D27:O28"/>
    <mergeCell ref="D42:F42"/>
    <mergeCell ref="D43:F43"/>
    <mergeCell ref="D45:O45"/>
    <mergeCell ref="M43:N43"/>
    <mergeCell ref="D9:E9"/>
    <mergeCell ref="F10:O10"/>
    <mergeCell ref="D10:E10"/>
    <mergeCell ref="L9:O9"/>
    <mergeCell ref="F9:H9"/>
    <mergeCell ref="I9:K9"/>
    <mergeCell ref="D12:O13"/>
    <mergeCell ref="D39:O39"/>
  </mergeCells>
  <printOptions horizontalCentered="1"/>
  <pageMargins left="0.43" right="0.32" top="0.5" bottom="0.5" header="0.3" footer="0.3"/>
  <pageSetup paperSize="256" scale="80" fitToHeight="0" orientation="portrait" r:id="rId1"/>
  <headerFooter>
    <oddFooter>&amp;CPC-2105</oddFooter>
  </headerFooter>
  <rowBreaks count="1" manualBreakCount="1">
    <brk id="44" min="3" max="14" man="1"/>
  </rowBreaks>
  <colBreaks count="1" manualBreakCount="1">
    <brk id="18" max="1048575" man="1"/>
  </colBreaks>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enableFormatConditionsCalculation="0">
    <tabColor indexed="51"/>
  </sheetPr>
  <dimension ref="B1:AQ222"/>
  <sheetViews>
    <sheetView showGridLines="0" zoomScaleSheetLayoutView="100" workbookViewId="0">
      <selection activeCell="H67" sqref="H67:L67"/>
    </sheetView>
  </sheetViews>
  <sheetFormatPr defaultColWidth="9.140625" defaultRowHeight="12.75"/>
  <cols>
    <col min="1" max="1" width="2.85546875" style="66" customWidth="1"/>
    <col min="2" max="2" width="29.140625" style="66" customWidth="1"/>
    <col min="3" max="3" width="2.85546875" style="74" customWidth="1"/>
    <col min="4" max="4" width="4.42578125" style="74" customWidth="1"/>
    <col min="5" max="5" width="8.7109375" style="74" customWidth="1"/>
    <col min="6" max="6" width="12.28515625" style="74" customWidth="1"/>
    <col min="7" max="7" width="8.42578125" style="74" customWidth="1"/>
    <col min="8" max="9" width="8.7109375" style="74" customWidth="1"/>
    <col min="10" max="10" width="5.5703125" style="74" customWidth="1"/>
    <col min="11" max="11" width="7.28515625" style="74" customWidth="1"/>
    <col min="12" max="12" width="5.28515625" style="74" customWidth="1"/>
    <col min="13" max="13" width="8" style="74" customWidth="1"/>
    <col min="14" max="14" width="6.7109375" style="74" customWidth="1"/>
    <col min="15" max="15" width="7.42578125" style="74" customWidth="1"/>
    <col min="16" max="16" width="3.85546875" style="74" customWidth="1"/>
    <col min="17" max="18" width="7.42578125" style="74" customWidth="1"/>
    <col min="19" max="19" width="7" style="74" customWidth="1"/>
    <col min="20" max="20" width="6.5703125" style="65" customWidth="1"/>
    <col min="21" max="21" width="9.28515625" style="65" customWidth="1"/>
    <col min="22" max="22" width="7.42578125" style="65" customWidth="1"/>
    <col min="23" max="23" width="2.5703125" style="65" customWidth="1"/>
    <col min="24" max="24" width="21" style="65" customWidth="1"/>
    <col min="25" max="26" width="9.140625" style="65"/>
    <col min="27" max="27" width="9.140625" style="66"/>
    <col min="28" max="28" width="10.42578125" style="66" customWidth="1"/>
    <col min="29" max="34" width="9.140625" style="66" customWidth="1"/>
    <col min="35" max="35" width="10.140625" style="66" customWidth="1"/>
    <col min="36" max="36" width="6.7109375" style="66" customWidth="1"/>
    <col min="37" max="41" width="9.140625" style="66" customWidth="1"/>
    <col min="42" max="16384" width="9.140625" style="66"/>
  </cols>
  <sheetData>
    <row r="1" spans="2:40" ht="13.5" thickBot="1">
      <c r="C1" s="66"/>
      <c r="D1" s="66"/>
      <c r="E1" s="66"/>
      <c r="F1" s="66"/>
      <c r="G1" s="66"/>
      <c r="H1" s="66"/>
      <c r="I1" s="66"/>
      <c r="J1" s="63"/>
      <c r="K1" s="63"/>
      <c r="L1" s="63"/>
      <c r="M1" s="63"/>
      <c r="N1" s="63"/>
      <c r="O1" s="63"/>
      <c r="P1" s="63"/>
      <c r="Q1" s="63"/>
      <c r="R1" s="63"/>
      <c r="S1" s="63"/>
      <c r="T1" s="64"/>
      <c r="U1" s="64"/>
      <c r="V1" s="64"/>
    </row>
    <row r="2" spans="2:40" s="174" customFormat="1" ht="21" thickBot="1">
      <c r="B2" s="187"/>
      <c r="C2" s="1392" t="s">
        <v>1408</v>
      </c>
      <c r="D2" s="1393"/>
      <c r="E2" s="1393"/>
      <c r="F2" s="1393"/>
      <c r="G2" s="1393"/>
      <c r="H2" s="1393"/>
      <c r="I2" s="1393"/>
      <c r="J2" s="1393"/>
      <c r="K2" s="1393"/>
      <c r="L2" s="1393"/>
      <c r="M2" s="1393"/>
      <c r="N2" s="1393"/>
      <c r="O2" s="1393"/>
      <c r="P2" s="1393"/>
      <c r="Q2" s="1393"/>
      <c r="R2" s="1393"/>
      <c r="S2" s="1393"/>
      <c r="T2" s="1393"/>
      <c r="U2" s="1393"/>
      <c r="V2" s="1393"/>
      <c r="W2" s="1394"/>
      <c r="X2" s="188"/>
      <c r="Y2" s="188"/>
      <c r="Z2" s="188"/>
    </row>
    <row r="3" spans="2:40" ht="18.75" thickBot="1">
      <c r="B3" s="62"/>
      <c r="C3" s="1396" t="s">
        <v>1444</v>
      </c>
      <c r="D3" s="1397"/>
      <c r="E3" s="1397"/>
      <c r="F3" s="1397"/>
      <c r="G3" s="1397"/>
      <c r="H3" s="1397"/>
      <c r="I3" s="1397"/>
      <c r="J3" s="1397"/>
      <c r="K3" s="1397"/>
      <c r="L3" s="1397"/>
      <c r="M3" s="1397"/>
      <c r="N3" s="1397"/>
      <c r="O3" s="1397"/>
      <c r="P3" s="1397"/>
      <c r="Q3" s="1397"/>
      <c r="R3" s="1397"/>
      <c r="S3" s="1397"/>
      <c r="T3" s="1397"/>
      <c r="U3" s="1397"/>
      <c r="V3" s="1397"/>
      <c r="W3" s="1398"/>
      <c r="Z3" s="262"/>
    </row>
    <row r="4" spans="2:40" ht="23.25" customHeight="1">
      <c r="B4" s="105"/>
      <c r="C4" s="561"/>
      <c r="D4" s="609"/>
      <c r="E4" s="609"/>
      <c r="F4" s="609"/>
      <c r="G4" s="609"/>
      <c r="H4" s="609"/>
      <c r="I4" s="609"/>
      <c r="J4" s="609"/>
      <c r="K4" s="609"/>
      <c r="L4" s="609"/>
      <c r="M4" s="609"/>
      <c r="N4" s="609"/>
      <c r="O4" s="609"/>
      <c r="P4" s="609"/>
      <c r="Q4" s="609"/>
      <c r="R4" s="609"/>
      <c r="S4" s="609"/>
      <c r="T4" s="609"/>
      <c r="U4" s="609"/>
      <c r="V4" s="609"/>
      <c r="W4" s="616"/>
      <c r="X4" s="188"/>
      <c r="Y4" s="188"/>
      <c r="Z4" s="188"/>
      <c r="AA4" s="174"/>
    </row>
    <row r="5" spans="2:40" ht="19.5" customHeight="1">
      <c r="B5" s="62"/>
      <c r="C5" s="617"/>
      <c r="D5" s="1371" t="s">
        <v>61</v>
      </c>
      <c r="E5" s="1371"/>
      <c r="F5" s="1371"/>
      <c r="G5" s="425"/>
      <c r="H5" s="1375" t="s">
        <v>163</v>
      </c>
      <c r="I5" s="1376"/>
      <c r="J5" s="1376"/>
      <c r="K5" s="1376"/>
      <c r="L5" s="1376"/>
      <c r="M5" s="1377"/>
      <c r="N5" s="62"/>
      <c r="O5" s="62"/>
      <c r="P5" s="62"/>
      <c r="Q5" s="62"/>
      <c r="R5" s="62"/>
      <c r="S5" s="72"/>
      <c r="T5" s="68"/>
      <c r="U5" s="68"/>
      <c r="V5" s="68"/>
      <c r="W5" s="612"/>
      <c r="X5" s="177"/>
      <c r="Y5" s="177"/>
      <c r="Z5" s="177"/>
      <c r="AA5" s="129"/>
      <c r="AB5" s="129"/>
      <c r="AC5" s="62"/>
      <c r="AD5" s="62"/>
      <c r="AE5" s="62"/>
      <c r="AF5" s="62"/>
      <c r="AG5" s="62"/>
      <c r="AH5" s="62"/>
      <c r="AI5" s="62"/>
      <c r="AJ5" s="62"/>
      <c r="AK5" s="62"/>
      <c r="AL5" s="62"/>
      <c r="AM5" s="62"/>
      <c r="AN5" s="62"/>
    </row>
    <row r="6" spans="2:40" ht="18" customHeight="1">
      <c r="B6" s="62"/>
      <c r="C6" s="618"/>
      <c r="D6" s="1382" t="s">
        <v>194</v>
      </c>
      <c r="E6" s="1382"/>
      <c r="F6" s="1382"/>
      <c r="G6" s="426"/>
      <c r="H6" s="1372" t="s">
        <v>191</v>
      </c>
      <c r="I6" s="1373"/>
      <c r="J6" s="1373"/>
      <c r="K6" s="1373"/>
      <c r="L6" s="1373"/>
      <c r="M6" s="1374"/>
      <c r="N6" s="129"/>
      <c r="O6" s="59"/>
      <c r="P6" s="67" t="s">
        <v>60</v>
      </c>
      <c r="Q6" s="415">
        <v>2013</v>
      </c>
      <c r="R6" s="168"/>
      <c r="S6" s="63"/>
      <c r="T6" s="169"/>
      <c r="U6" s="169"/>
      <c r="V6" s="169"/>
      <c r="W6" s="619"/>
      <c r="X6" s="177"/>
      <c r="Y6" s="177"/>
      <c r="Z6" s="177"/>
      <c r="AA6" s="129"/>
      <c r="AB6" s="129"/>
      <c r="AC6" s="62"/>
      <c r="AD6" s="62"/>
      <c r="AE6" s="62"/>
      <c r="AF6" s="62"/>
      <c r="AG6" s="62"/>
      <c r="AH6" s="62"/>
      <c r="AI6" s="62"/>
      <c r="AJ6" s="62"/>
      <c r="AK6" s="62"/>
      <c r="AL6" s="62"/>
      <c r="AM6" s="62"/>
      <c r="AN6" s="62"/>
    </row>
    <row r="7" spans="2:40" s="129" customFormat="1" ht="18" customHeight="1">
      <c r="C7" s="620"/>
      <c r="D7" s="427"/>
      <c r="E7" s="427"/>
      <c r="F7" s="427"/>
      <c r="G7" s="426"/>
      <c r="H7" s="1399"/>
      <c r="I7" s="1400"/>
      <c r="J7" s="1400"/>
      <c r="K7" s="1400"/>
      <c r="L7" s="1400"/>
      <c r="M7" s="1401"/>
      <c r="N7" s="62"/>
      <c r="O7" s="193"/>
      <c r="P7" s="67" t="s">
        <v>384</v>
      </c>
      <c r="Q7" s="416" t="str">
        <f>IF(ISBLANK(H6),"",INDEX(Lookup!L1:M6,MATCH(H6,Lookup!L1:L6,0),2))</f>
        <v>PP</v>
      </c>
      <c r="R7" s="1007" t="str">
        <f>IF(ISBLANK(Q6),"",RIGHT(Q6,2))</f>
        <v>13</v>
      </c>
      <c r="S7" s="757">
        <f>IF(ISBLANK(H5),"",INDEX(Lookup!D1:E71,MATCH(H5,Lookup!D1:D75,0),2))</f>
        <v>515</v>
      </c>
      <c r="T7" s="1134" t="s">
        <v>1881</v>
      </c>
      <c r="U7" s="176"/>
      <c r="V7" s="176"/>
      <c r="W7" s="612"/>
      <c r="X7" s="177"/>
      <c r="Y7" s="177"/>
      <c r="Z7" s="177"/>
    </row>
    <row r="8" spans="2:40" ht="18.75" customHeight="1">
      <c r="B8" s="62"/>
      <c r="C8" s="620"/>
      <c r="D8" s="621"/>
      <c r="E8" s="621"/>
      <c r="F8" s="621"/>
      <c r="G8" s="621"/>
      <c r="H8" s="63"/>
      <c r="I8" s="63"/>
      <c r="J8" s="63"/>
      <c r="K8" s="63"/>
      <c r="L8" s="63"/>
      <c r="M8" s="63"/>
      <c r="N8" s="62"/>
      <c r="O8" s="62"/>
      <c r="P8" s="62"/>
      <c r="Q8" s="62"/>
      <c r="R8" s="62"/>
      <c r="S8" s="69"/>
      <c r="T8" s="70"/>
      <c r="U8" s="70"/>
      <c r="V8" s="70"/>
      <c r="W8" s="612"/>
      <c r="X8" s="1342"/>
      <c r="Y8" s="192"/>
      <c r="Z8" s="192"/>
      <c r="AA8" s="192"/>
      <c r="AB8" s="192"/>
      <c r="AC8" s="4"/>
      <c r="AD8" s="4"/>
      <c r="AE8" s="4"/>
      <c r="AF8" s="4"/>
      <c r="AG8" s="4"/>
      <c r="AH8" s="4"/>
      <c r="AI8" s="4"/>
      <c r="AJ8" s="4"/>
      <c r="AK8" s="4"/>
      <c r="AL8" s="4"/>
      <c r="AM8" s="4"/>
      <c r="AN8" s="4"/>
    </row>
    <row r="9" spans="2:40" ht="17.25" customHeight="1">
      <c r="B9" s="62"/>
      <c r="C9" s="622"/>
      <c r="D9" s="1371" t="s">
        <v>190</v>
      </c>
      <c r="E9" s="1371"/>
      <c r="F9" s="1371"/>
      <c r="G9" s="428"/>
      <c r="H9" s="1375" t="s">
        <v>1882</v>
      </c>
      <c r="I9" s="1376"/>
      <c r="J9" s="1376"/>
      <c r="K9" s="1376"/>
      <c r="L9" s="1376"/>
      <c r="M9" s="1376"/>
      <c r="N9" s="1376"/>
      <c r="O9" s="1376"/>
      <c r="P9" s="1377"/>
      <c r="Q9" s="129"/>
      <c r="R9" s="129"/>
      <c r="S9" s="170"/>
      <c r="T9" s="176"/>
      <c r="U9" s="176"/>
      <c r="V9" s="176"/>
      <c r="W9" s="619"/>
      <c r="X9" s="1342"/>
      <c r="Y9" s="171"/>
      <c r="Z9" s="171"/>
      <c r="AA9" s="174"/>
      <c r="AB9" s="174"/>
    </row>
    <row r="10" spans="2:40" ht="17.25" customHeight="1">
      <c r="B10" s="62"/>
      <c r="C10" s="622"/>
      <c r="D10" s="429"/>
      <c r="E10" s="429"/>
      <c r="F10" s="429"/>
      <c r="G10" s="428"/>
      <c r="H10" s="406"/>
      <c r="I10" s="406"/>
      <c r="J10" s="406"/>
      <c r="K10" s="406"/>
      <c r="L10" s="406"/>
      <c r="M10" s="406"/>
      <c r="N10" s="406"/>
      <c r="O10" s="406"/>
      <c r="P10" s="406"/>
      <c r="Q10" s="129"/>
      <c r="R10" s="129"/>
      <c r="S10" s="170"/>
      <c r="T10" s="176"/>
      <c r="U10" s="176"/>
      <c r="V10" s="176"/>
      <c r="W10" s="619"/>
      <c r="X10" s="400"/>
      <c r="Y10" s="171"/>
      <c r="Z10" s="171"/>
      <c r="AA10" s="174"/>
      <c r="AB10" s="174"/>
    </row>
    <row r="11" spans="2:40" s="174" customFormat="1" ht="23.25" customHeight="1">
      <c r="B11" s="129"/>
      <c r="C11" s="620"/>
      <c r="D11" s="623" t="s">
        <v>613</v>
      </c>
      <c r="E11" s="623"/>
      <c r="F11" s="623"/>
      <c r="G11" s="623"/>
      <c r="H11" s="1351" t="s">
        <v>1883</v>
      </c>
      <c r="I11" s="1352"/>
      <c r="J11" s="1352"/>
      <c r="K11" s="1352"/>
      <c r="L11" s="1352"/>
      <c r="M11" s="1352"/>
      <c r="N11" s="1352"/>
      <c r="O11" s="1352"/>
      <c r="P11" s="1353"/>
      <c r="Q11" s="72"/>
      <c r="R11" s="68"/>
      <c r="S11" s="69"/>
      <c r="T11" s="71"/>
      <c r="U11" s="71"/>
      <c r="V11" s="71"/>
      <c r="W11" s="624"/>
    </row>
    <row r="12" spans="2:40" s="174" customFormat="1" ht="23.25" customHeight="1">
      <c r="B12" s="129"/>
      <c r="C12" s="620"/>
      <c r="D12" s="623" t="s">
        <v>614</v>
      </c>
      <c r="E12" s="623"/>
      <c r="F12" s="623"/>
      <c r="G12" s="623"/>
      <c r="H12" s="1354" t="s">
        <v>1884</v>
      </c>
      <c r="I12" s="1354"/>
      <c r="J12" s="1354"/>
      <c r="K12" s="1354"/>
      <c r="L12" s="1354"/>
      <c r="M12" s="1354"/>
      <c r="N12" s="1354"/>
      <c r="O12" s="1354"/>
      <c r="P12" s="1354"/>
      <c r="Q12" s="72"/>
      <c r="R12" s="68"/>
      <c r="S12" s="69"/>
      <c r="T12" s="71"/>
      <c r="U12" s="71"/>
      <c r="V12" s="71"/>
      <c r="W12" s="624"/>
    </row>
    <row r="13" spans="2:40" ht="16.5">
      <c r="B13" s="62"/>
      <c r="C13" s="622"/>
      <c r="D13" s="430"/>
      <c r="E13" s="430"/>
      <c r="F13" s="430"/>
      <c r="G13" s="431"/>
      <c r="H13" s="167"/>
      <c r="I13" s="167"/>
      <c r="J13" s="167"/>
      <c r="K13" s="167"/>
      <c r="L13" s="167"/>
      <c r="M13" s="167"/>
      <c r="N13" s="167"/>
      <c r="O13" s="167"/>
      <c r="P13" s="167"/>
      <c r="Q13" s="168"/>
      <c r="R13" s="169"/>
      <c r="S13" s="170"/>
      <c r="T13" s="171"/>
      <c r="U13" s="171"/>
      <c r="V13" s="171"/>
      <c r="W13" s="625"/>
    </row>
    <row r="14" spans="2:40" s="174" customFormat="1" ht="25.5" customHeight="1">
      <c r="B14" s="129"/>
      <c r="C14" s="620"/>
      <c r="D14" s="1371" t="s">
        <v>615</v>
      </c>
      <c r="E14" s="1371"/>
      <c r="F14" s="1371"/>
      <c r="G14" s="428"/>
      <c r="H14" s="1372" t="s">
        <v>1885</v>
      </c>
      <c r="I14" s="1373"/>
      <c r="J14" s="1373"/>
      <c r="K14" s="1373"/>
      <c r="L14" s="1373"/>
      <c r="M14" s="1373"/>
      <c r="N14" s="1373"/>
      <c r="O14" s="1373"/>
      <c r="P14" s="1374"/>
      <c r="Q14" s="72"/>
      <c r="R14" s="68"/>
      <c r="S14" s="69"/>
      <c r="T14" s="71"/>
      <c r="U14" s="71"/>
      <c r="V14" s="71"/>
      <c r="W14" s="624"/>
      <c r="X14" s="171"/>
      <c r="Y14" s="176"/>
      <c r="Z14" s="173"/>
    </row>
    <row r="15" spans="2:40" s="174" customFormat="1" ht="25.5" customHeight="1">
      <c r="B15" s="129"/>
      <c r="C15" s="620"/>
      <c r="D15" s="429" t="s">
        <v>616</v>
      </c>
      <c r="E15" s="429"/>
      <c r="F15" s="429"/>
      <c r="G15" s="428"/>
      <c r="H15" s="1332" t="s">
        <v>1886</v>
      </c>
      <c r="I15" s="1333"/>
      <c r="J15" s="1333"/>
      <c r="K15" s="1333"/>
      <c r="L15" s="1333"/>
      <c r="M15" s="1333"/>
      <c r="N15" s="1333"/>
      <c r="O15" s="1333"/>
      <c r="P15" s="1334"/>
      <c r="Q15" s="72"/>
      <c r="R15" s="68"/>
      <c r="S15" s="380"/>
      <c r="T15" s="71"/>
      <c r="U15" s="71"/>
      <c r="V15" s="71"/>
      <c r="W15" s="624"/>
      <c r="X15" s="171"/>
      <c r="Y15" s="176"/>
      <c r="Z15" s="173"/>
    </row>
    <row r="16" spans="2:40" s="174" customFormat="1" ht="35.25" customHeight="1">
      <c r="B16" s="129"/>
      <c r="C16" s="620"/>
      <c r="D16" s="1382" t="s">
        <v>1447</v>
      </c>
      <c r="E16" s="1382"/>
      <c r="F16" s="1382"/>
      <c r="G16" s="1383"/>
      <c r="H16" s="1335" t="s">
        <v>1922</v>
      </c>
      <c r="I16" s="1335"/>
      <c r="J16" s="1335"/>
      <c r="K16" s="1335"/>
      <c r="L16" s="1335"/>
      <c r="M16" s="1335"/>
      <c r="N16" s="1335"/>
      <c r="O16" s="1335"/>
      <c r="P16" s="1335"/>
      <c r="Q16" s="72"/>
      <c r="R16" s="68"/>
      <c r="S16" s="380"/>
      <c r="T16" s="71"/>
      <c r="U16" s="71"/>
      <c r="V16" s="71"/>
      <c r="W16" s="624"/>
    </row>
    <row r="17" spans="2:29" ht="51">
      <c r="B17" s="62"/>
      <c r="C17" s="620"/>
      <c r="D17" s="430"/>
      <c r="E17" s="430"/>
      <c r="F17" s="430"/>
      <c r="G17" s="431"/>
      <c r="H17" s="405"/>
      <c r="I17" s="405"/>
      <c r="J17" s="405"/>
      <c r="K17" s="405"/>
      <c r="L17" s="405"/>
      <c r="M17" s="405"/>
      <c r="N17" s="405"/>
      <c r="O17" s="405"/>
      <c r="P17" s="405"/>
      <c r="Q17" s="422"/>
      <c r="R17" s="606" t="s">
        <v>631</v>
      </c>
      <c r="S17" s="606"/>
      <c r="T17" s="606"/>
      <c r="U17" s="606" t="s">
        <v>387</v>
      </c>
      <c r="V17" s="606" t="s">
        <v>386</v>
      </c>
      <c r="W17" s="626" t="s">
        <v>385</v>
      </c>
      <c r="X17" s="171"/>
      <c r="Y17" s="176"/>
      <c r="Z17" s="173"/>
      <c r="AA17" s="174"/>
      <c r="AB17" s="174"/>
    </row>
    <row r="18" spans="2:29" ht="16.5" customHeight="1">
      <c r="B18" s="62"/>
      <c r="C18" s="620"/>
      <c r="D18" s="1371" t="s">
        <v>84</v>
      </c>
      <c r="E18" s="1371"/>
      <c r="F18" s="1371"/>
      <c r="G18" s="419"/>
      <c r="H18" s="1343">
        <v>41365</v>
      </c>
      <c r="I18" s="1343"/>
      <c r="J18" s="63"/>
      <c r="K18" s="1395" t="s">
        <v>85</v>
      </c>
      <c r="L18" s="1395"/>
      <c r="M18" s="1395"/>
      <c r="N18" s="1343">
        <v>41456</v>
      </c>
      <c r="O18" s="1343"/>
      <c r="P18" s="1343"/>
      <c r="Q18" s="1369">
        <f>DAYS360(H18,N18)+1</f>
        <v>91</v>
      </c>
      <c r="R18" s="1370"/>
      <c r="S18" s="1357">
        <f>Q18/30</f>
        <v>3.0333333333333332</v>
      </c>
      <c r="T18" s="1357"/>
      <c r="U18" s="423">
        <f>IF(S18&gt;=1,ROUNDDOWN(S18,0),"0")</f>
        <v>3</v>
      </c>
      <c r="V18" s="423" t="str">
        <f>IF(U18="0",IF(Q18/7&gt;=1,ROUNDDOWN(Q18/7,0),"0"),IF(ROUNDDOWN(Q18-(U18*30),0)&gt;=7,ROUNDDOWN((Q18-(U18*30))/7,0),"0"))</f>
        <v>0</v>
      </c>
      <c r="W18" s="626">
        <f>IF(0&lt;Q18&lt;7,Q18,IF(Q18&lt;30,Q18-(V18*7),Q18-(U18*30)-(V18*7)))</f>
        <v>1</v>
      </c>
      <c r="X18" s="758"/>
      <c r="Y18" s="171"/>
      <c r="Z18" s="171"/>
      <c r="AA18" s="176"/>
      <c r="AB18" s="176"/>
      <c r="AC18" s="73"/>
    </row>
    <row r="19" spans="2:29" ht="16.5" customHeight="1">
      <c r="B19" s="62"/>
      <c r="C19" s="620"/>
      <c r="D19" s="429"/>
      <c r="E19" s="429"/>
      <c r="F19" s="429"/>
      <c r="G19" s="419"/>
      <c r="H19" s="1356" t="str">
        <f>IF(N18="","",IF(Q18&lt;0,"ERROR: You've entered an end date that comes before the project's start date. Please make sure you have the correct dates!",""))</f>
        <v/>
      </c>
      <c r="I19" s="1356"/>
      <c r="J19" s="1356"/>
      <c r="K19" s="1356"/>
      <c r="L19" s="1356"/>
      <c r="M19" s="1356"/>
      <c r="N19" s="1356"/>
      <c r="O19" s="1356"/>
      <c r="P19" s="1356"/>
      <c r="Q19" s="1356"/>
      <c r="R19" s="1356"/>
      <c r="S19" s="607"/>
      <c r="T19" s="607"/>
      <c r="U19" s="423"/>
      <c r="V19" s="423"/>
      <c r="W19" s="626"/>
      <c r="X19" s="172"/>
      <c r="Y19" s="171"/>
      <c r="Z19" s="171"/>
      <c r="AA19" s="176"/>
      <c r="AB19" s="176"/>
      <c r="AC19" s="73"/>
    </row>
    <row r="20" spans="2:29" ht="19.5" customHeight="1">
      <c r="B20" s="62"/>
      <c r="C20" s="620"/>
      <c r="D20" s="1259" t="s">
        <v>632</v>
      </c>
      <c r="E20" s="1259"/>
      <c r="F20" s="1259"/>
      <c r="G20" s="627"/>
      <c r="H20" s="1347">
        <v>1</v>
      </c>
      <c r="I20" s="1347"/>
      <c r="J20" s="424"/>
      <c r="K20" s="62"/>
      <c r="L20" s="62"/>
      <c r="M20" s="62"/>
      <c r="N20" s="62"/>
      <c r="O20" s="62"/>
      <c r="P20" s="62"/>
      <c r="Q20" s="62"/>
      <c r="R20" s="62"/>
      <c r="S20" s="178"/>
      <c r="T20" s="178"/>
      <c r="U20" s="71"/>
      <c r="V20" s="71"/>
      <c r="W20" s="612"/>
      <c r="X20" s="172"/>
      <c r="Y20" s="171"/>
      <c r="Z20" s="171"/>
      <c r="AA20" s="176"/>
      <c r="AB20" s="176"/>
      <c r="AC20" s="73"/>
    </row>
    <row r="21" spans="2:29" ht="24" customHeight="1" thickBot="1">
      <c r="B21" s="62"/>
      <c r="C21" s="620"/>
      <c r="D21" s="1371" t="s">
        <v>617</v>
      </c>
      <c r="E21" s="1371"/>
      <c r="F21" s="1371"/>
      <c r="G21" s="432"/>
      <c r="H21" s="407"/>
      <c r="I21" s="407"/>
      <c r="J21" s="408"/>
      <c r="K21" s="605"/>
      <c r="L21" s="605"/>
      <c r="M21" s="605"/>
      <c r="N21" s="407"/>
      <c r="O21" s="407"/>
      <c r="P21" s="407"/>
      <c r="Q21" s="409"/>
      <c r="R21" s="409"/>
      <c r="S21" s="410"/>
      <c r="T21" s="410"/>
      <c r="U21" s="71"/>
      <c r="V21" s="71"/>
      <c r="W21" s="624"/>
      <c r="X21" s="176"/>
      <c r="Y21" s="176"/>
      <c r="Z21" s="173"/>
      <c r="AA21" s="174"/>
      <c r="AB21" s="174"/>
    </row>
    <row r="22" spans="2:29" ht="38.25" customHeight="1" thickBot="1">
      <c r="B22" s="62"/>
      <c r="C22" s="620"/>
      <c r="D22" s="62"/>
      <c r="E22" s="62"/>
      <c r="F22" s="1348" t="s">
        <v>260</v>
      </c>
      <c r="G22" s="1348"/>
      <c r="H22" s="1348"/>
      <c r="I22" s="1384" t="s">
        <v>259</v>
      </c>
      <c r="J22" s="1384"/>
      <c r="K22" s="1384"/>
      <c r="L22" s="1348" t="s">
        <v>618</v>
      </c>
      <c r="M22" s="1348"/>
      <c r="N22" s="1348"/>
      <c r="O22" s="1348"/>
      <c r="P22" s="1349" t="s">
        <v>619</v>
      </c>
      <c r="Q22" s="1350"/>
      <c r="R22" s="1385" t="s">
        <v>620</v>
      </c>
      <c r="S22" s="1385"/>
      <c r="T22" s="1385"/>
      <c r="U22" s="1385"/>
      <c r="V22" s="1385"/>
      <c r="W22" s="624"/>
      <c r="X22" s="176"/>
      <c r="Y22" s="176"/>
      <c r="Z22" s="173"/>
      <c r="AA22" s="174"/>
      <c r="AB22" s="174"/>
    </row>
    <row r="23" spans="2:29" ht="17.25" thickBot="1">
      <c r="B23" s="62"/>
      <c r="C23" s="620"/>
      <c r="D23" s="1344" t="s">
        <v>621</v>
      </c>
      <c r="E23" s="1344"/>
      <c r="F23" s="1386" t="s">
        <v>1887</v>
      </c>
      <c r="G23" s="1345"/>
      <c r="H23" s="1345"/>
      <c r="I23" s="1387" t="s">
        <v>1888</v>
      </c>
      <c r="J23" s="1387"/>
      <c r="K23" s="1387"/>
      <c r="L23" s="1345" t="s">
        <v>151</v>
      </c>
      <c r="M23" s="1345"/>
      <c r="N23" s="1345"/>
      <c r="O23" s="1345"/>
      <c r="P23" s="1346">
        <v>41852</v>
      </c>
      <c r="Q23" s="1346"/>
      <c r="R23" s="1360"/>
      <c r="S23" s="1361"/>
      <c r="T23" s="1361"/>
      <c r="U23" s="1361"/>
      <c r="V23" s="1362"/>
      <c r="W23" s="628"/>
      <c r="X23" s="176"/>
      <c r="Y23" s="176"/>
      <c r="Z23" s="173"/>
      <c r="AA23" s="174"/>
      <c r="AB23" s="174"/>
    </row>
    <row r="24" spans="2:29" s="129" customFormat="1" ht="18.75" customHeight="1" thickBot="1">
      <c r="C24" s="620"/>
      <c r="D24" s="1344" t="s">
        <v>622</v>
      </c>
      <c r="E24" s="1344"/>
      <c r="F24" s="1358"/>
      <c r="G24" s="1301"/>
      <c r="H24" s="1301"/>
      <c r="I24" s="1359"/>
      <c r="J24" s="1359"/>
      <c r="K24" s="1359"/>
      <c r="L24" s="1301"/>
      <c r="M24" s="1301"/>
      <c r="N24" s="1301"/>
      <c r="O24" s="1301"/>
      <c r="P24" s="1355"/>
      <c r="Q24" s="1355"/>
      <c r="R24" s="1363"/>
      <c r="S24" s="1364"/>
      <c r="T24" s="1364"/>
      <c r="U24" s="1364"/>
      <c r="V24" s="1365"/>
      <c r="W24" s="628"/>
      <c r="X24" s="173"/>
      <c r="Y24" s="173"/>
      <c r="Z24" s="173"/>
    </row>
    <row r="25" spans="2:29" ht="17.25" thickBot="1">
      <c r="B25" s="62"/>
      <c r="C25" s="282"/>
      <c r="D25" s="1344" t="s">
        <v>624</v>
      </c>
      <c r="E25" s="1344"/>
      <c r="F25" s="1358"/>
      <c r="G25" s="1301"/>
      <c r="H25" s="1301"/>
      <c r="I25" s="1359"/>
      <c r="J25" s="1359"/>
      <c r="K25" s="1359"/>
      <c r="L25" s="1301"/>
      <c r="M25" s="1301"/>
      <c r="N25" s="1301"/>
      <c r="O25" s="1301"/>
      <c r="P25" s="1355"/>
      <c r="Q25" s="1355"/>
      <c r="R25" s="1366"/>
      <c r="S25" s="1367"/>
      <c r="T25" s="1367"/>
      <c r="U25" s="1367"/>
      <c r="V25" s="1368"/>
      <c r="W25" s="612"/>
      <c r="X25" s="173"/>
      <c r="Y25" s="173"/>
      <c r="Z25" s="173"/>
      <c r="AA25" s="174"/>
      <c r="AB25" s="174"/>
    </row>
    <row r="26" spans="2:29" ht="16.5">
      <c r="B26" s="62"/>
      <c r="C26" s="282"/>
      <c r="D26" s="411"/>
      <c r="E26" s="411"/>
      <c r="F26" s="412"/>
      <c r="G26" s="412"/>
      <c r="H26" s="412"/>
      <c r="I26" s="413"/>
      <c r="J26" s="413"/>
      <c r="K26" s="413"/>
      <c r="L26" s="412"/>
      <c r="M26" s="412"/>
      <c r="N26" s="412"/>
      <c r="O26" s="412"/>
      <c r="P26" s="414"/>
      <c r="Q26" s="414"/>
      <c r="R26" s="412"/>
      <c r="S26" s="412"/>
      <c r="T26" s="412"/>
      <c r="U26" s="412"/>
      <c r="V26" s="412"/>
      <c r="W26" s="612"/>
      <c r="X26" s="173"/>
      <c r="Y26" s="173"/>
      <c r="Z26" s="173"/>
      <c r="AA26" s="174"/>
      <c r="AB26" s="174"/>
    </row>
    <row r="27" spans="2:29" ht="16.5">
      <c r="B27" s="62"/>
      <c r="C27" s="282"/>
      <c r="D27" s="1388" t="s">
        <v>623</v>
      </c>
      <c r="E27" s="1388"/>
      <c r="F27" s="1388"/>
      <c r="G27" s="1388"/>
      <c r="H27" s="1388"/>
      <c r="I27" s="1389" t="s">
        <v>1889</v>
      </c>
      <c r="J27" s="1390"/>
      <c r="K27" s="1390"/>
      <c r="L27" s="1390"/>
      <c r="M27" s="1390"/>
      <c r="N27" s="1390"/>
      <c r="O27" s="1390"/>
      <c r="P27" s="1391"/>
      <c r="Q27" s="414"/>
      <c r="R27" s="412"/>
      <c r="S27" s="412"/>
      <c r="T27" s="412"/>
      <c r="U27" s="412"/>
      <c r="V27" s="412"/>
      <c r="W27" s="612"/>
      <c r="X27" s="173"/>
      <c r="Y27" s="173"/>
      <c r="Z27" s="173"/>
      <c r="AA27" s="174"/>
      <c r="AB27" s="174"/>
    </row>
    <row r="28" spans="2:29" ht="17.25" thickBot="1">
      <c r="B28" s="62"/>
      <c r="C28" s="272"/>
      <c r="D28" s="629"/>
      <c r="E28" s="630"/>
      <c r="F28" s="630"/>
      <c r="G28" s="630"/>
      <c r="H28" s="630"/>
      <c r="I28" s="631"/>
      <c r="J28" s="631"/>
      <c r="K28" s="631"/>
      <c r="L28" s="632"/>
      <c r="M28" s="631"/>
      <c r="N28" s="631"/>
      <c r="O28" s="631"/>
      <c r="P28" s="631"/>
      <c r="Q28" s="633"/>
      <c r="R28" s="633"/>
      <c r="S28" s="633"/>
      <c r="T28" s="634"/>
      <c r="U28" s="634"/>
      <c r="V28" s="634"/>
      <c r="W28" s="635"/>
      <c r="X28" s="173"/>
      <c r="Y28" s="173"/>
      <c r="Z28" s="173"/>
      <c r="AA28" s="174"/>
      <c r="AB28" s="174"/>
    </row>
    <row r="29" spans="2:29" ht="45.75" customHeight="1" thickBot="1">
      <c r="B29" s="105"/>
      <c r="C29" s="1379" t="s">
        <v>1448</v>
      </c>
      <c r="D29" s="1380"/>
      <c r="E29" s="1380"/>
      <c r="F29" s="1380"/>
      <c r="G29" s="1380"/>
      <c r="H29" s="1380"/>
      <c r="I29" s="1380"/>
      <c r="J29" s="1380"/>
      <c r="K29" s="1380"/>
      <c r="L29" s="1380"/>
      <c r="M29" s="1380"/>
      <c r="N29" s="1380"/>
      <c r="O29" s="1380"/>
      <c r="P29" s="1380"/>
      <c r="Q29" s="1380"/>
      <c r="R29" s="1380"/>
      <c r="S29" s="1380"/>
      <c r="T29" s="1380"/>
      <c r="U29" s="1380"/>
      <c r="V29" s="1380"/>
      <c r="W29" s="1381"/>
      <c r="X29" s="174"/>
      <c r="Y29" s="174"/>
      <c r="Z29" s="174"/>
      <c r="AA29" s="174"/>
      <c r="AB29" s="174"/>
    </row>
    <row r="30" spans="2:29" s="62" customFormat="1" ht="33.75" customHeight="1" thickBot="1">
      <c r="C30" s="182"/>
      <c r="D30" s="88"/>
      <c r="S30" s="63"/>
      <c r="T30" s="63"/>
      <c r="U30" s="63"/>
      <c r="V30" s="63"/>
      <c r="W30" s="179"/>
      <c r="X30" s="177"/>
      <c r="Y30" s="177"/>
      <c r="Z30" s="177"/>
      <c r="AA30" s="129"/>
      <c r="AB30" s="129"/>
    </row>
    <row r="31" spans="2:29" s="62" customFormat="1" ht="17.25" customHeight="1" thickBot="1">
      <c r="C31" s="182"/>
      <c r="D31" s="77"/>
      <c r="E31" s="420"/>
      <c r="F31" s="1329" t="s">
        <v>24</v>
      </c>
      <c r="G31" s="1378"/>
      <c r="H31" s="420"/>
      <c r="I31" s="1329" t="s">
        <v>35</v>
      </c>
      <c r="J31" s="1330"/>
      <c r="K31" s="1330"/>
      <c r="L31" s="1331"/>
      <c r="M31" s="420"/>
      <c r="N31" s="1329" t="s">
        <v>25</v>
      </c>
      <c r="O31" s="1330"/>
      <c r="P31" s="1331"/>
      <c r="Q31" s="420"/>
      <c r="R31" s="1329" t="s">
        <v>79</v>
      </c>
      <c r="S31" s="1330"/>
      <c r="T31" s="164"/>
      <c r="U31" s="164"/>
      <c r="V31" s="164"/>
      <c r="W31" s="179"/>
      <c r="X31" s="129"/>
      <c r="Y31" s="129"/>
      <c r="Z31" s="129"/>
      <c r="AA31" s="177"/>
      <c r="AB31" s="129"/>
    </row>
    <row r="32" spans="2:29" s="62" customFormat="1" ht="17.25" thickBot="1">
      <c r="C32" s="182"/>
      <c r="D32" s="88"/>
      <c r="F32" s="193"/>
      <c r="G32" s="193"/>
      <c r="I32" s="193"/>
      <c r="J32" s="193"/>
      <c r="K32" s="193"/>
      <c r="L32" s="193"/>
      <c r="N32" s="193"/>
      <c r="O32" s="193"/>
      <c r="P32" s="193"/>
      <c r="Q32" s="63"/>
      <c r="R32" s="193"/>
      <c r="S32" s="68"/>
      <c r="T32" s="63"/>
      <c r="U32" s="63"/>
      <c r="V32" s="63"/>
      <c r="W32" s="179"/>
      <c r="X32" s="177"/>
      <c r="Y32" s="177"/>
      <c r="Z32" s="177"/>
      <c r="AA32" s="129"/>
      <c r="AB32" s="129"/>
    </row>
    <row r="33" spans="2:43" s="62" customFormat="1" ht="17.25" customHeight="1" thickBot="1">
      <c r="C33" s="182"/>
      <c r="D33" s="77"/>
      <c r="E33" s="420"/>
      <c r="F33" s="417" t="s">
        <v>30</v>
      </c>
      <c r="G33" s="418"/>
      <c r="H33" s="420" t="s">
        <v>1890</v>
      </c>
      <c r="I33" s="1330" t="s">
        <v>1445</v>
      </c>
      <c r="J33" s="1330"/>
      <c r="K33" s="1330"/>
      <c r="L33" s="418"/>
      <c r="M33" s="420"/>
      <c r="N33" s="1329" t="s">
        <v>78</v>
      </c>
      <c r="O33" s="1330"/>
      <c r="P33" s="1331"/>
      <c r="Q33" s="420"/>
      <c r="R33" s="419" t="s">
        <v>595</v>
      </c>
      <c r="S33" s="68"/>
      <c r="T33" s="63"/>
      <c r="U33" s="63"/>
      <c r="V33" s="63"/>
      <c r="W33" s="179"/>
      <c r="X33" s="129"/>
      <c r="Y33" s="129"/>
      <c r="Z33" s="177"/>
      <c r="AA33" s="177"/>
      <c r="AB33" s="129"/>
    </row>
    <row r="34" spans="2:43" s="62" customFormat="1" ht="21" customHeight="1" thickBot="1">
      <c r="C34" s="182"/>
      <c r="D34" s="88"/>
      <c r="F34" s="193"/>
      <c r="G34" s="193"/>
      <c r="H34" s="164"/>
      <c r="I34" s="1330"/>
      <c r="J34" s="1330"/>
      <c r="K34" s="1330"/>
      <c r="L34" s="418"/>
      <c r="N34" s="193"/>
      <c r="O34" s="193"/>
      <c r="P34" s="193"/>
      <c r="Q34" s="63"/>
      <c r="S34" s="63"/>
      <c r="T34" s="63"/>
      <c r="U34" s="63"/>
      <c r="V34" s="63"/>
      <c r="W34" s="179"/>
      <c r="X34" s="177"/>
      <c r="Y34" s="177"/>
      <c r="Z34" s="177"/>
      <c r="AA34" s="129"/>
      <c r="AB34" s="129"/>
    </row>
    <row r="35" spans="2:43" s="62" customFormat="1" ht="17.25" customHeight="1" thickBot="1">
      <c r="C35" s="182"/>
      <c r="D35" s="77"/>
      <c r="E35" s="420"/>
      <c r="F35" s="1329" t="s">
        <v>34</v>
      </c>
      <c r="G35" s="1331"/>
      <c r="H35" s="420"/>
      <c r="I35" s="1329" t="s">
        <v>36</v>
      </c>
      <c r="J35" s="1330"/>
      <c r="K35" s="1330"/>
      <c r="L35" s="1331"/>
      <c r="M35" s="420"/>
      <c r="N35" s="1329" t="s">
        <v>40</v>
      </c>
      <c r="O35" s="1330"/>
      <c r="P35" s="1330"/>
      <c r="Q35" s="164"/>
      <c r="S35" s="63"/>
      <c r="T35" s="63"/>
      <c r="U35" s="63"/>
      <c r="V35" s="63"/>
      <c r="W35" s="179"/>
      <c r="X35" s="177"/>
      <c r="Y35" s="177"/>
      <c r="Z35" s="177"/>
      <c r="AA35" s="177"/>
      <c r="AB35" s="129"/>
    </row>
    <row r="36" spans="2:43" s="62" customFormat="1" ht="17.25" thickBot="1">
      <c r="C36" s="182"/>
      <c r="D36" s="191"/>
      <c r="E36" s="164"/>
      <c r="F36" s="418"/>
      <c r="G36" s="418"/>
      <c r="H36" s="164"/>
      <c r="I36" s="418"/>
      <c r="J36" s="193"/>
      <c r="K36" s="418"/>
      <c r="L36" s="418"/>
      <c r="M36" s="164"/>
      <c r="N36" s="418"/>
      <c r="O36" s="418"/>
      <c r="P36" s="193"/>
      <c r="Q36" s="63"/>
      <c r="S36" s="63"/>
      <c r="T36" s="63"/>
      <c r="U36" s="63"/>
      <c r="V36" s="63"/>
      <c r="W36" s="179"/>
      <c r="X36" s="177"/>
      <c r="Y36" s="129"/>
      <c r="Z36" s="129"/>
      <c r="AA36" s="129"/>
      <c r="AB36" s="129"/>
    </row>
    <row r="37" spans="2:43" s="62" customFormat="1" ht="17.25" customHeight="1" thickBot="1">
      <c r="C37" s="180"/>
      <c r="D37" s="77"/>
      <c r="E37" s="420"/>
      <c r="F37" s="1329" t="s">
        <v>39</v>
      </c>
      <c r="G37" s="1331"/>
      <c r="H37" s="420"/>
      <c r="I37" s="1329" t="s">
        <v>1446</v>
      </c>
      <c r="J37" s="1330"/>
      <c r="K37" s="1330"/>
      <c r="L37" s="1331"/>
      <c r="M37" s="420"/>
      <c r="N37" s="1329" t="s">
        <v>83</v>
      </c>
      <c r="O37" s="1330"/>
      <c r="P37" s="1330"/>
      <c r="Q37" s="76"/>
      <c r="R37" s="1284"/>
      <c r="S37" s="1284"/>
      <c r="T37" s="1284"/>
      <c r="U37" s="164"/>
      <c r="V37" s="164"/>
      <c r="W37" s="181"/>
      <c r="Z37" s="64"/>
      <c r="AA37" s="64"/>
    </row>
    <row r="38" spans="2:43" ht="16.5">
      <c r="B38" s="62"/>
      <c r="C38" s="180"/>
      <c r="D38" s="163"/>
      <c r="E38" s="163"/>
      <c r="F38" s="163"/>
      <c r="G38" s="63"/>
      <c r="H38" s="63"/>
      <c r="I38" s="63"/>
      <c r="J38" s="63"/>
      <c r="K38" s="63"/>
      <c r="L38" s="63"/>
      <c r="M38" s="63"/>
      <c r="N38" s="63"/>
      <c r="O38" s="163"/>
      <c r="P38" s="163"/>
      <c r="Q38" s="163"/>
      <c r="R38" s="163"/>
      <c r="S38" s="63"/>
      <c r="T38" s="63"/>
      <c r="U38" s="63"/>
      <c r="V38" s="63"/>
      <c r="W38" s="179"/>
      <c r="X38" s="62"/>
      <c r="Y38" s="62"/>
      <c r="Z38" s="62"/>
      <c r="AA38" s="62"/>
      <c r="AB38" s="62"/>
      <c r="AC38" s="62"/>
      <c r="AD38" s="62"/>
      <c r="AE38" s="62"/>
      <c r="AF38" s="62"/>
      <c r="AG38" s="62"/>
      <c r="AH38" s="62"/>
      <c r="AI38" s="62"/>
      <c r="AJ38" s="62"/>
      <c r="AK38" s="62"/>
      <c r="AL38" s="62"/>
      <c r="AM38" s="62"/>
      <c r="AN38" s="62"/>
      <c r="AO38" s="62"/>
      <c r="AP38" s="62"/>
      <c r="AQ38" s="62"/>
    </row>
    <row r="39" spans="2:43" ht="13.5" thickBot="1">
      <c r="B39" s="62"/>
      <c r="C39" s="180"/>
      <c r="D39" s="63"/>
      <c r="E39" s="63"/>
      <c r="F39" s="63"/>
      <c r="G39" s="63"/>
      <c r="H39" s="63"/>
      <c r="I39" s="63"/>
      <c r="J39" s="63"/>
      <c r="K39" s="63"/>
      <c r="L39" s="63"/>
      <c r="M39" s="63"/>
      <c r="N39" s="63"/>
      <c r="O39" s="63"/>
      <c r="P39" s="63"/>
      <c r="Q39" s="63"/>
      <c r="R39" s="63"/>
      <c r="S39" s="63"/>
      <c r="T39" s="64"/>
      <c r="U39" s="64"/>
      <c r="V39" s="64"/>
      <c r="W39" s="179"/>
      <c r="X39" s="62"/>
      <c r="Y39" s="62"/>
      <c r="Z39" s="62"/>
      <c r="AA39" s="62"/>
      <c r="AB39" s="62"/>
      <c r="AC39" s="62"/>
      <c r="AD39" s="62"/>
      <c r="AE39" s="62"/>
      <c r="AF39" s="62"/>
      <c r="AG39" s="62"/>
      <c r="AH39" s="62"/>
      <c r="AI39" s="62"/>
      <c r="AJ39" s="62"/>
      <c r="AK39" s="62"/>
      <c r="AL39" s="62"/>
      <c r="AM39" s="62"/>
      <c r="AN39" s="62"/>
      <c r="AO39" s="62"/>
      <c r="AP39" s="62"/>
      <c r="AQ39" s="62"/>
    </row>
    <row r="40" spans="2:43" ht="16.5" customHeight="1" thickBot="1">
      <c r="B40" s="62"/>
      <c r="C40" s="182"/>
      <c r="D40" s="69"/>
      <c r="E40" s="63"/>
      <c r="F40" s="63"/>
      <c r="G40" s="63"/>
      <c r="H40" s="63"/>
      <c r="I40" s="1339" t="s">
        <v>601</v>
      </c>
      <c r="J40" s="1340"/>
      <c r="K40" s="1340"/>
      <c r="L40" s="1340"/>
      <c r="M40" s="1340"/>
      <c r="N40" s="1341"/>
      <c r="O40" s="1339" t="s">
        <v>602</v>
      </c>
      <c r="P40" s="1340"/>
      <c r="Q40" s="1340"/>
      <c r="R40" s="1340"/>
      <c r="S40" s="1340"/>
      <c r="T40" s="1341"/>
      <c r="U40" s="64"/>
      <c r="V40" s="64"/>
      <c r="W40" s="179"/>
      <c r="X40" s="62"/>
      <c r="Y40" s="62"/>
      <c r="Z40" s="62"/>
      <c r="AA40" s="62"/>
      <c r="AB40" s="62"/>
      <c r="AC40" s="62"/>
      <c r="AD40" s="62"/>
      <c r="AE40" s="62"/>
      <c r="AF40" s="62"/>
      <c r="AG40" s="62"/>
      <c r="AH40" s="62"/>
      <c r="AI40" s="62"/>
      <c r="AJ40" s="62"/>
      <c r="AK40" s="62"/>
      <c r="AL40" s="62"/>
      <c r="AM40" s="62"/>
      <c r="AN40" s="62"/>
      <c r="AO40" s="62"/>
      <c r="AP40" s="62"/>
      <c r="AQ40" s="62"/>
    </row>
    <row r="41" spans="2:43" s="62" customFormat="1" ht="35.25" customHeight="1" thickBot="1">
      <c r="C41" s="182"/>
      <c r="D41" s="69"/>
      <c r="E41" s="69"/>
      <c r="F41" s="69"/>
      <c r="G41" s="69"/>
      <c r="H41" s="69"/>
      <c r="I41" s="1328" t="s">
        <v>627</v>
      </c>
      <c r="J41" s="1327"/>
      <c r="K41" s="1282" t="s">
        <v>609</v>
      </c>
      <c r="L41" s="1327"/>
      <c r="M41" s="1282" t="s">
        <v>610</v>
      </c>
      <c r="N41" s="1283"/>
      <c r="O41" s="1328" t="s">
        <v>627</v>
      </c>
      <c r="P41" s="1327"/>
      <c r="Q41" s="1282" t="s">
        <v>609</v>
      </c>
      <c r="R41" s="1327"/>
      <c r="S41" s="1282" t="s">
        <v>610</v>
      </c>
      <c r="T41" s="1283"/>
      <c r="U41" s="1271" t="s">
        <v>64</v>
      </c>
      <c r="V41" s="1272"/>
      <c r="W41" s="179"/>
    </row>
    <row r="42" spans="2:43" s="62" customFormat="1" ht="82.5" customHeight="1">
      <c r="C42" s="182"/>
      <c r="D42" s="1273" t="s">
        <v>625</v>
      </c>
      <c r="E42" s="1274"/>
      <c r="F42" s="1274"/>
      <c r="G42" s="1274"/>
      <c r="H42" s="1275"/>
      <c r="I42" s="1276">
        <v>5</v>
      </c>
      <c r="J42" s="1277"/>
      <c r="K42" s="1277"/>
      <c r="L42" s="1277"/>
      <c r="M42" s="1277"/>
      <c r="N42" s="1277"/>
      <c r="O42" s="1277">
        <v>12</v>
      </c>
      <c r="P42" s="1277"/>
      <c r="Q42" s="1277">
        <v>3</v>
      </c>
      <c r="R42" s="1277"/>
      <c r="S42" s="1277"/>
      <c r="T42" s="1281"/>
      <c r="U42" s="1279">
        <f>SUM(I42:T42)</f>
        <v>20</v>
      </c>
      <c r="V42" s="1280"/>
      <c r="W42" s="179"/>
    </row>
    <row r="43" spans="2:43" s="62" customFormat="1" ht="70.5" customHeight="1" thickBot="1">
      <c r="C43" s="182"/>
      <c r="D43" s="1336" t="s">
        <v>626</v>
      </c>
      <c r="E43" s="1337"/>
      <c r="F43" s="1337"/>
      <c r="G43" s="1337"/>
      <c r="H43" s="1338"/>
      <c r="I43" s="1278">
        <v>22</v>
      </c>
      <c r="J43" s="1262"/>
      <c r="K43" s="1262">
        <v>5</v>
      </c>
      <c r="L43" s="1262"/>
      <c r="M43" s="1262">
        <v>12</v>
      </c>
      <c r="N43" s="1262"/>
      <c r="O43" s="1262">
        <v>6</v>
      </c>
      <c r="P43" s="1262"/>
      <c r="Q43" s="1262">
        <v>4</v>
      </c>
      <c r="R43" s="1262"/>
      <c r="S43" s="1262">
        <v>12</v>
      </c>
      <c r="T43" s="1293"/>
      <c r="U43" s="1279">
        <f>SUM(I43:T43)</f>
        <v>61</v>
      </c>
      <c r="V43" s="1280"/>
      <c r="W43" s="179"/>
    </row>
    <row r="44" spans="2:43" s="62" customFormat="1" ht="41.25" customHeight="1" thickBot="1">
      <c r="C44" s="182"/>
      <c r="D44" s="385"/>
      <c r="E44" s="385"/>
      <c r="F44" s="385"/>
      <c r="G44" s="385"/>
      <c r="H44" s="385"/>
      <c r="I44" s="189"/>
      <c r="J44" s="189"/>
      <c r="K44" s="189"/>
      <c r="L44" s="189"/>
      <c r="M44" s="189"/>
      <c r="N44" s="189"/>
      <c r="O44" s="189"/>
      <c r="P44" s="189"/>
      <c r="Q44" s="190"/>
      <c r="R44" s="190"/>
      <c r="S44" s="190"/>
      <c r="T44" s="190"/>
      <c r="U44" s="190"/>
      <c r="V44" s="190"/>
      <c r="W44" s="179"/>
      <c r="X44" s="64"/>
      <c r="Y44" s="64"/>
      <c r="Z44" s="64"/>
      <c r="AA44" s="64"/>
    </row>
    <row r="45" spans="2:43" s="62" customFormat="1" ht="36.75" customHeight="1" thickBot="1">
      <c r="C45" s="1263" t="s">
        <v>1449</v>
      </c>
      <c r="D45" s="1264"/>
      <c r="E45" s="1264"/>
      <c r="F45" s="1264"/>
      <c r="G45" s="1264"/>
      <c r="H45" s="1264"/>
      <c r="I45" s="1264"/>
      <c r="J45" s="1264"/>
      <c r="K45" s="1264"/>
      <c r="L45" s="1264"/>
      <c r="M45" s="1264"/>
      <c r="N45" s="1264"/>
      <c r="O45" s="1264"/>
      <c r="P45" s="1264"/>
      <c r="Q45" s="1264"/>
      <c r="R45" s="1264"/>
      <c r="S45" s="1264"/>
      <c r="T45" s="1264"/>
      <c r="U45" s="1264"/>
      <c r="V45" s="1264"/>
      <c r="W45" s="1265"/>
      <c r="X45" s="64"/>
      <c r="Y45" s="64"/>
      <c r="Z45" s="64"/>
      <c r="AA45" s="64"/>
    </row>
    <row r="46" spans="2:43" ht="39" customHeight="1" thickBot="1">
      <c r="B46" s="62"/>
      <c r="C46" s="608"/>
      <c r="D46" s="609"/>
      <c r="E46" s="609"/>
      <c r="F46" s="609"/>
      <c r="G46" s="609"/>
      <c r="H46" s="609"/>
      <c r="I46" s="609"/>
      <c r="J46" s="1297"/>
      <c r="K46" s="1297"/>
      <c r="L46" s="1297"/>
      <c r="M46" s="1297"/>
      <c r="N46" s="1297"/>
      <c r="O46" s="1297"/>
      <c r="P46" s="1297"/>
      <c r="Q46" s="1297"/>
      <c r="R46" s="1297"/>
      <c r="S46" s="1297"/>
      <c r="T46" s="1297"/>
      <c r="U46" s="610"/>
      <c r="V46" s="610"/>
      <c r="W46" s="611"/>
      <c r="X46" s="64"/>
      <c r="AA46" s="65"/>
    </row>
    <row r="47" spans="2:43" ht="22.5" customHeight="1">
      <c r="B47" s="62"/>
      <c r="C47" s="282"/>
      <c r="D47" s="1266"/>
      <c r="E47" s="1266"/>
      <c r="F47" s="1266"/>
      <c r="G47" s="63"/>
      <c r="H47" s="1267" t="s">
        <v>600</v>
      </c>
      <c r="I47" s="1268"/>
      <c r="J47" s="1244" t="s">
        <v>178</v>
      </c>
      <c r="K47" s="1245"/>
      <c r="L47" s="1245"/>
      <c r="M47" s="1246"/>
      <c r="N47" s="1244" t="s">
        <v>1465</v>
      </c>
      <c r="O47" s="1245"/>
      <c r="P47" s="1245"/>
      <c r="Q47" s="1246"/>
      <c r="R47" s="64"/>
      <c r="S47" s="64"/>
      <c r="T47" s="64"/>
      <c r="U47" s="64"/>
      <c r="V47" s="64"/>
      <c r="W47" s="612"/>
      <c r="X47" s="90"/>
      <c r="Y47" s="66"/>
      <c r="Z47" s="66"/>
    </row>
    <row r="48" spans="2:43">
      <c r="B48" s="62"/>
      <c r="C48" s="282"/>
      <c r="D48" s="1266"/>
      <c r="E48" s="1266"/>
      <c r="F48" s="1266"/>
      <c r="G48" s="63"/>
      <c r="H48" s="1269"/>
      <c r="I48" s="1270"/>
      <c r="J48" s="1247"/>
      <c r="K48" s="1248"/>
      <c r="L48" s="1248"/>
      <c r="M48" s="1249"/>
      <c r="N48" s="1247"/>
      <c r="O48" s="1248"/>
      <c r="P48" s="1248"/>
      <c r="Q48" s="1249"/>
      <c r="R48" s="64"/>
      <c r="S48" s="64"/>
      <c r="T48" s="64"/>
      <c r="U48" s="64"/>
      <c r="V48" s="64"/>
      <c r="W48" s="612"/>
      <c r="X48" s="90"/>
      <c r="Y48" s="66"/>
      <c r="Z48" s="66"/>
    </row>
    <row r="49" spans="2:27" ht="17.25" thickBot="1">
      <c r="B49" s="62"/>
      <c r="C49" s="282"/>
      <c r="D49" s="1266"/>
      <c r="E49" s="1266"/>
      <c r="F49" s="1266"/>
      <c r="G49" s="63"/>
      <c r="H49" s="1323" t="s">
        <v>65</v>
      </c>
      <c r="I49" s="1323"/>
      <c r="J49" s="1324" t="s">
        <v>65</v>
      </c>
      <c r="K49" s="1325"/>
      <c r="L49" s="1325" t="s">
        <v>66</v>
      </c>
      <c r="M49" s="1326"/>
      <c r="N49" s="1324" t="s">
        <v>65</v>
      </c>
      <c r="O49" s="1325"/>
      <c r="P49" s="1325" t="s">
        <v>66</v>
      </c>
      <c r="Q49" s="1326"/>
      <c r="R49" s="64"/>
      <c r="S49" s="64"/>
      <c r="T49" s="64"/>
      <c r="U49" s="64"/>
      <c r="V49" s="64"/>
      <c r="W49" s="612"/>
      <c r="X49" s="90"/>
      <c r="Y49" s="66"/>
      <c r="Z49" s="66"/>
    </row>
    <row r="50" spans="2:27" ht="28.5" customHeight="1" thickBot="1">
      <c r="B50" s="62"/>
      <c r="C50" s="282"/>
      <c r="D50" s="1287" t="s">
        <v>628</v>
      </c>
      <c r="E50" s="1288"/>
      <c r="F50" s="1288"/>
      <c r="G50" s="1289"/>
      <c r="H50" s="1260">
        <f>'6. Detailed Budget'!I26</f>
        <v>0</v>
      </c>
      <c r="I50" s="1261"/>
      <c r="J50" s="1260">
        <f>'6. Detailed Budget'!K26</f>
        <v>0</v>
      </c>
      <c r="K50" s="1261"/>
      <c r="L50" s="1260">
        <f>'6. Detailed Budget'!M26</f>
        <v>0</v>
      </c>
      <c r="M50" s="1261"/>
      <c r="N50" s="1260">
        <f>'6. Detailed Budget'!O26</f>
        <v>0</v>
      </c>
      <c r="O50" s="1261"/>
      <c r="P50" s="1260">
        <f>'6. Detailed Budget'!Q26</f>
        <v>0</v>
      </c>
      <c r="Q50" s="1261"/>
      <c r="R50" s="63"/>
      <c r="S50" s="1250" t="s">
        <v>1450</v>
      </c>
      <c r="T50" s="1251"/>
      <c r="U50" s="1251"/>
      <c r="V50" s="1252"/>
      <c r="W50" s="612"/>
      <c r="X50" s="90"/>
    </row>
    <row r="51" spans="2:27" ht="14.25" customHeight="1" thickBot="1">
      <c r="B51" s="62"/>
      <c r="C51" s="282"/>
      <c r="D51" s="1290" t="s">
        <v>67</v>
      </c>
      <c r="E51" s="1291"/>
      <c r="F51" s="1291"/>
      <c r="G51" s="1292"/>
      <c r="H51" s="1260">
        <f>'6. Detailed Budget'!I27</f>
        <v>0</v>
      </c>
      <c r="I51" s="1261"/>
      <c r="J51" s="1260">
        <f>'6. Detailed Budget'!K27</f>
        <v>0</v>
      </c>
      <c r="K51" s="1261"/>
      <c r="L51" s="1260">
        <f>'6. Detailed Budget'!M27</f>
        <v>0</v>
      </c>
      <c r="M51" s="1261"/>
      <c r="N51" s="1260">
        <f>'6. Detailed Budget'!O27</f>
        <v>0</v>
      </c>
      <c r="O51" s="1261"/>
      <c r="P51" s="1260">
        <f>'6. Detailed Budget'!Q27</f>
        <v>0</v>
      </c>
      <c r="Q51" s="1261"/>
      <c r="R51" s="421"/>
      <c r="S51" s="1253"/>
      <c r="T51" s="1254"/>
      <c r="U51" s="1254"/>
      <c r="V51" s="1255"/>
      <c r="W51" s="612"/>
      <c r="X51" s="90"/>
    </row>
    <row r="52" spans="2:27" ht="13.5" customHeight="1" thickBot="1">
      <c r="B52" s="62"/>
      <c r="C52" s="282"/>
      <c r="D52" s="1290" t="s">
        <v>68</v>
      </c>
      <c r="E52" s="1291"/>
      <c r="F52" s="1291"/>
      <c r="G52" s="1292"/>
      <c r="H52" s="1260">
        <f>'6. Detailed Budget'!I28</f>
        <v>138.71287128712871</v>
      </c>
      <c r="I52" s="1261"/>
      <c r="J52" s="1260">
        <f>'6. Detailed Budget'!K28</f>
        <v>0</v>
      </c>
      <c r="K52" s="1261"/>
      <c r="L52" s="1260">
        <f>'6. Detailed Budget'!M28</f>
        <v>0</v>
      </c>
      <c r="M52" s="1261"/>
      <c r="N52" s="1260">
        <f>'6. Detailed Budget'!O28</f>
        <v>0</v>
      </c>
      <c r="O52" s="1261"/>
      <c r="P52" s="1260">
        <f>'6. Detailed Budget'!Q28</f>
        <v>0</v>
      </c>
      <c r="Q52" s="1261"/>
      <c r="R52" s="421"/>
      <c r="S52" s="1253"/>
      <c r="T52" s="1254"/>
      <c r="U52" s="1254"/>
      <c r="V52" s="1255"/>
      <c r="W52" s="612"/>
      <c r="X52" s="90"/>
    </row>
    <row r="53" spans="2:27" ht="15.75" customHeight="1" thickBot="1">
      <c r="B53" s="62"/>
      <c r="C53" s="282"/>
      <c r="D53" s="1290" t="s">
        <v>69</v>
      </c>
      <c r="E53" s="1291"/>
      <c r="F53" s="1291"/>
      <c r="G53" s="1292"/>
      <c r="H53" s="1260">
        <f>'6. Detailed Budget'!I29</f>
        <v>0</v>
      </c>
      <c r="I53" s="1261"/>
      <c r="J53" s="1260">
        <f>'6. Detailed Budget'!K29</f>
        <v>0</v>
      </c>
      <c r="K53" s="1261"/>
      <c r="L53" s="1260">
        <f>'6. Detailed Budget'!M29</f>
        <v>118.81188118811882</v>
      </c>
      <c r="M53" s="1261"/>
      <c r="N53" s="1260">
        <f>'6. Detailed Budget'!O29</f>
        <v>0</v>
      </c>
      <c r="O53" s="1261"/>
      <c r="P53" s="1260">
        <f>'6. Detailed Budget'!Q29</f>
        <v>0</v>
      </c>
      <c r="Q53" s="1261"/>
      <c r="R53" s="421"/>
      <c r="S53" s="1253"/>
      <c r="T53" s="1254"/>
      <c r="U53" s="1254"/>
      <c r="V53" s="1255"/>
      <c r="W53" s="612"/>
      <c r="X53" s="90"/>
    </row>
    <row r="54" spans="2:27" ht="22.5" customHeight="1" thickBot="1">
      <c r="B54" s="62"/>
      <c r="C54" s="282"/>
      <c r="D54" s="1294" t="s">
        <v>593</v>
      </c>
      <c r="E54" s="1295"/>
      <c r="F54" s="1295"/>
      <c r="G54" s="1296"/>
      <c r="H54" s="1260">
        <f>'6. Detailed Budget'!I30</f>
        <v>190.0990099009901</v>
      </c>
      <c r="I54" s="1261"/>
      <c r="J54" s="1260">
        <f>'6. Detailed Budget'!K30</f>
        <v>0</v>
      </c>
      <c r="K54" s="1261"/>
      <c r="L54" s="1260">
        <f>'6. Detailed Budget'!M30</f>
        <v>23.762376237623762</v>
      </c>
      <c r="M54" s="1261"/>
      <c r="N54" s="1260">
        <f>'6. Detailed Budget'!O30</f>
        <v>0</v>
      </c>
      <c r="O54" s="1261"/>
      <c r="P54" s="1260">
        <f>'6. Detailed Budget'!Q30</f>
        <v>0</v>
      </c>
      <c r="Q54" s="1261"/>
      <c r="R54" s="421"/>
      <c r="S54" s="1253"/>
      <c r="T54" s="1254"/>
      <c r="U54" s="1254"/>
      <c r="V54" s="1255"/>
      <c r="W54" s="612"/>
      <c r="X54" s="90"/>
    </row>
    <row r="55" spans="2:27" ht="17.25" thickBot="1">
      <c r="B55" s="62"/>
      <c r="C55" s="282"/>
      <c r="D55" s="1290" t="s">
        <v>649</v>
      </c>
      <c r="E55" s="1291"/>
      <c r="F55" s="1291"/>
      <c r="G55" s="1292"/>
      <c r="H55" s="1260">
        <f>'6. Detailed Budget'!I31</f>
        <v>100</v>
      </c>
      <c r="I55" s="1261"/>
      <c r="J55" s="1260">
        <f>'6. Detailed Budget'!K31</f>
        <v>0</v>
      </c>
      <c r="K55" s="1261"/>
      <c r="L55" s="1260">
        <f>'6. Detailed Budget'!M31</f>
        <v>0</v>
      </c>
      <c r="M55" s="1261"/>
      <c r="N55" s="1260">
        <f>'6. Detailed Budget'!O31</f>
        <v>0</v>
      </c>
      <c r="O55" s="1261"/>
      <c r="P55" s="1260">
        <f>'6. Detailed Budget'!Q31</f>
        <v>0</v>
      </c>
      <c r="Q55" s="1261"/>
      <c r="R55" s="421"/>
      <c r="S55" s="1253"/>
      <c r="T55" s="1254"/>
      <c r="U55" s="1254"/>
      <c r="V55" s="1255"/>
      <c r="W55" s="612"/>
      <c r="X55" s="90"/>
    </row>
    <row r="56" spans="2:27" ht="17.25" thickBot="1">
      <c r="B56" s="62"/>
      <c r="C56" s="282"/>
      <c r="D56" s="1290" t="s">
        <v>71</v>
      </c>
      <c r="E56" s="1291"/>
      <c r="F56" s="1291"/>
      <c r="G56" s="1292"/>
      <c r="H56" s="1260">
        <f>'6. Detailed Budget'!I32</f>
        <v>0</v>
      </c>
      <c r="I56" s="1261"/>
      <c r="J56" s="1260">
        <f>'6. Detailed Budget'!K32</f>
        <v>0</v>
      </c>
      <c r="K56" s="1261"/>
      <c r="L56" s="1260">
        <f>'6. Detailed Budget'!M32</f>
        <v>0</v>
      </c>
      <c r="M56" s="1261"/>
      <c r="N56" s="1260">
        <f>'6. Detailed Budget'!O32</f>
        <v>0</v>
      </c>
      <c r="O56" s="1261"/>
      <c r="P56" s="1260">
        <f>'6. Detailed Budget'!Q32</f>
        <v>0</v>
      </c>
      <c r="Q56" s="1261"/>
      <c r="R56" s="421"/>
      <c r="S56" s="1256"/>
      <c r="T56" s="1257"/>
      <c r="U56" s="1257"/>
      <c r="V56" s="1258"/>
      <c r="W56" s="612"/>
      <c r="X56" s="90"/>
    </row>
    <row r="57" spans="2:27" ht="17.25" thickBot="1">
      <c r="B57" s="62"/>
      <c r="C57" s="282"/>
      <c r="D57" s="63"/>
      <c r="E57" s="63"/>
      <c r="F57" s="63"/>
      <c r="G57" s="63"/>
      <c r="H57" s="63"/>
      <c r="I57" s="63"/>
      <c r="J57" s="63"/>
      <c r="K57" s="63"/>
      <c r="L57" s="63"/>
      <c r="M57" s="63"/>
      <c r="N57" s="63"/>
      <c r="O57" s="63"/>
      <c r="P57" s="63"/>
      <c r="Q57" s="63"/>
      <c r="R57" s="959"/>
      <c r="S57" s="959"/>
      <c r="T57" s="959"/>
      <c r="U57" s="959"/>
      <c r="V57" s="959"/>
      <c r="W57" s="95"/>
      <c r="X57" s="64"/>
    </row>
    <row r="58" spans="2:27" ht="17.25" thickBot="1">
      <c r="B58" s="62"/>
      <c r="C58" s="282"/>
      <c r="D58" s="1290" t="s">
        <v>64</v>
      </c>
      <c r="E58" s="1291"/>
      <c r="F58" s="1291"/>
      <c r="G58" s="1292"/>
      <c r="H58" s="1285">
        <f>SUM(H50:I56)</f>
        <v>428.81188118811883</v>
      </c>
      <c r="I58" s="1286"/>
      <c r="J58" s="1285">
        <f>SUM(J50:K56)</f>
        <v>0</v>
      </c>
      <c r="K58" s="1286"/>
      <c r="L58" s="1285">
        <f>SUM(L50:M56)</f>
        <v>142.57425742574259</v>
      </c>
      <c r="M58" s="1286"/>
      <c r="N58" s="1285">
        <f>SUM(N50:O56)</f>
        <v>0</v>
      </c>
      <c r="O58" s="1322"/>
      <c r="P58" s="1298">
        <f>SUM(P50:Q56)</f>
        <v>0</v>
      </c>
      <c r="Q58" s="1299"/>
      <c r="R58" s="399"/>
      <c r="S58" s="399"/>
      <c r="T58" s="399"/>
      <c r="U58" s="399"/>
      <c r="V58" s="399"/>
      <c r="W58" s="95"/>
      <c r="X58" s="74"/>
    </row>
    <row r="59" spans="2:27" ht="24.75" customHeight="1" thickBot="1">
      <c r="B59" s="62"/>
      <c r="C59" s="272"/>
      <c r="D59" s="613"/>
      <c r="E59" s="613"/>
      <c r="F59" s="613"/>
      <c r="G59" s="614"/>
      <c r="H59" s="614"/>
      <c r="I59" s="614"/>
      <c r="J59" s="614"/>
      <c r="K59" s="614"/>
      <c r="L59" s="614"/>
      <c r="M59" s="614"/>
      <c r="N59" s="614"/>
      <c r="O59" s="614"/>
      <c r="P59" s="614"/>
      <c r="Q59" s="615"/>
      <c r="R59" s="615"/>
      <c r="S59" s="615"/>
      <c r="T59" s="615"/>
      <c r="U59" s="615"/>
      <c r="V59" s="615"/>
      <c r="W59" s="397"/>
      <c r="X59" s="74"/>
    </row>
    <row r="60" spans="2:27" ht="39.75" customHeight="1" thickBot="1">
      <c r="B60" s="62"/>
      <c r="C60" s="1306" t="s">
        <v>629</v>
      </c>
      <c r="D60" s="1307"/>
      <c r="E60" s="1307"/>
      <c r="F60" s="1307"/>
      <c r="G60" s="1307"/>
      <c r="H60" s="1307"/>
      <c r="I60" s="1307"/>
      <c r="J60" s="1307"/>
      <c r="K60" s="1307"/>
      <c r="L60" s="1307"/>
      <c r="M60" s="1307"/>
      <c r="N60" s="1307"/>
      <c r="O60" s="1307"/>
      <c r="P60" s="1307"/>
      <c r="Q60" s="1307"/>
      <c r="R60" s="1307"/>
      <c r="S60" s="1307"/>
      <c r="T60" s="1307"/>
      <c r="U60" s="1307"/>
      <c r="V60" s="1307"/>
      <c r="W60" s="1308"/>
      <c r="X60" s="74"/>
    </row>
    <row r="61" spans="2:27" ht="30" customHeight="1" thickBot="1">
      <c r="B61" s="62"/>
      <c r="C61" s="182"/>
      <c r="D61" s="66"/>
      <c r="E61" s="66"/>
      <c r="F61" s="66"/>
      <c r="G61" s="66"/>
      <c r="H61" s="66"/>
      <c r="I61" s="66"/>
      <c r="J61" s="77"/>
      <c r="K61" s="77"/>
      <c r="L61" s="77"/>
      <c r="M61" s="77"/>
      <c r="N61" s="77"/>
      <c r="O61" s="77"/>
      <c r="P61" s="77"/>
      <c r="Q61" s="77"/>
      <c r="R61" s="77"/>
      <c r="S61" s="63"/>
      <c r="T61" s="63"/>
      <c r="U61" s="63"/>
      <c r="V61" s="63"/>
      <c r="W61" s="183"/>
      <c r="X61" s="74"/>
    </row>
    <row r="62" spans="2:27" ht="41.25" customHeight="1" thickBot="1">
      <c r="B62" s="62"/>
      <c r="C62" s="182"/>
      <c r="D62" s="66"/>
      <c r="E62" s="66"/>
      <c r="F62" s="66"/>
      <c r="G62" s="66"/>
      <c r="H62" s="1271" t="s">
        <v>600</v>
      </c>
      <c r="I62" s="1317"/>
      <c r="J62" s="1317"/>
      <c r="K62" s="1317"/>
      <c r="L62" s="1317"/>
      <c r="M62" s="1317" t="s">
        <v>178</v>
      </c>
      <c r="N62" s="1317"/>
      <c r="O62" s="1317"/>
      <c r="P62" s="1317"/>
      <c r="Q62" s="1317"/>
      <c r="R62" s="1318" t="s">
        <v>1451</v>
      </c>
      <c r="S62" s="1317"/>
      <c r="T62" s="1317"/>
      <c r="U62" s="1317"/>
      <c r="V62" s="1272"/>
      <c r="W62" s="183"/>
      <c r="X62" s="74"/>
      <c r="Y62" s="74"/>
      <c r="Z62" s="74"/>
      <c r="AA62" s="74"/>
    </row>
    <row r="63" spans="2:27" ht="16.5">
      <c r="B63" s="62"/>
      <c r="C63" s="182"/>
      <c r="D63" s="1309" t="s">
        <v>73</v>
      </c>
      <c r="E63" s="1310"/>
      <c r="F63" s="1310"/>
      <c r="G63" s="1311"/>
      <c r="H63" s="1316"/>
      <c r="I63" s="1301"/>
      <c r="J63" s="1301"/>
      <c r="K63" s="1301"/>
      <c r="L63" s="1301"/>
      <c r="M63" s="1301"/>
      <c r="N63" s="1301"/>
      <c r="O63" s="1301"/>
      <c r="P63" s="1301"/>
      <c r="Q63" s="1301"/>
      <c r="R63" s="1301"/>
      <c r="S63" s="1301"/>
      <c r="T63" s="1301"/>
      <c r="U63" s="1301"/>
      <c r="V63" s="1302"/>
      <c r="W63" s="179"/>
      <c r="AA63" s="65"/>
    </row>
    <row r="64" spans="2:27" ht="16.5">
      <c r="B64" s="62"/>
      <c r="C64" s="182"/>
      <c r="D64" s="1313" t="s">
        <v>67</v>
      </c>
      <c r="E64" s="1314"/>
      <c r="F64" s="1314"/>
      <c r="G64" s="1315"/>
      <c r="H64" s="1316"/>
      <c r="I64" s="1301"/>
      <c r="J64" s="1301"/>
      <c r="K64" s="1301"/>
      <c r="L64" s="1301"/>
      <c r="M64" s="1301"/>
      <c r="N64" s="1301"/>
      <c r="O64" s="1301"/>
      <c r="P64" s="1301"/>
      <c r="Q64" s="1301"/>
      <c r="R64" s="1301"/>
      <c r="S64" s="1301"/>
      <c r="T64" s="1301"/>
      <c r="U64" s="1301"/>
      <c r="V64" s="1302"/>
      <c r="W64" s="179"/>
      <c r="AA64" s="65"/>
    </row>
    <row r="65" spans="2:27" ht="16.5">
      <c r="B65" s="62"/>
      <c r="C65" s="182"/>
      <c r="D65" s="1313" t="s">
        <v>74</v>
      </c>
      <c r="E65" s="1314"/>
      <c r="F65" s="1314"/>
      <c r="G65" s="1315"/>
      <c r="H65" s="1316" t="s">
        <v>1923</v>
      </c>
      <c r="I65" s="1301"/>
      <c r="J65" s="1301"/>
      <c r="K65" s="1301"/>
      <c r="L65" s="1301"/>
      <c r="M65" s="1301"/>
      <c r="N65" s="1301"/>
      <c r="O65" s="1301"/>
      <c r="P65" s="1301"/>
      <c r="Q65" s="1301"/>
      <c r="R65" s="1301"/>
      <c r="S65" s="1301"/>
      <c r="T65" s="1301"/>
      <c r="U65" s="1301"/>
      <c r="V65" s="1302"/>
      <c r="W65" s="179"/>
      <c r="Y65" s="64"/>
      <c r="AA65" s="65"/>
    </row>
    <row r="66" spans="2:27" ht="16.5">
      <c r="B66" s="62"/>
      <c r="C66" s="182"/>
      <c r="D66" s="1313" t="s">
        <v>69</v>
      </c>
      <c r="E66" s="1314"/>
      <c r="F66" s="1314"/>
      <c r="G66" s="1315"/>
      <c r="H66" s="1316"/>
      <c r="I66" s="1301"/>
      <c r="J66" s="1301"/>
      <c r="K66" s="1301"/>
      <c r="L66" s="1301"/>
      <c r="M66" s="1301" t="s">
        <v>1924</v>
      </c>
      <c r="N66" s="1301"/>
      <c r="O66" s="1301"/>
      <c r="P66" s="1301"/>
      <c r="Q66" s="1301"/>
      <c r="R66" s="1301"/>
      <c r="S66" s="1301"/>
      <c r="T66" s="1301"/>
      <c r="U66" s="1301"/>
      <c r="V66" s="1302"/>
      <c r="W66" s="179"/>
      <c r="AA66" s="65"/>
    </row>
    <row r="67" spans="2:27" ht="16.5">
      <c r="B67" s="62"/>
      <c r="C67" s="182"/>
      <c r="D67" s="1313" t="s">
        <v>75</v>
      </c>
      <c r="E67" s="1314"/>
      <c r="F67" s="1314"/>
      <c r="G67" s="1315"/>
      <c r="H67" s="1316"/>
      <c r="I67" s="1301"/>
      <c r="J67" s="1301"/>
      <c r="K67" s="1301"/>
      <c r="L67" s="1301"/>
      <c r="M67" s="1301"/>
      <c r="N67" s="1301"/>
      <c r="O67" s="1301"/>
      <c r="P67" s="1301"/>
      <c r="Q67" s="1301"/>
      <c r="R67" s="1301"/>
      <c r="S67" s="1301"/>
      <c r="T67" s="1301"/>
      <c r="U67" s="1301"/>
      <c r="V67" s="1302"/>
      <c r="W67" s="179"/>
      <c r="AA67" s="65"/>
    </row>
    <row r="68" spans="2:27" ht="16.5">
      <c r="B68" s="62"/>
      <c r="C68" s="182"/>
      <c r="D68" s="1313" t="s">
        <v>649</v>
      </c>
      <c r="E68" s="1314"/>
      <c r="F68" s="1314"/>
      <c r="G68" s="1315"/>
      <c r="H68" s="1316"/>
      <c r="I68" s="1301"/>
      <c r="J68" s="1301"/>
      <c r="K68" s="1301"/>
      <c r="L68" s="1301"/>
      <c r="M68" s="1301"/>
      <c r="N68" s="1301"/>
      <c r="O68" s="1301"/>
      <c r="P68" s="1301"/>
      <c r="Q68" s="1301"/>
      <c r="R68" s="1303"/>
      <c r="S68" s="1301"/>
      <c r="T68" s="1301"/>
      <c r="U68" s="1301"/>
      <c r="V68" s="1302"/>
      <c r="W68" s="179"/>
      <c r="AA68" s="65"/>
    </row>
    <row r="69" spans="2:27" ht="17.25" thickBot="1">
      <c r="B69" s="62"/>
      <c r="C69" s="182"/>
      <c r="D69" s="1319" t="s">
        <v>76</v>
      </c>
      <c r="E69" s="1320"/>
      <c r="F69" s="1320"/>
      <c r="G69" s="1321"/>
      <c r="H69" s="1312" t="s">
        <v>1925</v>
      </c>
      <c r="I69" s="1304"/>
      <c r="J69" s="1304"/>
      <c r="K69" s="1304"/>
      <c r="L69" s="1304"/>
      <c r="M69" s="1304" t="s">
        <v>1926</v>
      </c>
      <c r="N69" s="1304"/>
      <c r="O69" s="1304"/>
      <c r="P69" s="1304"/>
      <c r="Q69" s="1304"/>
      <c r="R69" s="1304"/>
      <c r="S69" s="1304"/>
      <c r="T69" s="1304"/>
      <c r="U69" s="1304"/>
      <c r="V69" s="1305"/>
      <c r="W69" s="179"/>
      <c r="AA69" s="65"/>
    </row>
    <row r="70" spans="2:27" ht="16.5" customHeight="1" thickBot="1">
      <c r="B70" s="62"/>
      <c r="C70" s="184"/>
      <c r="D70" s="186"/>
      <c r="E70" s="186"/>
      <c r="F70" s="186"/>
      <c r="G70" s="186"/>
      <c r="H70" s="186"/>
      <c r="I70" s="186"/>
      <c r="J70" s="186"/>
      <c r="K70" s="186"/>
      <c r="L70" s="186"/>
      <c r="M70" s="186"/>
      <c r="N70" s="186"/>
      <c r="O70" s="186"/>
      <c r="P70" s="186"/>
      <c r="Q70" s="186"/>
      <c r="R70" s="186"/>
      <c r="S70" s="186"/>
      <c r="T70" s="186"/>
      <c r="U70" s="186"/>
      <c r="V70" s="186"/>
      <c r="W70" s="185"/>
      <c r="AA70" s="65"/>
    </row>
    <row r="71" spans="2:27" ht="13.5" customHeight="1">
      <c r="B71" s="63"/>
      <c r="D71" s="69"/>
      <c r="E71" s="69"/>
      <c r="F71" s="69"/>
      <c r="G71" s="79"/>
      <c r="H71" s="79"/>
      <c r="I71" s="79"/>
      <c r="J71" s="79"/>
      <c r="K71" s="79"/>
      <c r="L71" s="79"/>
      <c r="M71" s="79"/>
      <c r="N71" s="79"/>
      <c r="O71" s="79"/>
      <c r="P71" s="79"/>
      <c r="Q71" s="79"/>
      <c r="R71" s="63"/>
      <c r="S71" s="63"/>
      <c r="T71" s="64"/>
      <c r="U71" s="64"/>
      <c r="V71" s="64"/>
    </row>
    <row r="72" spans="2:27">
      <c r="C72" s="63"/>
      <c r="D72" s="63"/>
      <c r="E72" s="63"/>
      <c r="F72" s="63"/>
      <c r="G72" s="63"/>
      <c r="H72" s="63"/>
      <c r="I72" s="63"/>
      <c r="J72" s="63"/>
      <c r="K72" s="63"/>
      <c r="L72" s="63"/>
      <c r="M72" s="63"/>
      <c r="N72" s="63"/>
      <c r="O72" s="63"/>
      <c r="P72" s="63"/>
      <c r="Q72" s="63"/>
      <c r="R72" s="63"/>
      <c r="S72" s="63"/>
      <c r="T72" s="64"/>
      <c r="U72" s="64"/>
      <c r="V72" s="64"/>
      <c r="W72" s="64"/>
    </row>
    <row r="73" spans="2:27" ht="12.75" customHeight="1">
      <c r="C73" s="63"/>
      <c r="D73" s="63"/>
      <c r="E73" s="1300"/>
      <c r="F73" s="1300"/>
      <c r="G73" s="1300"/>
      <c r="H73" s="63"/>
      <c r="I73" s="63"/>
      <c r="J73" s="63"/>
      <c r="K73" s="63"/>
      <c r="L73" s="63"/>
      <c r="M73" s="63"/>
      <c r="N73" s="63"/>
      <c r="O73" s="33"/>
      <c r="P73" s="1300"/>
      <c r="Q73" s="1300"/>
      <c r="R73" s="1300"/>
      <c r="S73" s="1300"/>
      <c r="T73" s="1300"/>
      <c r="U73" s="382"/>
      <c r="V73" s="382"/>
      <c r="W73" s="64"/>
    </row>
    <row r="74" spans="2:27" ht="12.75" customHeight="1">
      <c r="C74" s="63"/>
      <c r="D74" s="63"/>
      <c r="E74" s="1300"/>
      <c r="F74" s="1300"/>
      <c r="G74" s="1300"/>
      <c r="H74" s="63"/>
      <c r="I74" s="63"/>
      <c r="J74" s="63"/>
      <c r="K74" s="63"/>
      <c r="L74" s="63"/>
      <c r="M74" s="63"/>
      <c r="N74" s="63"/>
      <c r="O74" s="63"/>
      <c r="P74" s="1300"/>
      <c r="Q74" s="1300"/>
      <c r="R74" s="1300"/>
      <c r="S74" s="1300"/>
      <c r="T74" s="1300"/>
      <c r="U74" s="382"/>
      <c r="V74" s="382"/>
      <c r="W74" s="64"/>
    </row>
    <row r="75" spans="2:27" ht="13.5" customHeight="1">
      <c r="C75" s="63"/>
      <c r="D75" s="63"/>
      <c r="E75" s="63"/>
      <c r="F75" s="63"/>
      <c r="G75" s="63"/>
      <c r="H75" s="63"/>
      <c r="I75" s="63"/>
      <c r="J75" s="63"/>
      <c r="K75" s="63"/>
      <c r="L75" s="63"/>
      <c r="M75" s="63"/>
      <c r="N75" s="63"/>
      <c r="O75" s="63"/>
      <c r="P75" s="63"/>
      <c r="Q75" s="63"/>
      <c r="R75" s="63"/>
      <c r="S75" s="63"/>
      <c r="T75" s="64"/>
      <c r="U75" s="64"/>
      <c r="V75" s="64"/>
      <c r="W75" s="64"/>
    </row>
    <row r="76" spans="2:27" ht="12.75" customHeight="1"/>
    <row r="77" spans="2:27" ht="13.5" customHeight="1"/>
    <row r="78" spans="2:27" ht="12.75" customHeight="1"/>
    <row r="79" spans="2:27" ht="12.75" customHeight="1"/>
    <row r="80" spans="2:27" ht="12.75" customHeight="1"/>
    <row r="81" spans="4:14" ht="13.5" customHeight="1"/>
    <row r="82" spans="4:14" ht="12.75" customHeight="1"/>
    <row r="83" spans="4:14" ht="13.5" customHeight="1"/>
    <row r="84" spans="4:14" ht="12.75" customHeight="1"/>
    <row r="85" spans="4:14">
      <c r="D85" s="5"/>
      <c r="E85" s="5"/>
      <c r="F85" s="5"/>
      <c r="G85" s="5"/>
      <c r="H85" s="5"/>
      <c r="I85" s="5"/>
      <c r="J85" s="5"/>
      <c r="K85" s="5"/>
      <c r="L85" s="5"/>
      <c r="M85" s="5"/>
      <c r="N85" s="5"/>
    </row>
    <row r="86" spans="4:14" ht="12.75" customHeight="1"/>
    <row r="88" spans="4:14" ht="13.5" customHeight="1"/>
    <row r="90" spans="4:14" ht="13.5" customHeight="1"/>
    <row r="92" spans="4:14" ht="13.5" customHeight="1"/>
    <row r="94" spans="4:14" ht="12.75" customHeight="1"/>
    <row r="96" spans="4:14" ht="13.5" customHeight="1"/>
    <row r="98" ht="13.5" customHeight="1"/>
    <row r="100" ht="12.75" customHeight="1"/>
    <row r="102" ht="13.5" customHeight="1"/>
    <row r="104" ht="12.75" customHeight="1"/>
    <row r="106" ht="13.5" customHeight="1"/>
    <row r="108" ht="13.5" customHeight="1"/>
    <row r="110" ht="12.75" customHeight="1"/>
    <row r="111" ht="12.75" customHeight="1"/>
    <row r="112" ht="12.75" customHeight="1"/>
    <row r="113" ht="13.5" customHeight="1"/>
    <row r="114" ht="12.75" customHeight="1"/>
    <row r="115" ht="13.5" customHeight="1"/>
    <row r="116" ht="12.75" customHeight="1"/>
    <row r="117" ht="13.5" customHeight="1"/>
    <row r="118" ht="12.75" customHeight="1"/>
    <row r="119" ht="13.5" customHeight="1"/>
    <row r="120" ht="12.75" customHeight="1"/>
    <row r="122" ht="12.75" customHeight="1"/>
    <row r="124" ht="13.5" customHeight="1"/>
    <row r="126" ht="13.5" customHeight="1"/>
    <row r="128" ht="13.5" customHeight="1"/>
    <row r="130" ht="12.75" customHeight="1"/>
    <row r="132" ht="13.5" customHeight="1"/>
    <row r="134" ht="12.75" customHeight="1"/>
    <row r="136" ht="13.5" customHeight="1"/>
    <row r="138" ht="12.75" customHeight="1"/>
    <row r="140" ht="13.5" customHeight="1"/>
    <row r="142" ht="13.5" customHeight="1"/>
    <row r="144" ht="12.75" customHeight="1"/>
    <row r="146" spans="3:23" ht="13.5" customHeight="1"/>
    <row r="148" spans="3:23" ht="13.5" customHeight="1"/>
    <row r="159" spans="3:23">
      <c r="C159" s="62"/>
      <c r="W159" s="62"/>
    </row>
    <row r="160" spans="3:23">
      <c r="C160" s="62"/>
      <c r="D160" s="79"/>
      <c r="E160" s="79"/>
      <c r="F160" s="79"/>
      <c r="G160" s="79"/>
      <c r="H160" s="79"/>
      <c r="I160" s="79"/>
      <c r="J160" s="79"/>
      <c r="K160" s="79"/>
      <c r="L160" s="79"/>
      <c r="M160" s="79"/>
      <c r="N160" s="79"/>
      <c r="O160" s="79"/>
      <c r="P160" s="79"/>
      <c r="Q160" s="79"/>
      <c r="R160" s="79"/>
      <c r="S160" s="79"/>
      <c r="T160" s="79"/>
      <c r="U160" s="79"/>
      <c r="V160" s="79"/>
      <c r="W160" s="62"/>
    </row>
    <row r="161" spans="3:23">
      <c r="C161" s="62"/>
      <c r="D161" s="79"/>
      <c r="E161" s="79"/>
      <c r="F161" s="79"/>
      <c r="G161" s="79"/>
      <c r="H161" s="79"/>
      <c r="I161" s="79"/>
      <c r="J161" s="79"/>
      <c r="K161" s="79"/>
      <c r="L161" s="79"/>
      <c r="M161" s="79"/>
      <c r="N161" s="79"/>
      <c r="O161" s="79"/>
      <c r="P161" s="79"/>
      <c r="Q161" s="79"/>
      <c r="R161" s="79"/>
      <c r="S161" s="79"/>
      <c r="T161" s="79"/>
      <c r="U161" s="79"/>
      <c r="V161" s="79"/>
      <c r="W161" s="62"/>
    </row>
    <row r="162" spans="3:23" ht="13.5" customHeight="1">
      <c r="C162" s="62"/>
      <c r="D162" s="80"/>
      <c r="E162" s="80"/>
      <c r="F162" s="80"/>
      <c r="G162" s="80"/>
      <c r="H162" s="80"/>
      <c r="I162" s="80"/>
      <c r="J162" s="80"/>
      <c r="K162" s="80"/>
      <c r="L162" s="80"/>
      <c r="M162" s="80"/>
      <c r="N162" s="80"/>
      <c r="O162" s="80"/>
      <c r="P162" s="80"/>
      <c r="Q162" s="80"/>
      <c r="R162" s="80"/>
      <c r="S162" s="80"/>
      <c r="T162" s="80"/>
      <c r="U162" s="80"/>
      <c r="V162" s="80"/>
      <c r="W162" s="62"/>
    </row>
    <row r="163" spans="3:23" ht="12.75" customHeight="1">
      <c r="C163" s="62"/>
      <c r="D163" s="75"/>
      <c r="E163" s="75"/>
      <c r="F163" s="75"/>
      <c r="G163" s="75"/>
      <c r="H163" s="75"/>
      <c r="I163" s="75"/>
      <c r="J163" s="75"/>
      <c r="K163" s="75"/>
      <c r="L163" s="75"/>
      <c r="M163" s="75"/>
      <c r="N163" s="75"/>
      <c r="O163" s="75"/>
      <c r="P163" s="75"/>
      <c r="Q163" s="75"/>
      <c r="R163" s="75"/>
      <c r="S163" s="75"/>
      <c r="T163" s="75"/>
      <c r="U163" s="75"/>
      <c r="V163" s="75"/>
      <c r="W163" s="62"/>
    </row>
    <row r="164" spans="3:23" ht="15.75" customHeight="1">
      <c r="C164" s="62"/>
      <c r="D164" s="81"/>
      <c r="E164" s="81"/>
      <c r="F164" s="81"/>
      <c r="G164" s="81"/>
      <c r="H164" s="81"/>
      <c r="I164" s="81"/>
      <c r="J164" s="81"/>
      <c r="K164" s="81"/>
      <c r="L164" s="81"/>
      <c r="M164" s="81"/>
      <c r="N164" s="81"/>
      <c r="O164" s="81"/>
      <c r="P164" s="81"/>
      <c r="Q164" s="81"/>
      <c r="R164" s="81"/>
      <c r="S164" s="81"/>
      <c r="T164" s="81"/>
      <c r="U164" s="81"/>
      <c r="V164" s="81"/>
      <c r="W164" s="62"/>
    </row>
    <row r="165" spans="3:23" ht="12.75" customHeight="1">
      <c r="C165" s="62"/>
      <c r="D165" s="82"/>
      <c r="E165" s="82"/>
      <c r="F165" s="82"/>
      <c r="G165" s="82"/>
      <c r="H165" s="82"/>
      <c r="I165" s="82"/>
      <c r="J165" s="82"/>
      <c r="K165" s="82"/>
      <c r="L165" s="82"/>
      <c r="M165" s="82"/>
      <c r="N165" s="82"/>
      <c r="O165" s="82"/>
      <c r="P165" s="82"/>
      <c r="Q165" s="82"/>
      <c r="R165" s="82"/>
      <c r="S165" s="82"/>
      <c r="T165" s="82"/>
      <c r="U165" s="82"/>
      <c r="V165" s="82"/>
      <c r="W165" s="62"/>
    </row>
    <row r="166" spans="3:23">
      <c r="C166" s="62"/>
      <c r="D166" s="83"/>
      <c r="E166" s="83"/>
      <c r="F166" s="83"/>
      <c r="G166" s="83"/>
      <c r="H166" s="83"/>
      <c r="I166" s="83"/>
      <c r="J166" s="83"/>
      <c r="K166" s="83"/>
      <c r="L166" s="83"/>
      <c r="M166" s="83"/>
      <c r="N166" s="83"/>
      <c r="O166" s="83"/>
      <c r="P166" s="83"/>
      <c r="Q166" s="83"/>
      <c r="R166" s="83"/>
      <c r="S166" s="83"/>
      <c r="T166" s="83"/>
      <c r="U166" s="83"/>
      <c r="V166" s="83"/>
      <c r="W166" s="62"/>
    </row>
    <row r="167" spans="3:23" ht="15.75" customHeight="1">
      <c r="C167" s="62"/>
      <c r="D167" s="84"/>
      <c r="E167" s="84"/>
      <c r="F167" s="84"/>
      <c r="G167" s="84"/>
      <c r="H167" s="84"/>
      <c r="I167" s="84"/>
      <c r="J167" s="84"/>
      <c r="K167" s="84"/>
      <c r="L167" s="84"/>
      <c r="M167" s="84"/>
      <c r="N167" s="84"/>
      <c r="O167" s="84"/>
      <c r="P167" s="84"/>
      <c r="Q167" s="84"/>
      <c r="R167" s="84"/>
      <c r="S167" s="84"/>
      <c r="T167" s="84"/>
      <c r="U167" s="84"/>
      <c r="V167" s="84"/>
      <c r="W167" s="62"/>
    </row>
    <row r="168" spans="3:23" ht="13.5" customHeight="1">
      <c r="C168" s="62"/>
      <c r="D168" s="85"/>
      <c r="E168" s="85"/>
      <c r="F168" s="85"/>
      <c r="G168" s="85"/>
      <c r="H168" s="85"/>
      <c r="I168" s="85"/>
      <c r="J168" s="85"/>
      <c r="K168" s="85"/>
      <c r="L168" s="85"/>
      <c r="M168" s="85"/>
      <c r="N168" s="85"/>
      <c r="O168" s="85"/>
      <c r="P168" s="85"/>
      <c r="Q168" s="85"/>
      <c r="R168" s="85"/>
      <c r="S168" s="85"/>
      <c r="T168" s="85"/>
      <c r="U168" s="85"/>
      <c r="V168" s="85"/>
      <c r="W168" s="62"/>
    </row>
    <row r="169" spans="3:23">
      <c r="C169" s="62"/>
      <c r="D169" s="86"/>
      <c r="E169" s="86"/>
      <c r="F169" s="86"/>
      <c r="G169" s="79"/>
      <c r="H169" s="79"/>
      <c r="I169" s="79"/>
      <c r="J169" s="79"/>
      <c r="K169" s="79"/>
      <c r="L169" s="79"/>
      <c r="M169" s="79"/>
      <c r="N169" s="79"/>
      <c r="O169" s="79"/>
      <c r="P169" s="79"/>
      <c r="Q169" s="79"/>
      <c r="R169" s="79"/>
      <c r="S169" s="79"/>
      <c r="T169" s="79"/>
      <c r="U169" s="79"/>
      <c r="V169" s="79"/>
      <c r="W169" s="62"/>
    </row>
    <row r="170" spans="3:23">
      <c r="C170" s="62"/>
      <c r="D170" s="86"/>
      <c r="E170" s="86"/>
      <c r="F170" s="86"/>
      <c r="G170" s="79"/>
      <c r="H170" s="79"/>
      <c r="I170" s="79"/>
      <c r="J170" s="79"/>
      <c r="K170" s="79"/>
      <c r="L170" s="79"/>
      <c r="M170" s="79"/>
      <c r="N170" s="79"/>
      <c r="O170" s="79"/>
      <c r="P170" s="79"/>
      <c r="Q170" s="79"/>
      <c r="R170" s="79"/>
      <c r="S170" s="79"/>
      <c r="T170" s="79"/>
      <c r="U170" s="79"/>
      <c r="V170" s="79"/>
      <c r="W170" s="62"/>
    </row>
    <row r="171" spans="3:23">
      <c r="C171" s="62"/>
      <c r="D171" s="86"/>
      <c r="E171" s="86"/>
      <c r="F171" s="86"/>
      <c r="G171" s="79"/>
      <c r="H171" s="79"/>
      <c r="I171" s="79"/>
      <c r="J171" s="79"/>
      <c r="K171" s="79"/>
      <c r="L171" s="79"/>
      <c r="M171" s="79"/>
      <c r="N171" s="79"/>
      <c r="O171" s="79"/>
      <c r="P171" s="79"/>
      <c r="Q171" s="79"/>
      <c r="R171" s="79"/>
      <c r="S171" s="79"/>
      <c r="T171" s="79"/>
      <c r="U171" s="79"/>
      <c r="V171" s="79"/>
      <c r="W171" s="62"/>
    </row>
    <row r="172" spans="3:23">
      <c r="C172" s="62"/>
      <c r="D172" s="79"/>
      <c r="E172" s="79"/>
      <c r="F172" s="79"/>
      <c r="G172" s="79"/>
      <c r="H172" s="79"/>
      <c r="I172" s="79"/>
      <c r="J172" s="79"/>
      <c r="K172" s="79"/>
      <c r="L172" s="79"/>
      <c r="M172" s="79"/>
      <c r="N172" s="79"/>
      <c r="O172" s="79"/>
      <c r="P172" s="79"/>
      <c r="Q172" s="79"/>
      <c r="R172" s="79"/>
      <c r="S172" s="79"/>
      <c r="T172" s="79"/>
      <c r="U172" s="79"/>
      <c r="V172" s="79"/>
      <c r="W172" s="62"/>
    </row>
    <row r="173" spans="3:23" ht="15.75" customHeight="1">
      <c r="C173" s="62"/>
      <c r="D173" s="84"/>
      <c r="E173" s="84"/>
      <c r="F173" s="84"/>
      <c r="G173" s="84"/>
      <c r="H173" s="84"/>
      <c r="I173" s="84"/>
      <c r="J173" s="84"/>
      <c r="K173" s="84"/>
      <c r="L173" s="84"/>
      <c r="M173" s="84"/>
      <c r="N173" s="84"/>
      <c r="O173" s="84"/>
      <c r="P173" s="84"/>
      <c r="Q173" s="84"/>
      <c r="R173" s="84"/>
      <c r="S173" s="84"/>
      <c r="T173" s="84"/>
      <c r="U173" s="84"/>
      <c r="V173" s="84"/>
      <c r="W173" s="62"/>
    </row>
    <row r="174" spans="3:23" ht="13.5" customHeight="1">
      <c r="C174" s="62"/>
      <c r="D174" s="85"/>
      <c r="E174" s="85"/>
      <c r="F174" s="85"/>
      <c r="G174" s="85"/>
      <c r="H174" s="85"/>
      <c r="I174" s="85"/>
      <c r="J174" s="85"/>
      <c r="K174" s="85"/>
      <c r="L174" s="85"/>
      <c r="M174" s="85"/>
      <c r="N174" s="85"/>
      <c r="O174" s="85"/>
      <c r="P174" s="85"/>
      <c r="Q174" s="85"/>
      <c r="R174" s="85"/>
      <c r="S174" s="85"/>
      <c r="T174" s="85"/>
      <c r="U174" s="85"/>
      <c r="V174" s="85"/>
      <c r="W174" s="62"/>
    </row>
    <row r="175" spans="3:23">
      <c r="C175" s="62"/>
      <c r="D175" s="86"/>
      <c r="E175" s="86"/>
      <c r="F175" s="86"/>
      <c r="G175" s="79"/>
      <c r="H175" s="79"/>
      <c r="I175" s="79"/>
      <c r="J175" s="79"/>
      <c r="K175" s="79"/>
      <c r="L175" s="79"/>
      <c r="M175" s="79"/>
      <c r="N175" s="79"/>
      <c r="O175" s="79"/>
      <c r="P175" s="79"/>
      <c r="Q175" s="79"/>
      <c r="R175" s="79"/>
      <c r="S175" s="79"/>
      <c r="T175" s="79"/>
      <c r="U175" s="79"/>
      <c r="V175" s="79"/>
      <c r="W175" s="62"/>
    </row>
    <row r="176" spans="3:23">
      <c r="C176" s="62"/>
      <c r="D176" s="86"/>
      <c r="E176" s="86"/>
      <c r="F176" s="86"/>
      <c r="G176" s="79"/>
      <c r="H176" s="79"/>
      <c r="I176" s="79"/>
      <c r="J176" s="79"/>
      <c r="K176" s="79"/>
      <c r="L176" s="79"/>
      <c r="M176" s="79"/>
      <c r="N176" s="79"/>
      <c r="O176" s="79"/>
      <c r="P176" s="79"/>
      <c r="Q176" s="79"/>
      <c r="R176" s="79"/>
      <c r="S176" s="79"/>
      <c r="T176" s="79"/>
      <c r="U176" s="79"/>
      <c r="V176" s="79"/>
      <c r="W176" s="62"/>
    </row>
    <row r="177" spans="3:23">
      <c r="C177" s="62"/>
      <c r="D177" s="86"/>
      <c r="E177" s="86"/>
      <c r="F177" s="86"/>
      <c r="G177" s="79"/>
      <c r="H177" s="79"/>
      <c r="I177" s="79"/>
      <c r="J177" s="79"/>
      <c r="K177" s="79"/>
      <c r="L177" s="79"/>
      <c r="M177" s="79"/>
      <c r="N177" s="79"/>
      <c r="O177" s="79"/>
      <c r="P177" s="79"/>
      <c r="Q177" s="79"/>
      <c r="R177" s="79"/>
      <c r="S177" s="79"/>
      <c r="T177" s="79"/>
      <c r="U177" s="79"/>
      <c r="V177" s="79"/>
      <c r="W177" s="62"/>
    </row>
    <row r="178" spans="3:23">
      <c r="C178" s="62"/>
      <c r="D178" s="79"/>
      <c r="E178" s="79"/>
      <c r="F178" s="79"/>
      <c r="G178" s="79"/>
      <c r="H178" s="79"/>
      <c r="I178" s="79"/>
      <c r="J178" s="79"/>
      <c r="K178" s="79"/>
      <c r="L178" s="79"/>
      <c r="M178" s="79"/>
      <c r="N178" s="79"/>
      <c r="O178" s="79"/>
      <c r="P178" s="79"/>
      <c r="Q178" s="79"/>
      <c r="R178" s="79"/>
      <c r="S178" s="79"/>
      <c r="T178" s="79"/>
      <c r="U178" s="79"/>
      <c r="V178" s="79"/>
      <c r="W178" s="62"/>
    </row>
    <row r="179" spans="3:23" ht="15.75" customHeight="1">
      <c r="C179" s="62"/>
      <c r="D179" s="84"/>
      <c r="E179" s="84"/>
      <c r="F179" s="84"/>
      <c r="G179" s="84"/>
      <c r="H179" s="84"/>
      <c r="I179" s="84"/>
      <c r="J179" s="84"/>
      <c r="K179" s="84"/>
      <c r="L179" s="84"/>
      <c r="M179" s="84"/>
      <c r="N179" s="84"/>
      <c r="O179" s="84"/>
      <c r="P179" s="84"/>
      <c r="Q179" s="84"/>
      <c r="R179" s="84"/>
      <c r="S179" s="84"/>
      <c r="T179" s="84"/>
      <c r="U179" s="84"/>
      <c r="V179" s="84"/>
      <c r="W179" s="62"/>
    </row>
    <row r="180" spans="3:23" ht="12.75" customHeight="1">
      <c r="C180" s="62"/>
      <c r="D180" s="85"/>
      <c r="E180" s="85"/>
      <c r="F180" s="85"/>
      <c r="G180" s="85"/>
      <c r="H180" s="85"/>
      <c r="I180" s="85"/>
      <c r="J180" s="85"/>
      <c r="K180" s="85"/>
      <c r="L180" s="85"/>
      <c r="M180" s="85"/>
      <c r="N180" s="85"/>
      <c r="O180" s="85"/>
      <c r="P180" s="85"/>
      <c r="Q180" s="85"/>
      <c r="R180" s="85"/>
      <c r="S180" s="85"/>
      <c r="T180" s="85"/>
      <c r="U180" s="85"/>
      <c r="V180" s="85"/>
      <c r="W180" s="62"/>
    </row>
    <row r="181" spans="3:23">
      <c r="C181" s="62"/>
      <c r="D181" s="86"/>
      <c r="E181" s="86"/>
      <c r="F181" s="86"/>
      <c r="G181" s="79"/>
      <c r="H181" s="79"/>
      <c r="I181" s="79"/>
      <c r="J181" s="79"/>
      <c r="K181" s="79"/>
      <c r="L181" s="79"/>
      <c r="M181" s="79"/>
      <c r="N181" s="79"/>
      <c r="O181" s="79"/>
      <c r="P181" s="79"/>
      <c r="Q181" s="79"/>
      <c r="R181" s="79"/>
      <c r="S181" s="79"/>
      <c r="T181" s="79"/>
      <c r="U181" s="79"/>
      <c r="V181" s="79"/>
      <c r="W181" s="62"/>
    </row>
    <row r="182" spans="3:23">
      <c r="C182" s="62"/>
      <c r="D182" s="86"/>
      <c r="E182" s="86"/>
      <c r="F182" s="86"/>
      <c r="G182" s="79"/>
      <c r="H182" s="79"/>
      <c r="I182" s="79"/>
      <c r="J182" s="79"/>
      <c r="K182" s="79"/>
      <c r="L182" s="79"/>
      <c r="M182" s="79"/>
      <c r="N182" s="79"/>
      <c r="O182" s="79"/>
      <c r="P182" s="79"/>
      <c r="Q182" s="79"/>
      <c r="R182" s="79"/>
      <c r="S182" s="79"/>
      <c r="T182" s="79"/>
      <c r="U182" s="79"/>
      <c r="V182" s="79"/>
      <c r="W182" s="62"/>
    </row>
    <row r="183" spans="3:23">
      <c r="C183" s="62"/>
      <c r="D183" s="86"/>
      <c r="E183" s="86"/>
      <c r="F183" s="86"/>
      <c r="G183" s="79"/>
      <c r="H183" s="79"/>
      <c r="I183" s="79"/>
      <c r="J183" s="79"/>
      <c r="K183" s="79"/>
      <c r="L183" s="79"/>
      <c r="M183" s="79"/>
      <c r="N183" s="79"/>
      <c r="O183" s="79"/>
      <c r="P183" s="79"/>
      <c r="Q183" s="79"/>
      <c r="R183" s="79"/>
      <c r="S183" s="79"/>
      <c r="T183" s="79"/>
      <c r="U183" s="79"/>
      <c r="V183" s="79"/>
      <c r="W183" s="62"/>
    </row>
    <row r="184" spans="3:23">
      <c r="C184" s="62"/>
      <c r="D184" s="79"/>
      <c r="E184" s="79"/>
      <c r="F184" s="79"/>
      <c r="G184" s="79"/>
      <c r="H184" s="79"/>
      <c r="I184" s="79"/>
      <c r="J184" s="79"/>
      <c r="K184" s="79"/>
      <c r="L184" s="79"/>
      <c r="M184" s="79"/>
      <c r="N184" s="79"/>
      <c r="O184" s="79"/>
      <c r="P184" s="79"/>
      <c r="Q184" s="79"/>
      <c r="R184" s="79"/>
      <c r="S184" s="79"/>
      <c r="T184" s="79"/>
      <c r="U184" s="79"/>
      <c r="V184" s="79"/>
      <c r="W184" s="62"/>
    </row>
    <row r="185" spans="3:23" ht="15.75" customHeight="1">
      <c r="C185" s="62"/>
      <c r="D185" s="84"/>
      <c r="E185" s="84"/>
      <c r="F185" s="84"/>
      <c r="G185" s="84"/>
      <c r="H185" s="84"/>
      <c r="I185" s="84"/>
      <c r="J185" s="84"/>
      <c r="K185" s="84"/>
      <c r="L185" s="84"/>
      <c r="M185" s="84"/>
      <c r="N185" s="84"/>
      <c r="O185" s="84"/>
      <c r="P185" s="84"/>
      <c r="Q185" s="84"/>
      <c r="R185" s="84"/>
      <c r="S185" s="84"/>
      <c r="T185" s="84"/>
      <c r="U185" s="84"/>
      <c r="V185" s="84"/>
      <c r="W185" s="62"/>
    </row>
    <row r="186" spans="3:23" ht="12.75" customHeight="1">
      <c r="C186" s="62"/>
      <c r="D186" s="85"/>
      <c r="E186" s="85"/>
      <c r="F186" s="85"/>
      <c r="G186" s="85"/>
      <c r="H186" s="85"/>
      <c r="I186" s="85"/>
      <c r="J186" s="85"/>
      <c r="K186" s="85"/>
      <c r="L186" s="85"/>
      <c r="M186" s="85"/>
      <c r="N186" s="85"/>
      <c r="O186" s="85"/>
      <c r="P186" s="85"/>
      <c r="Q186" s="85"/>
      <c r="R186" s="85"/>
      <c r="S186" s="85"/>
      <c r="T186" s="85"/>
      <c r="U186" s="85"/>
      <c r="V186" s="85"/>
      <c r="W186" s="62"/>
    </row>
    <row r="187" spans="3:23">
      <c r="C187" s="62"/>
      <c r="D187" s="86"/>
      <c r="E187" s="86"/>
      <c r="F187" s="86"/>
      <c r="G187" s="79"/>
      <c r="H187" s="79"/>
      <c r="I187" s="79"/>
      <c r="J187" s="79"/>
      <c r="K187" s="79"/>
      <c r="L187" s="79"/>
      <c r="M187" s="79"/>
      <c r="N187" s="79"/>
      <c r="O187" s="79"/>
      <c r="P187" s="79"/>
      <c r="Q187" s="79"/>
      <c r="R187" s="79"/>
      <c r="S187" s="79"/>
      <c r="T187" s="79"/>
      <c r="U187" s="79"/>
      <c r="V187" s="79"/>
      <c r="W187" s="62"/>
    </row>
    <row r="188" spans="3:23">
      <c r="C188" s="62"/>
      <c r="D188" s="86"/>
      <c r="E188" s="86"/>
      <c r="F188" s="86"/>
      <c r="G188" s="79"/>
      <c r="H188" s="79"/>
      <c r="I188" s="79"/>
      <c r="J188" s="79"/>
      <c r="K188" s="79"/>
      <c r="L188" s="79"/>
      <c r="M188" s="79"/>
      <c r="N188" s="79"/>
      <c r="O188" s="79"/>
      <c r="P188" s="79"/>
      <c r="Q188" s="79"/>
      <c r="R188" s="79"/>
      <c r="S188" s="79"/>
      <c r="T188" s="79"/>
      <c r="U188" s="79"/>
      <c r="V188" s="79"/>
      <c r="W188" s="62"/>
    </row>
    <row r="189" spans="3:23">
      <c r="C189" s="62"/>
      <c r="D189" s="86"/>
      <c r="E189" s="86"/>
      <c r="F189" s="86"/>
      <c r="G189" s="79"/>
      <c r="H189" s="79"/>
      <c r="I189" s="79"/>
      <c r="J189" s="79"/>
      <c r="K189" s="79"/>
      <c r="L189" s="79"/>
      <c r="M189" s="79"/>
      <c r="N189" s="79"/>
      <c r="O189" s="79"/>
      <c r="P189" s="79"/>
      <c r="Q189" s="79"/>
      <c r="R189" s="79"/>
      <c r="S189" s="79"/>
      <c r="T189" s="79"/>
      <c r="U189" s="79"/>
      <c r="V189" s="79"/>
      <c r="W189" s="62"/>
    </row>
    <row r="190" spans="3:23">
      <c r="C190" s="62"/>
      <c r="D190" s="87"/>
      <c r="E190" s="85"/>
      <c r="F190" s="79"/>
      <c r="G190" s="79"/>
      <c r="H190" s="79"/>
      <c r="I190" s="79"/>
      <c r="J190" s="79"/>
      <c r="K190" s="79"/>
      <c r="L190" s="79"/>
      <c r="M190" s="79"/>
      <c r="N190" s="79"/>
      <c r="O190" s="79"/>
      <c r="P190" s="79"/>
      <c r="Q190" s="79"/>
      <c r="R190" s="79"/>
      <c r="S190" s="87"/>
      <c r="T190" s="87"/>
      <c r="U190" s="87"/>
      <c r="V190" s="87"/>
      <c r="W190" s="62"/>
    </row>
    <row r="191" spans="3:23">
      <c r="C191" s="62"/>
      <c r="D191" s="87"/>
      <c r="E191" s="85"/>
      <c r="F191" s="79"/>
      <c r="G191" s="79"/>
      <c r="H191" s="79"/>
      <c r="I191" s="79"/>
      <c r="J191" s="79"/>
      <c r="K191" s="79"/>
      <c r="L191" s="79"/>
      <c r="M191" s="79"/>
      <c r="N191" s="79"/>
      <c r="O191" s="79"/>
      <c r="P191" s="79"/>
      <c r="Q191" s="79"/>
      <c r="R191" s="79"/>
      <c r="S191" s="87"/>
      <c r="T191" s="87"/>
      <c r="U191" s="87"/>
      <c r="V191" s="87"/>
      <c r="W191" s="62"/>
    </row>
    <row r="192" spans="3:23">
      <c r="C192" s="62"/>
      <c r="D192" s="87"/>
      <c r="E192" s="85"/>
      <c r="F192" s="79"/>
      <c r="G192" s="79"/>
      <c r="H192" s="79"/>
      <c r="I192" s="79"/>
      <c r="J192" s="79"/>
      <c r="K192" s="79"/>
      <c r="L192" s="79"/>
      <c r="M192" s="79"/>
      <c r="N192" s="79"/>
      <c r="O192" s="79"/>
      <c r="P192" s="79"/>
      <c r="Q192" s="79"/>
      <c r="R192" s="79"/>
      <c r="S192" s="87"/>
      <c r="T192" s="87"/>
      <c r="U192" s="87"/>
      <c r="V192" s="87"/>
      <c r="W192" s="62"/>
    </row>
    <row r="193" spans="3:23">
      <c r="C193" s="62"/>
      <c r="D193" s="62"/>
      <c r="E193" s="62"/>
      <c r="F193" s="62"/>
      <c r="G193" s="62"/>
      <c r="H193" s="62"/>
      <c r="I193" s="62"/>
      <c r="J193" s="62"/>
      <c r="K193" s="62"/>
      <c r="L193" s="62"/>
      <c r="M193" s="62"/>
      <c r="N193" s="62"/>
      <c r="O193" s="62"/>
      <c r="P193" s="62"/>
      <c r="Q193" s="62"/>
      <c r="R193" s="62"/>
      <c r="S193" s="62"/>
      <c r="T193" s="62"/>
      <c r="U193" s="62"/>
      <c r="V193" s="62"/>
      <c r="W193" s="62"/>
    </row>
    <row r="194" spans="3:23" ht="15.75" customHeight="1">
      <c r="C194" s="62"/>
      <c r="D194" s="81"/>
      <c r="E194" s="81"/>
      <c r="F194" s="81"/>
      <c r="G194" s="81"/>
      <c r="H194" s="81"/>
      <c r="I194" s="81"/>
      <c r="J194" s="81"/>
      <c r="K194" s="81"/>
      <c r="L194" s="81"/>
      <c r="M194" s="81"/>
      <c r="N194" s="81"/>
      <c r="O194" s="81"/>
      <c r="P194" s="81"/>
      <c r="Q194" s="81"/>
      <c r="R194" s="81"/>
      <c r="S194" s="81"/>
      <c r="T194" s="81"/>
      <c r="U194" s="81"/>
      <c r="V194" s="81"/>
      <c r="W194" s="62"/>
    </row>
    <row r="195" spans="3:23" ht="13.5" customHeight="1">
      <c r="C195" s="62"/>
      <c r="D195" s="82"/>
      <c r="E195" s="82"/>
      <c r="F195" s="82"/>
      <c r="G195" s="82"/>
      <c r="H195" s="82"/>
      <c r="I195" s="82"/>
      <c r="J195" s="82"/>
      <c r="K195" s="82"/>
      <c r="L195" s="82"/>
      <c r="M195" s="82"/>
      <c r="N195" s="82"/>
      <c r="O195" s="82"/>
      <c r="P195" s="82"/>
      <c r="Q195" s="82"/>
      <c r="R195" s="82"/>
      <c r="S195" s="82"/>
      <c r="T195" s="82"/>
      <c r="U195" s="82"/>
      <c r="V195" s="82"/>
      <c r="W195" s="62"/>
    </row>
    <row r="196" spans="3:23">
      <c r="C196" s="62"/>
      <c r="D196" s="82"/>
      <c r="E196" s="82"/>
      <c r="F196" s="82"/>
      <c r="G196" s="82"/>
      <c r="H196" s="82"/>
      <c r="I196" s="82"/>
      <c r="J196" s="82"/>
      <c r="K196" s="82"/>
      <c r="L196" s="82"/>
      <c r="M196" s="82"/>
      <c r="N196" s="82"/>
      <c r="O196" s="82"/>
      <c r="P196" s="82"/>
      <c r="Q196" s="82"/>
      <c r="R196" s="82"/>
      <c r="S196" s="82"/>
      <c r="T196" s="82"/>
      <c r="U196" s="82"/>
      <c r="V196" s="82"/>
      <c r="W196" s="62"/>
    </row>
    <row r="197" spans="3:23" ht="15.75" customHeight="1">
      <c r="C197" s="62"/>
      <c r="D197" s="84"/>
      <c r="E197" s="84"/>
      <c r="F197" s="84"/>
      <c r="G197" s="84"/>
      <c r="H197" s="84"/>
      <c r="I197" s="84"/>
      <c r="J197" s="84"/>
      <c r="K197" s="84"/>
      <c r="L197" s="84"/>
      <c r="M197" s="84"/>
      <c r="N197" s="84"/>
      <c r="O197" s="84"/>
      <c r="P197" s="84"/>
      <c r="Q197" s="84"/>
      <c r="R197" s="84"/>
      <c r="S197" s="84"/>
      <c r="T197" s="84"/>
      <c r="U197" s="84"/>
      <c r="V197" s="84"/>
      <c r="W197" s="62"/>
    </row>
    <row r="198" spans="3:23" ht="12.75" customHeight="1">
      <c r="C198" s="62"/>
      <c r="D198" s="85"/>
      <c r="E198" s="85"/>
      <c r="F198" s="85"/>
      <c r="G198" s="85"/>
      <c r="H198" s="85"/>
      <c r="I198" s="85"/>
      <c r="J198" s="85"/>
      <c r="K198" s="85"/>
      <c r="L198" s="85"/>
      <c r="M198" s="85"/>
      <c r="N198" s="85"/>
      <c r="O198" s="85"/>
      <c r="P198" s="85"/>
      <c r="Q198" s="85"/>
      <c r="R198" s="85"/>
      <c r="S198" s="85"/>
      <c r="T198" s="85"/>
      <c r="U198" s="85"/>
      <c r="V198" s="85"/>
      <c r="W198" s="62"/>
    </row>
    <row r="199" spans="3:23">
      <c r="C199" s="62"/>
      <c r="D199" s="86"/>
      <c r="E199" s="86"/>
      <c r="F199" s="86"/>
      <c r="G199" s="79"/>
      <c r="H199" s="79"/>
      <c r="I199" s="79"/>
      <c r="J199" s="79"/>
      <c r="K199" s="79"/>
      <c r="L199" s="79"/>
      <c r="M199" s="79"/>
      <c r="N199" s="79"/>
      <c r="O199" s="79"/>
      <c r="P199" s="79"/>
      <c r="Q199" s="79"/>
      <c r="R199" s="79"/>
      <c r="S199" s="79"/>
      <c r="T199" s="79"/>
      <c r="U199" s="79"/>
      <c r="V199" s="79"/>
      <c r="W199" s="62"/>
    </row>
    <row r="200" spans="3:23">
      <c r="C200" s="62"/>
      <c r="D200" s="86"/>
      <c r="E200" s="86"/>
      <c r="F200" s="86"/>
      <c r="G200" s="79"/>
      <c r="H200" s="79"/>
      <c r="I200" s="79"/>
      <c r="J200" s="79"/>
      <c r="K200" s="79"/>
      <c r="L200" s="79"/>
      <c r="M200" s="79"/>
      <c r="N200" s="79"/>
      <c r="O200" s="79"/>
      <c r="P200" s="79"/>
      <c r="Q200" s="79"/>
      <c r="R200" s="79"/>
      <c r="S200" s="79"/>
      <c r="T200" s="79"/>
      <c r="U200" s="79"/>
      <c r="V200" s="79"/>
      <c r="W200" s="62"/>
    </row>
    <row r="201" spans="3:23">
      <c r="C201" s="62"/>
      <c r="D201" s="86"/>
      <c r="E201" s="86"/>
      <c r="F201" s="86"/>
      <c r="G201" s="79"/>
      <c r="H201" s="79"/>
      <c r="I201" s="79"/>
      <c r="J201" s="79"/>
      <c r="K201" s="79"/>
      <c r="L201" s="79"/>
      <c r="M201" s="79"/>
      <c r="N201" s="79"/>
      <c r="O201" s="79"/>
      <c r="P201" s="79"/>
      <c r="Q201" s="79"/>
      <c r="R201" s="79"/>
      <c r="S201" s="79"/>
      <c r="T201" s="79"/>
      <c r="U201" s="79"/>
      <c r="V201" s="79"/>
      <c r="W201" s="62"/>
    </row>
    <row r="202" spans="3:23">
      <c r="C202" s="62"/>
      <c r="D202" s="87"/>
      <c r="E202" s="79"/>
      <c r="F202" s="79"/>
      <c r="G202" s="79"/>
      <c r="H202" s="79"/>
      <c r="I202" s="79"/>
      <c r="J202" s="79"/>
      <c r="K202" s="79"/>
      <c r="L202" s="79"/>
      <c r="M202" s="79"/>
      <c r="N202" s="79"/>
      <c r="O202" s="79"/>
      <c r="P202" s="79"/>
      <c r="Q202" s="79"/>
      <c r="R202" s="79"/>
      <c r="S202" s="87"/>
      <c r="T202" s="87"/>
      <c r="U202" s="87"/>
      <c r="V202" s="87"/>
      <c r="W202" s="62"/>
    </row>
    <row r="203" spans="3:23" ht="15.75" customHeight="1">
      <c r="C203" s="62"/>
      <c r="D203" s="84"/>
      <c r="E203" s="84"/>
      <c r="F203" s="84"/>
      <c r="G203" s="84"/>
      <c r="H203" s="84"/>
      <c r="I203" s="84"/>
      <c r="J203" s="84"/>
      <c r="K203" s="84"/>
      <c r="L203" s="84"/>
      <c r="M203" s="84"/>
      <c r="N203" s="84"/>
      <c r="O203" s="84"/>
      <c r="P203" s="84"/>
      <c r="Q203" s="84"/>
      <c r="R203" s="84"/>
      <c r="S203" s="84"/>
      <c r="T203" s="84"/>
      <c r="U203" s="84"/>
      <c r="V203" s="84"/>
      <c r="W203" s="62"/>
    </row>
    <row r="204" spans="3:23" ht="12.75" customHeight="1">
      <c r="C204" s="62"/>
      <c r="D204" s="79"/>
      <c r="E204" s="79"/>
      <c r="F204" s="79"/>
      <c r="G204" s="79"/>
      <c r="H204" s="79"/>
      <c r="I204" s="79"/>
      <c r="J204" s="79"/>
      <c r="K204" s="79"/>
      <c r="L204" s="79"/>
      <c r="M204" s="79"/>
      <c r="N204" s="79"/>
      <c r="O204" s="79"/>
      <c r="P204" s="79"/>
      <c r="Q204" s="79"/>
      <c r="R204" s="79"/>
      <c r="S204" s="79"/>
      <c r="T204" s="79"/>
      <c r="U204" s="79"/>
      <c r="V204" s="79"/>
      <c r="W204" s="62"/>
    </row>
    <row r="205" spans="3:23">
      <c r="C205" s="62"/>
      <c r="D205" s="86"/>
      <c r="E205" s="86"/>
      <c r="F205" s="86"/>
      <c r="G205" s="79"/>
      <c r="H205" s="79"/>
      <c r="I205" s="79"/>
      <c r="J205" s="79"/>
      <c r="K205" s="79"/>
      <c r="L205" s="79"/>
      <c r="M205" s="79"/>
      <c r="N205" s="79"/>
      <c r="O205" s="79"/>
      <c r="P205" s="79"/>
      <c r="Q205" s="79"/>
      <c r="R205" s="79"/>
      <c r="S205" s="79"/>
      <c r="T205" s="79"/>
      <c r="U205" s="79"/>
      <c r="V205" s="79"/>
      <c r="W205" s="62"/>
    </row>
    <row r="206" spans="3:23">
      <c r="C206" s="62"/>
      <c r="D206" s="86"/>
      <c r="E206" s="86"/>
      <c r="F206" s="86"/>
      <c r="G206" s="79"/>
      <c r="H206" s="79"/>
      <c r="I206" s="79"/>
      <c r="J206" s="79"/>
      <c r="K206" s="79"/>
      <c r="L206" s="79"/>
      <c r="M206" s="79"/>
      <c r="N206" s="79"/>
      <c r="O206" s="79"/>
      <c r="P206" s="79"/>
      <c r="Q206" s="79"/>
      <c r="R206" s="79"/>
      <c r="S206" s="79"/>
      <c r="T206" s="79"/>
      <c r="U206" s="79"/>
      <c r="V206" s="79"/>
      <c r="W206" s="62"/>
    </row>
    <row r="207" spans="3:23">
      <c r="C207" s="62"/>
      <c r="D207" s="86"/>
      <c r="E207" s="86"/>
      <c r="F207" s="86"/>
      <c r="G207" s="79"/>
      <c r="H207" s="79"/>
      <c r="I207" s="79"/>
      <c r="J207" s="79"/>
      <c r="K207" s="79"/>
      <c r="L207" s="79"/>
      <c r="M207" s="79"/>
      <c r="N207" s="79"/>
      <c r="O207" s="79"/>
      <c r="P207" s="79"/>
      <c r="Q207" s="79"/>
      <c r="R207" s="79"/>
      <c r="S207" s="79"/>
      <c r="T207" s="79"/>
      <c r="U207" s="79"/>
      <c r="V207" s="79"/>
      <c r="W207" s="62"/>
    </row>
    <row r="208" spans="3:23">
      <c r="C208" s="62"/>
      <c r="D208" s="87"/>
      <c r="E208" s="79"/>
      <c r="F208" s="79"/>
      <c r="G208" s="79"/>
      <c r="H208" s="79"/>
      <c r="I208" s="79"/>
      <c r="J208" s="79"/>
      <c r="K208" s="79"/>
      <c r="L208" s="79"/>
      <c r="M208" s="79"/>
      <c r="N208" s="79"/>
      <c r="O208" s="79"/>
      <c r="P208" s="79"/>
      <c r="Q208" s="79"/>
      <c r="R208" s="79"/>
      <c r="S208" s="87"/>
      <c r="T208" s="87"/>
      <c r="U208" s="87"/>
      <c r="V208" s="87"/>
      <c r="W208" s="62"/>
    </row>
    <row r="209" spans="3:23" ht="15.75" customHeight="1">
      <c r="C209" s="62"/>
      <c r="D209" s="84"/>
      <c r="E209" s="84"/>
      <c r="F209" s="84"/>
      <c r="G209" s="84"/>
      <c r="H209" s="84"/>
      <c r="I209" s="84"/>
      <c r="J209" s="84"/>
      <c r="K209" s="84"/>
      <c r="L209" s="84"/>
      <c r="M209" s="84"/>
      <c r="N209" s="84"/>
      <c r="O209" s="84"/>
      <c r="P209" s="84"/>
      <c r="Q209" s="84"/>
      <c r="R209" s="84"/>
      <c r="S209" s="84"/>
      <c r="T209" s="84"/>
      <c r="U209" s="84"/>
      <c r="V209" s="84"/>
      <c r="W209" s="62"/>
    </row>
    <row r="210" spans="3:23" ht="13.5" customHeight="1">
      <c r="C210" s="62"/>
      <c r="D210" s="85"/>
      <c r="E210" s="85"/>
      <c r="F210" s="85"/>
      <c r="G210" s="85"/>
      <c r="H210" s="85"/>
      <c r="I210" s="85"/>
      <c r="J210" s="85"/>
      <c r="K210" s="85"/>
      <c r="L210" s="85"/>
      <c r="M210" s="85"/>
      <c r="N210" s="85"/>
      <c r="O210" s="85"/>
      <c r="P210" s="85"/>
      <c r="Q210" s="85"/>
      <c r="R210" s="85"/>
      <c r="S210" s="85"/>
      <c r="T210" s="85"/>
      <c r="U210" s="85"/>
      <c r="V210" s="85"/>
      <c r="W210" s="62"/>
    </row>
    <row r="211" spans="3:23">
      <c r="C211" s="62"/>
      <c r="D211" s="86"/>
      <c r="E211" s="86"/>
      <c r="F211" s="86"/>
      <c r="G211" s="79"/>
      <c r="H211" s="79"/>
      <c r="I211" s="79"/>
      <c r="J211" s="79"/>
      <c r="K211" s="79"/>
      <c r="L211" s="79"/>
      <c r="M211" s="79"/>
      <c r="N211" s="79"/>
      <c r="O211" s="79"/>
      <c r="P211" s="79"/>
      <c r="Q211" s="79"/>
      <c r="R211" s="79"/>
      <c r="S211" s="79"/>
      <c r="T211" s="79"/>
      <c r="U211" s="79"/>
      <c r="V211" s="79"/>
      <c r="W211" s="62"/>
    </row>
    <row r="212" spans="3:23">
      <c r="C212" s="62"/>
      <c r="D212" s="86"/>
      <c r="E212" s="86"/>
      <c r="F212" s="86"/>
      <c r="G212" s="79"/>
      <c r="H212" s="79"/>
      <c r="I212" s="79"/>
      <c r="J212" s="79"/>
      <c r="K212" s="79"/>
      <c r="L212" s="79"/>
      <c r="M212" s="79"/>
      <c r="N212" s="79"/>
      <c r="O212" s="79"/>
      <c r="P212" s="79"/>
      <c r="Q212" s="79"/>
      <c r="R212" s="79"/>
      <c r="S212" s="79"/>
      <c r="T212" s="79"/>
      <c r="U212" s="79"/>
      <c r="V212" s="79"/>
      <c r="W212" s="62"/>
    </row>
    <row r="213" spans="3:23">
      <c r="C213" s="62"/>
      <c r="D213" s="86"/>
      <c r="E213" s="86"/>
      <c r="F213" s="86"/>
      <c r="G213" s="79"/>
      <c r="H213" s="79"/>
      <c r="I213" s="79"/>
      <c r="J213" s="79"/>
      <c r="K213" s="79"/>
      <c r="L213" s="79"/>
      <c r="M213" s="79"/>
      <c r="N213" s="79"/>
      <c r="O213" s="79"/>
      <c r="P213" s="79"/>
      <c r="Q213" s="79"/>
      <c r="R213" s="79"/>
      <c r="S213" s="79"/>
      <c r="T213" s="79"/>
      <c r="U213" s="79"/>
      <c r="V213" s="79"/>
      <c r="W213" s="62"/>
    </row>
    <row r="214" spans="3:23">
      <c r="C214" s="62"/>
      <c r="D214" s="87"/>
      <c r="E214" s="87"/>
      <c r="F214" s="87"/>
      <c r="G214" s="87"/>
      <c r="H214" s="87"/>
      <c r="I214" s="87"/>
      <c r="J214" s="87"/>
      <c r="K214" s="87"/>
      <c r="L214" s="87"/>
      <c r="M214" s="87"/>
      <c r="N214" s="87"/>
      <c r="O214" s="87"/>
      <c r="P214" s="87"/>
      <c r="Q214" s="87"/>
      <c r="R214" s="87"/>
      <c r="S214" s="87"/>
      <c r="T214" s="87"/>
      <c r="U214" s="87"/>
      <c r="V214" s="87"/>
      <c r="W214" s="62"/>
    </row>
    <row r="215" spans="3:23" ht="15.75" customHeight="1">
      <c r="C215" s="62"/>
      <c r="D215" s="84"/>
      <c r="E215" s="84"/>
      <c r="F215" s="84"/>
      <c r="G215" s="84"/>
      <c r="H215" s="84"/>
      <c r="I215" s="84"/>
      <c r="J215" s="84"/>
      <c r="K215" s="84"/>
      <c r="L215" s="84"/>
      <c r="M215" s="84"/>
      <c r="N215" s="84"/>
      <c r="O215" s="84"/>
      <c r="P215" s="84"/>
      <c r="Q215" s="84"/>
      <c r="R215" s="84"/>
      <c r="S215" s="84"/>
      <c r="T215" s="84"/>
      <c r="U215" s="84"/>
      <c r="V215" s="84"/>
      <c r="W215" s="62"/>
    </row>
    <row r="216" spans="3:23" ht="13.5" customHeight="1">
      <c r="C216" s="62"/>
      <c r="D216" s="85"/>
      <c r="E216" s="85"/>
      <c r="F216" s="85"/>
      <c r="G216" s="85"/>
      <c r="H216" s="85"/>
      <c r="I216" s="85"/>
      <c r="J216" s="85"/>
      <c r="K216" s="85"/>
      <c r="L216" s="85"/>
      <c r="M216" s="85"/>
      <c r="N216" s="85"/>
      <c r="O216" s="85"/>
      <c r="P216" s="85"/>
      <c r="Q216" s="85"/>
      <c r="R216" s="85"/>
      <c r="S216" s="85"/>
      <c r="T216" s="85"/>
      <c r="U216" s="85"/>
      <c r="V216" s="85"/>
      <c r="W216" s="62"/>
    </row>
    <row r="217" spans="3:23">
      <c r="C217" s="62"/>
      <c r="D217" s="86"/>
      <c r="E217" s="86"/>
      <c r="F217" s="86"/>
      <c r="G217" s="79"/>
      <c r="H217" s="79"/>
      <c r="I217" s="79"/>
      <c r="J217" s="79"/>
      <c r="K217" s="79"/>
      <c r="L217" s="79"/>
      <c r="M217" s="79"/>
      <c r="N217" s="79"/>
      <c r="O217" s="79"/>
      <c r="P217" s="79"/>
      <c r="Q217" s="79"/>
      <c r="R217" s="79"/>
      <c r="S217" s="79"/>
      <c r="T217" s="79"/>
      <c r="U217" s="79"/>
      <c r="V217" s="79"/>
      <c r="W217" s="62"/>
    </row>
    <row r="218" spans="3:23">
      <c r="C218" s="62"/>
      <c r="D218" s="86"/>
      <c r="E218" s="86"/>
      <c r="F218" s="86"/>
      <c r="G218" s="79"/>
      <c r="H218" s="79"/>
      <c r="I218" s="79"/>
      <c r="J218" s="79"/>
      <c r="K218" s="79"/>
      <c r="L218" s="79"/>
      <c r="M218" s="79"/>
      <c r="N218" s="79"/>
      <c r="O218" s="79"/>
      <c r="P218" s="79"/>
      <c r="Q218" s="79"/>
      <c r="R218" s="79"/>
      <c r="S218" s="79"/>
      <c r="T218" s="79"/>
      <c r="U218" s="79"/>
      <c r="V218" s="79"/>
      <c r="W218" s="62"/>
    </row>
    <row r="219" spans="3:23">
      <c r="C219" s="62"/>
      <c r="D219" s="86"/>
      <c r="E219" s="86"/>
      <c r="F219" s="86"/>
      <c r="G219" s="79"/>
      <c r="H219" s="79"/>
      <c r="I219" s="79"/>
      <c r="J219" s="79"/>
      <c r="K219" s="79"/>
      <c r="L219" s="79"/>
      <c r="M219" s="79"/>
      <c r="N219" s="79"/>
      <c r="O219" s="79"/>
      <c r="P219" s="79"/>
      <c r="Q219" s="79"/>
      <c r="R219" s="79"/>
      <c r="S219" s="79"/>
      <c r="T219" s="79"/>
      <c r="U219" s="79"/>
      <c r="V219" s="79"/>
      <c r="W219" s="62"/>
    </row>
    <row r="220" spans="3:23">
      <c r="C220" s="63"/>
      <c r="D220" s="87"/>
      <c r="E220" s="87"/>
      <c r="F220" s="87"/>
      <c r="G220" s="87"/>
      <c r="H220" s="87"/>
      <c r="I220" s="87"/>
      <c r="J220" s="87"/>
      <c r="K220" s="87"/>
      <c r="L220" s="87"/>
      <c r="M220" s="87"/>
      <c r="N220" s="87"/>
      <c r="O220" s="87"/>
      <c r="P220" s="87"/>
      <c r="Q220" s="87"/>
      <c r="R220" s="87"/>
      <c r="S220" s="87"/>
      <c r="T220" s="87"/>
      <c r="U220" s="87"/>
      <c r="V220" s="87"/>
      <c r="W220" s="64"/>
    </row>
    <row r="221" spans="3:23">
      <c r="C221" s="63"/>
      <c r="D221" s="63"/>
      <c r="E221" s="63"/>
      <c r="F221" s="63"/>
      <c r="G221" s="63"/>
      <c r="H221" s="63"/>
      <c r="I221" s="63"/>
      <c r="J221" s="63"/>
      <c r="K221" s="63"/>
      <c r="L221" s="63"/>
      <c r="M221" s="63"/>
      <c r="N221" s="63"/>
      <c r="O221" s="63"/>
      <c r="P221" s="63"/>
      <c r="Q221" s="63"/>
      <c r="R221" s="63"/>
      <c r="S221" s="63"/>
      <c r="T221" s="64"/>
      <c r="U221" s="64"/>
      <c r="V221" s="64"/>
      <c r="W221" s="64"/>
    </row>
    <row r="222" spans="3:23">
      <c r="D222" s="63"/>
      <c r="E222" s="63"/>
      <c r="F222" s="63"/>
      <c r="G222" s="63"/>
      <c r="H222" s="63"/>
      <c r="I222" s="63"/>
      <c r="J222" s="63"/>
      <c r="K222" s="63"/>
      <c r="L222" s="63"/>
      <c r="M222" s="63"/>
      <c r="N222" s="63"/>
      <c r="O222" s="63"/>
      <c r="P222" s="63"/>
      <c r="Q222" s="63"/>
      <c r="R222" s="63"/>
      <c r="S222" s="63"/>
      <c r="T222" s="64"/>
      <c r="U222" s="64"/>
      <c r="V222" s="64"/>
    </row>
  </sheetData>
  <sheetProtection password="D69D" sheet="1" formatCells="0" formatColumns="0" formatRows="0" selectLockedCells="1"/>
  <protectedRanges>
    <protectedRange sqref="I211:V212 I205:V207 I199:V201 I187:V189 I181:V183 I175:V177 I169:V171 W168:W170 W174:W176 W180:W182 W186:W188 W198:W200 W204:W206 W210:W211 X211:X212 X205:X207 X199:X201 X187:X189 X181:X183 X175:X177 X169:X171" name="Range1"/>
    <protectedRange sqref="AD42:AK43" name="Range2_1_1_2"/>
  </protectedRanges>
  <mergeCells count="184">
    <mergeCell ref="C2:W2"/>
    <mergeCell ref="D9:F9"/>
    <mergeCell ref="D18:F18"/>
    <mergeCell ref="K18:M18"/>
    <mergeCell ref="D14:F14"/>
    <mergeCell ref="C3:W3"/>
    <mergeCell ref="D6:F6"/>
    <mergeCell ref="D5:F5"/>
    <mergeCell ref="H5:M5"/>
    <mergeCell ref="H6:M7"/>
    <mergeCell ref="D21:F21"/>
    <mergeCell ref="H14:P14"/>
    <mergeCell ref="H9:P9"/>
    <mergeCell ref="F31:G31"/>
    <mergeCell ref="N31:P31"/>
    <mergeCell ref="C29:W29"/>
    <mergeCell ref="D16:G16"/>
    <mergeCell ref="F22:H22"/>
    <mergeCell ref="I22:K22"/>
    <mergeCell ref="R22:V22"/>
    <mergeCell ref="D24:E24"/>
    <mergeCell ref="F23:H23"/>
    <mergeCell ref="I23:K23"/>
    <mergeCell ref="D27:H27"/>
    <mergeCell ref="I27:P27"/>
    <mergeCell ref="F24:H24"/>
    <mergeCell ref="I24:K24"/>
    <mergeCell ref="X8:X9"/>
    <mergeCell ref="N18:P18"/>
    <mergeCell ref="D25:E25"/>
    <mergeCell ref="D23:E23"/>
    <mergeCell ref="L23:O23"/>
    <mergeCell ref="P23:Q23"/>
    <mergeCell ref="H20:I20"/>
    <mergeCell ref="R31:S31"/>
    <mergeCell ref="N35:P35"/>
    <mergeCell ref="L22:O22"/>
    <mergeCell ref="P22:Q22"/>
    <mergeCell ref="H11:P11"/>
    <mergeCell ref="H12:P12"/>
    <mergeCell ref="P25:Q25"/>
    <mergeCell ref="H19:R19"/>
    <mergeCell ref="H18:I18"/>
    <mergeCell ref="S18:T18"/>
    <mergeCell ref="L24:O24"/>
    <mergeCell ref="P24:Q24"/>
    <mergeCell ref="F25:H25"/>
    <mergeCell ref="I25:K25"/>
    <mergeCell ref="L25:O25"/>
    <mergeCell ref="R23:V25"/>
    <mergeCell ref="Q18:R18"/>
    <mergeCell ref="Q41:R41"/>
    <mergeCell ref="O41:P41"/>
    <mergeCell ref="I37:L37"/>
    <mergeCell ref="I33:K34"/>
    <mergeCell ref="H15:P15"/>
    <mergeCell ref="H16:P16"/>
    <mergeCell ref="L51:M51"/>
    <mergeCell ref="N51:O51"/>
    <mergeCell ref="M41:N41"/>
    <mergeCell ref="I35:L35"/>
    <mergeCell ref="N33:P33"/>
    <mergeCell ref="I41:J41"/>
    <mergeCell ref="M42:N42"/>
    <mergeCell ref="O42:P42"/>
    <mergeCell ref="M43:N43"/>
    <mergeCell ref="D43:H43"/>
    <mergeCell ref="D48:F48"/>
    <mergeCell ref="I31:L31"/>
    <mergeCell ref="K41:L41"/>
    <mergeCell ref="I40:N40"/>
    <mergeCell ref="N37:P37"/>
    <mergeCell ref="F37:G37"/>
    <mergeCell ref="F35:G35"/>
    <mergeCell ref="O40:T40"/>
    <mergeCell ref="D69:G69"/>
    <mergeCell ref="D66:G66"/>
    <mergeCell ref="D67:G67"/>
    <mergeCell ref="D65:G65"/>
    <mergeCell ref="E73:G74"/>
    <mergeCell ref="J51:K51"/>
    <mergeCell ref="J55:K55"/>
    <mergeCell ref="D58:G58"/>
    <mergeCell ref="H62:L62"/>
    <mergeCell ref="J54:K54"/>
    <mergeCell ref="L54:M54"/>
    <mergeCell ref="L52:M52"/>
    <mergeCell ref="H65:L65"/>
    <mergeCell ref="H66:L66"/>
    <mergeCell ref="H67:L67"/>
    <mergeCell ref="D64:G64"/>
    <mergeCell ref="L55:M55"/>
    <mergeCell ref="H55:I55"/>
    <mergeCell ref="P73:T74"/>
    <mergeCell ref="R66:V66"/>
    <mergeCell ref="R67:V67"/>
    <mergeCell ref="R68:V68"/>
    <mergeCell ref="R69:V69"/>
    <mergeCell ref="C60:W60"/>
    <mergeCell ref="D63:G63"/>
    <mergeCell ref="H69:L69"/>
    <mergeCell ref="M63:Q63"/>
    <mergeCell ref="M64:Q64"/>
    <mergeCell ref="D68:G68"/>
    <mergeCell ref="H68:L68"/>
    <mergeCell ref="R63:V63"/>
    <mergeCell ref="R64:V64"/>
    <mergeCell ref="R65:V65"/>
    <mergeCell ref="M62:Q62"/>
    <mergeCell ref="R62:V62"/>
    <mergeCell ref="M65:Q65"/>
    <mergeCell ref="M66:Q66"/>
    <mergeCell ref="M67:Q67"/>
    <mergeCell ref="M68:Q68"/>
    <mergeCell ref="M69:Q69"/>
    <mergeCell ref="H63:L63"/>
    <mergeCell ref="H64:L64"/>
    <mergeCell ref="Q43:R43"/>
    <mergeCell ref="S43:T43"/>
    <mergeCell ref="D53:G53"/>
    <mergeCell ref="D54:G54"/>
    <mergeCell ref="D55:G55"/>
    <mergeCell ref="D56:G56"/>
    <mergeCell ref="J46:T46"/>
    <mergeCell ref="P58:Q58"/>
    <mergeCell ref="J47:M48"/>
    <mergeCell ref="N58:O58"/>
    <mergeCell ref="D49:F49"/>
    <mergeCell ref="H49:I49"/>
    <mergeCell ref="J49:K49"/>
    <mergeCell ref="P49:Q49"/>
    <mergeCell ref="N56:O56"/>
    <mergeCell ref="P56:Q56"/>
    <mergeCell ref="L49:M49"/>
    <mergeCell ref="N49:O49"/>
    <mergeCell ref="N54:O54"/>
    <mergeCell ref="P54:Q54"/>
    <mergeCell ref="N52:O52"/>
    <mergeCell ref="N55:O55"/>
    <mergeCell ref="P55:Q55"/>
    <mergeCell ref="J50:K50"/>
    <mergeCell ref="L58:M58"/>
    <mergeCell ref="J56:K56"/>
    <mergeCell ref="L56:M56"/>
    <mergeCell ref="D50:G50"/>
    <mergeCell ref="D51:G51"/>
    <mergeCell ref="D52:G52"/>
    <mergeCell ref="H58:I58"/>
    <mergeCell ref="J52:K52"/>
    <mergeCell ref="P52:Q52"/>
    <mergeCell ref="L53:M53"/>
    <mergeCell ref="N53:O53"/>
    <mergeCell ref="H54:I54"/>
    <mergeCell ref="H56:I56"/>
    <mergeCell ref="J58:K58"/>
    <mergeCell ref="L50:M50"/>
    <mergeCell ref="N50:O50"/>
    <mergeCell ref="P50:Q50"/>
    <mergeCell ref="P53:Q53"/>
    <mergeCell ref="P51:Q51"/>
    <mergeCell ref="N47:Q48"/>
    <mergeCell ref="S50:V56"/>
    <mergeCell ref="D20:F20"/>
    <mergeCell ref="H52:I52"/>
    <mergeCell ref="H51:I51"/>
    <mergeCell ref="H53:I53"/>
    <mergeCell ref="J53:K53"/>
    <mergeCell ref="K43:L43"/>
    <mergeCell ref="C45:W45"/>
    <mergeCell ref="H50:I50"/>
    <mergeCell ref="D47:F47"/>
    <mergeCell ref="H47:I48"/>
    <mergeCell ref="U41:V41"/>
    <mergeCell ref="D42:H42"/>
    <mergeCell ref="I42:J42"/>
    <mergeCell ref="K42:L42"/>
    <mergeCell ref="O43:P43"/>
    <mergeCell ref="I43:J43"/>
    <mergeCell ref="Q42:R42"/>
    <mergeCell ref="U42:V42"/>
    <mergeCell ref="U43:V43"/>
    <mergeCell ref="S42:T42"/>
    <mergeCell ref="S41:T41"/>
    <mergeCell ref="R37:T37"/>
  </mergeCells>
  <phoneticPr fontId="3" type="noConversion"/>
  <dataValidations xWindow="467" yWindow="291" count="13">
    <dataValidation type="date" allowBlank="1" showInputMessage="1" showErrorMessage="1" error="Please enter MM/DD/YY format" sqref="G21:I21 H18 J20">
      <formula1>39448</formula1>
      <formula2>42369</formula2>
    </dataValidation>
    <dataValidation allowBlank="1" showInputMessage="1" showErrorMessage="1" error="Please enter MM/DD/YY format" sqref="H19 I22:K22 H20:I20"/>
    <dataValidation type="decimal" allowBlank="1" showInputMessage="1" showErrorMessage="1" errorTitle="Dollar Amounts" error="This field may only include dollar amounts" sqref="N50:N56 L50:L56 H50:H56 J50:J56 P50:P56">
      <formula1>0</formula1>
      <formula2>10000</formula2>
    </dataValidation>
    <dataValidation operator="equal" allowBlank="1" showInputMessage="1" showErrorMessage="1" sqref="Q7"/>
    <dataValidation allowBlank="1" sqref="R7"/>
    <dataValidation type="whole" operator="greaterThanOrEqual" allowBlank="1" showInputMessage="1" showErrorMessage="1" errorTitle="Only numbers" error="This field may only contain whole numbers" sqref="M42:M44 K42:K44 I42:I44 O42:O44 AD42:AK43">
      <formula1>0</formula1>
    </dataValidation>
    <dataValidation type="date" allowBlank="1" showInputMessage="1" showErrorMessage="1" error="Please enter MM/DD/YY format!" sqref="N21:P21 N18:P18">
      <formula1>39448</formula1>
      <formula2>42369</formula2>
    </dataValidation>
    <dataValidation type="textLength" operator="equal" allowBlank="1" showInputMessage="1" showErrorMessage="1" sqref="T7:V7">
      <formula1>3</formula1>
    </dataValidation>
    <dataValidation type="list" allowBlank="1" showInputMessage="1" showErrorMessage="1" errorTitle="Country" error="Please select a country from the list." prompt="Please click on the arrow to select the country name from the drop-down box." sqref="H5:M5">
      <formula1>Countries</formula1>
    </dataValidation>
    <dataValidation type="list" allowBlank="1" showInputMessage="1" showErrorMessage="1" sqref="Q6">
      <formula1>FiscalYear</formula1>
    </dataValidation>
    <dataValidation type="date" allowBlank="1" showInputMessage="1" showErrorMessage="1" error="Please enter MM/DD/YY format!" sqref="Q23:Q27 P23:P26">
      <formula1>39448</formula1>
      <formula2>44197</formula2>
    </dataValidation>
    <dataValidation allowBlank="1" showInputMessage="1" showErrorMessage="1" error="Please enter MM/DD/YY format!" sqref="R22:V22"/>
    <dataValidation allowBlank="1" showErrorMessage="1" error="Please select a value from the list." prompt="Please click on the arrow to select the sector from the drop-down box." sqref="I27:P27"/>
  </dataValidations>
  <hyperlinks>
    <hyperlink ref="AQ64:IQ64" location="'START HERE'!A1" display="LINK TO START PAGE"/>
  </hyperlinks>
  <printOptions horizontalCentered="1"/>
  <pageMargins left="0.75" right="0.75" top="1" bottom="1" header="0.5" footer="0.5"/>
  <pageSetup scale="62" orientation="portrait" errors="blank" r:id="rId1"/>
  <headerFooter alignWithMargins="0">
    <oddFooter>&amp;CForm PC-2105</oddFooter>
  </headerFooter>
  <rowBreaks count="1" manualBreakCount="1">
    <brk id="39" min="2" max="22" man="1"/>
  </rowBreaks>
  <colBreaks count="1" manualBreakCount="1">
    <brk id="2" max="1048575" man="1"/>
  </colBreaks>
  <drawing r:id="rId2"/>
  <legacyDrawing r:id="rId3"/>
  <extLst>
    <ext xmlns:x14="http://schemas.microsoft.com/office/spreadsheetml/2009/9/main" uri="{CCE6A557-97BC-4b89-ADB6-D9C93CAAB3DF}">
      <x14:dataValidations xmlns:xm="http://schemas.microsoft.com/office/excel/2006/main" xWindow="467" yWindow="291" count="3">
        <x14:dataValidation type="list" allowBlank="1" showInputMessage="1" showErrorMessage="1">
          <x14:formula1>
            <xm:f>Lookup!$L$1:$L$6</xm:f>
          </x14:formula1>
          <xm:sqref>H6:M7</xm:sqref>
        </x14:dataValidation>
        <x14:dataValidation type="list" allowBlank="1" showInputMessage="1" showErrorMessage="1">
          <x14:formula1>
            <xm:f>Lookup!I1:I6</xm:f>
          </x14:formula1>
          <xm:sqref>L23:O25</xm:sqref>
        </x14:dataValidation>
        <x14:dataValidation type="list" allowBlank="1" showInputMessage="1" showErrorMessage="1">
          <x14:formula1>
            <xm:f>Lookup!$G$1:$G$2</xm:f>
          </x14:formula1>
          <xm:sqref>E31 H31 M31 Q31 E33 H33 M33 Q33 E35 H35 M35 E37 H37 M37</xm:sqref>
        </x14:dataValidation>
      </x14:dataValidations>
    </ext>
  </extLst>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1" tint="0.34998626667073579"/>
  </sheetPr>
  <dimension ref="B1:Z57"/>
  <sheetViews>
    <sheetView workbookViewId="0"/>
  </sheetViews>
  <sheetFormatPr defaultColWidth="9.140625" defaultRowHeight="12.75"/>
  <cols>
    <col min="1" max="1" width="2.85546875" style="20" customWidth="1"/>
    <col min="2" max="2" width="29.42578125" style="20" customWidth="1"/>
    <col min="3" max="3" width="1.85546875" style="20" customWidth="1"/>
    <col min="4" max="4" width="23.7109375" style="20" customWidth="1"/>
    <col min="5" max="5" width="13.140625" style="20" customWidth="1"/>
    <col min="6" max="6" width="16.28515625" style="20" customWidth="1"/>
    <col min="7" max="7" width="11.28515625" style="20" customWidth="1"/>
    <col min="8" max="8" width="10.5703125" style="20" customWidth="1"/>
    <col min="9" max="10" width="9.140625" style="20"/>
    <col min="11" max="11" width="22" style="20" customWidth="1"/>
    <col min="12" max="12" width="1.85546875" style="20" customWidth="1"/>
    <col min="13" max="16384" width="9.140625" style="20"/>
  </cols>
  <sheetData>
    <row r="1" spans="2:12" ht="13.5" thickBot="1"/>
    <row r="2" spans="2:12" ht="18.75" thickBot="1">
      <c r="C2" s="2538" t="s">
        <v>1408</v>
      </c>
      <c r="D2" s="2539"/>
      <c r="E2" s="2539"/>
      <c r="F2" s="2539"/>
      <c r="G2" s="2539"/>
      <c r="H2" s="2539"/>
      <c r="I2" s="2539"/>
      <c r="J2" s="2539"/>
      <c r="K2" s="2539"/>
      <c r="L2" s="2540"/>
    </row>
    <row r="3" spans="2:12" ht="24" customHeight="1" thickBot="1">
      <c r="B3" s="958" t="str">
        <f>IF(ISBLANK('1. Classification &amp; Budget'!H5),"",'1. Classification &amp; Budget'!H5)</f>
        <v>Costa Rica</v>
      </c>
      <c r="C3" s="1591" t="s">
        <v>562</v>
      </c>
      <c r="D3" s="1592"/>
      <c r="E3" s="1592"/>
      <c r="F3" s="1592"/>
      <c r="G3" s="1592"/>
      <c r="H3" s="1592"/>
      <c r="I3" s="1592"/>
      <c r="J3" s="1592"/>
      <c r="K3" s="1592"/>
      <c r="L3" s="1593"/>
    </row>
    <row r="4" spans="2:12" ht="15.75" customHeight="1">
      <c r="C4" s="346"/>
      <c r="D4" s="90"/>
      <c r="E4" s="90"/>
      <c r="F4" s="90"/>
      <c r="G4" s="90"/>
      <c r="H4" s="90"/>
      <c r="I4" s="90"/>
      <c r="J4" s="90"/>
      <c r="K4" s="90"/>
      <c r="L4" s="96"/>
    </row>
    <row r="5" spans="2:12" ht="15.75">
      <c r="C5" s="346"/>
      <c r="D5" s="338" t="s">
        <v>554</v>
      </c>
      <c r="E5" s="1144" t="str">
        <f>IF(ISBLANK('1. Classification &amp; Budget'!H5),"",'1. Classification &amp; Budget'!H5)</f>
        <v>Costa Rica</v>
      </c>
      <c r="F5" s="2499"/>
      <c r="G5" s="2499"/>
      <c r="H5" s="338"/>
      <c r="I5" s="338"/>
      <c r="J5" s="338"/>
      <c r="K5" s="338"/>
      <c r="L5" s="96"/>
    </row>
    <row r="6" spans="2:12" ht="15.75" customHeight="1">
      <c r="C6" s="346"/>
      <c r="D6" s="1099" t="str">
        <f>IF(ISBLANK(GrantChoice),"",IF(GrantChoice="PP","Peace Corps Parntership",IF(GrantChoice="SP","SPA",IF(GrantChoice="VA","VAST",IF(GrantChoice="EC","ECPA",IF(GrantChoice="FF","FTF",""))))))</f>
        <v>Peace Corps Parntership</v>
      </c>
      <c r="E6" s="636"/>
      <c r="F6" s="636" t="s">
        <v>555</v>
      </c>
      <c r="G6" s="636"/>
      <c r="H6" s="636"/>
      <c r="I6" s="636"/>
      <c r="J6" s="636"/>
      <c r="K6" s="636"/>
      <c r="L6" s="96"/>
    </row>
    <row r="7" spans="2:12" ht="15.75">
      <c r="C7" s="346"/>
      <c r="D7" s="79"/>
      <c r="E7" s="79"/>
      <c r="F7" s="79"/>
      <c r="G7" s="79"/>
      <c r="H7" s="79"/>
      <c r="I7" s="79"/>
      <c r="J7" s="211"/>
      <c r="K7" s="79"/>
      <c r="L7" s="96"/>
    </row>
    <row r="8" spans="2:12" ht="16.5">
      <c r="C8" s="346"/>
      <c r="D8" s="2506" t="s">
        <v>543</v>
      </c>
      <c r="E8" s="2506"/>
      <c r="F8" s="2506"/>
      <c r="G8" s="2541" t="str">
        <f>IF(ISBLANK('1. Classification &amp; Budget'!H14),"",'1. Classification &amp; Budget'!H14)</f>
        <v>Women United for a Better Future</v>
      </c>
      <c r="H8" s="2541"/>
      <c r="I8" s="2541"/>
      <c r="J8" s="2541"/>
      <c r="K8" s="2541"/>
      <c r="L8" s="96"/>
    </row>
    <row r="9" spans="2:12" ht="16.5">
      <c r="C9" s="346"/>
      <c r="D9" s="2500" t="s">
        <v>384</v>
      </c>
      <c r="E9" s="2501"/>
      <c r="F9" s="2501"/>
      <c r="G9" s="951" t="str">
        <f>IF(ISBLANK(GrantChoice),"",GrantChoice)</f>
        <v>PP</v>
      </c>
      <c r="H9" s="951" t="str">
        <f>IF(ISBLANK('1. Classification &amp; Budget'!R7),"",'1. Classification &amp; Budget'!R7)</f>
        <v>13</v>
      </c>
      <c r="I9" s="387">
        <f>IF(ISBLANK('1. Classification &amp; Budget'!S7),"",'1. Classification &amp; Budget'!S7)</f>
        <v>515</v>
      </c>
      <c r="J9" s="387" t="str">
        <f>IF(ISBLANK('1. Classification &amp; Budget'!T7),"",'1. Classification &amp; Budget'!T7)</f>
        <v>011</v>
      </c>
      <c r="K9" s="388"/>
      <c r="L9" s="96"/>
    </row>
    <row r="10" spans="2:12" ht="16.5">
      <c r="C10" s="346"/>
      <c r="D10" s="2506" t="s">
        <v>544</v>
      </c>
      <c r="E10" s="2506"/>
      <c r="F10" s="2506"/>
      <c r="G10" s="2502" t="str">
        <f>IF(ISBLANK('1. Classification &amp; Budget'!I23),"",'1. Classification &amp; Budget'!I23)</f>
        <v>Allison</v>
      </c>
      <c r="H10" s="2503"/>
      <c r="I10" s="2503" t="str">
        <f>IF(ISBLANK('1. Classification &amp; Budget'!F23),"",'1. Classification &amp; Budget'!F23)</f>
        <v>Lacko</v>
      </c>
      <c r="J10" s="2503"/>
      <c r="K10" s="2504"/>
      <c r="L10" s="96"/>
    </row>
    <row r="11" spans="2:12" ht="16.5">
      <c r="C11" s="346"/>
      <c r="D11" s="2506" t="s">
        <v>14</v>
      </c>
      <c r="E11" s="2506"/>
      <c r="F11" s="2506"/>
      <c r="G11" s="2507">
        <f>IF(ISBLANK('1. Classification &amp; Budget'!P23),"",'1. Classification &amp; Budget'!P23)</f>
        <v>41852</v>
      </c>
      <c r="H11" s="2507"/>
      <c r="I11" s="2507"/>
      <c r="J11" s="2507"/>
      <c r="K11" s="2507"/>
      <c r="L11" s="96"/>
    </row>
    <row r="12" spans="2:12" ht="16.5">
      <c r="C12" s="346"/>
      <c r="D12" s="386"/>
      <c r="E12" s="328"/>
      <c r="F12" s="328"/>
      <c r="G12" s="328"/>
      <c r="H12" s="328"/>
      <c r="I12" s="328"/>
      <c r="J12" s="328"/>
      <c r="K12" s="328"/>
      <c r="L12" s="96"/>
    </row>
    <row r="13" spans="2:12" ht="16.5">
      <c r="C13" s="346"/>
      <c r="D13" s="2505" t="s">
        <v>545</v>
      </c>
      <c r="E13" s="2505"/>
      <c r="F13" s="2505"/>
      <c r="G13" s="2505"/>
      <c r="H13" s="2505"/>
      <c r="I13" s="2505"/>
      <c r="J13" s="2505"/>
      <c r="K13" s="2505"/>
      <c r="L13" s="96"/>
    </row>
    <row r="14" spans="2:12" ht="16.5">
      <c r="C14" s="346"/>
      <c r="D14" s="2506" t="s">
        <v>546</v>
      </c>
      <c r="E14" s="2506"/>
      <c r="F14" s="2506"/>
      <c r="G14" s="2507">
        <f>IF(ISBLANK('1. Classification &amp; Budget'!H18),"",'1. Classification &amp; Budget'!H18)</f>
        <v>41365</v>
      </c>
      <c r="H14" s="2507"/>
      <c r="I14" s="2507"/>
      <c r="J14" s="2507"/>
      <c r="K14" s="2507"/>
      <c r="L14" s="96"/>
    </row>
    <row r="15" spans="2:12" ht="16.5">
      <c r="C15" s="346"/>
      <c r="D15" s="2500" t="s">
        <v>547</v>
      </c>
      <c r="E15" s="2501"/>
      <c r="F15" s="2542"/>
      <c r="G15" s="2507">
        <f>IF(ISBLANK('1. Classification &amp; Budget'!N18),"",'1. Classification &amp; Budget'!N18)</f>
        <v>41456</v>
      </c>
      <c r="H15" s="2507"/>
      <c r="I15" s="2507"/>
      <c r="J15" s="2507"/>
      <c r="K15" s="2507"/>
      <c r="L15" s="96"/>
    </row>
    <row r="16" spans="2:12" ht="13.5" thickBot="1">
      <c r="C16" s="346"/>
      <c r="D16" s="79"/>
      <c r="E16" s="79"/>
      <c r="F16" s="79"/>
      <c r="G16" s="79"/>
      <c r="H16" s="79"/>
      <c r="I16" s="79"/>
      <c r="J16" s="79"/>
      <c r="K16" s="79"/>
      <c r="L16" s="96"/>
    </row>
    <row r="17" spans="3:26" ht="17.25" thickBot="1">
      <c r="C17" s="346"/>
      <c r="D17" s="329" t="s">
        <v>548</v>
      </c>
      <c r="E17" s="330"/>
      <c r="F17" s="330"/>
      <c r="G17" s="330"/>
      <c r="H17" s="330"/>
      <c r="I17" s="330"/>
      <c r="J17" s="330"/>
      <c r="K17" s="331"/>
      <c r="L17" s="96"/>
    </row>
    <row r="18" spans="3:26" ht="33.75" thickBot="1">
      <c r="C18" s="346"/>
      <c r="D18" s="2508" t="s">
        <v>549</v>
      </c>
      <c r="E18" s="2509"/>
      <c r="F18" s="2510"/>
      <c r="G18" s="334">
        <f>SUM('1. Classification &amp; Budget'!J50:M56)</f>
        <v>142.57425742574259</v>
      </c>
      <c r="H18" s="332" t="s">
        <v>553</v>
      </c>
      <c r="I18" s="333">
        <f>'6. Detailed Budget'!G$21</f>
        <v>505</v>
      </c>
      <c r="J18" s="335">
        <f>I18*G18</f>
        <v>72000</v>
      </c>
      <c r="K18" s="336">
        <f>IF(ISERROR(G18/G21),"",G18/G21)</f>
        <v>0.24952347946629699</v>
      </c>
      <c r="L18" s="96"/>
    </row>
    <row r="19" spans="3:26" ht="33.75" thickBot="1">
      <c r="C19" s="346"/>
      <c r="D19" s="2508" t="s">
        <v>197</v>
      </c>
      <c r="E19" s="2509"/>
      <c r="F19" s="2510"/>
      <c r="G19" s="334">
        <f>SUM('1. Classification &amp; Budget'!H50:I56)</f>
        <v>428.81188118811883</v>
      </c>
      <c r="H19" s="332" t="s">
        <v>553</v>
      </c>
      <c r="I19" s="333">
        <f>'6. Detailed Budget'!G$21</f>
        <v>505</v>
      </c>
      <c r="J19" s="335">
        <f>I19*G19</f>
        <v>216550</v>
      </c>
      <c r="K19" s="336">
        <f>IF(ISERROR(G19/G21),"",G19/G21)</f>
        <v>0.75047652053370295</v>
      </c>
      <c r="L19" s="96"/>
    </row>
    <row r="20" spans="3:26" ht="33.75" thickBot="1">
      <c r="C20" s="346"/>
      <c r="D20" s="2508" t="s">
        <v>550</v>
      </c>
      <c r="E20" s="2509"/>
      <c r="F20" s="2510"/>
      <c r="G20" s="334">
        <f>SUM('1. Classification &amp; Budget'!N50:Q56)</f>
        <v>0</v>
      </c>
      <c r="H20" s="332" t="s">
        <v>553</v>
      </c>
      <c r="I20" s="333">
        <f>'6. Detailed Budget'!G$21</f>
        <v>505</v>
      </c>
      <c r="J20" s="335">
        <f>I20*G20</f>
        <v>0</v>
      </c>
      <c r="K20" s="336">
        <f>IF(ISERROR(G20/G21),"",G20/G21)</f>
        <v>0</v>
      </c>
      <c r="L20" s="96"/>
    </row>
    <row r="21" spans="3:26" ht="33.75" thickBot="1">
      <c r="C21" s="346"/>
      <c r="D21" s="2508" t="s">
        <v>551</v>
      </c>
      <c r="E21" s="2509"/>
      <c r="F21" s="2510"/>
      <c r="G21" s="334">
        <f>SUM(G18:G20)</f>
        <v>571.38613861386148</v>
      </c>
      <c r="H21" s="332" t="s">
        <v>553</v>
      </c>
      <c r="I21" s="333">
        <f>'6. Detailed Budget'!G$21</f>
        <v>505</v>
      </c>
      <c r="J21" s="335">
        <f>SUM(J18:J20)</f>
        <v>288550</v>
      </c>
      <c r="K21" s="337">
        <f>SUM(K18:K20)</f>
        <v>1</v>
      </c>
      <c r="L21" s="96"/>
    </row>
    <row r="22" spans="3:26">
      <c r="C22" s="346"/>
      <c r="D22" s="79"/>
      <c r="E22" s="79"/>
      <c r="F22" s="79"/>
      <c r="G22" s="79"/>
      <c r="H22" s="79"/>
      <c r="I22" s="79"/>
      <c r="J22" s="79"/>
      <c r="K22" s="79"/>
      <c r="L22" s="96"/>
    </row>
    <row r="23" spans="3:26">
      <c r="C23" s="346"/>
      <c r="D23" s="2517"/>
      <c r="E23" s="2517"/>
      <c r="F23" s="2517"/>
      <c r="G23" s="2517"/>
      <c r="H23" s="2517"/>
      <c r="I23" s="2517"/>
      <c r="J23" s="2517"/>
      <c r="K23" s="2517"/>
      <c r="L23" s="96"/>
      <c r="N23" s="28"/>
      <c r="O23" s="28"/>
      <c r="P23" s="28"/>
      <c r="Q23" s="28"/>
      <c r="R23" s="28"/>
      <c r="S23" s="28"/>
      <c r="T23" s="28"/>
      <c r="U23" s="28"/>
      <c r="V23" s="28"/>
      <c r="W23" s="28"/>
      <c r="X23" s="28"/>
    </row>
    <row r="24" spans="3:26" ht="13.5" thickBot="1">
      <c r="C24" s="346"/>
      <c r="D24" s="79"/>
      <c r="E24" s="79"/>
      <c r="F24" s="79"/>
      <c r="G24" s="79"/>
      <c r="H24" s="79"/>
      <c r="I24" s="79"/>
      <c r="J24" s="79"/>
      <c r="K24" s="79"/>
      <c r="L24" s="96"/>
      <c r="N24" s="596"/>
      <c r="O24" s="28"/>
      <c r="P24" s="28"/>
      <c r="Q24" s="28"/>
      <c r="R24" s="28"/>
      <c r="S24" s="28"/>
      <c r="T24" s="28"/>
      <c r="U24" s="28"/>
      <c r="V24" s="28"/>
      <c r="W24" s="28"/>
      <c r="X24" s="28"/>
    </row>
    <row r="25" spans="3:26" ht="45.75" customHeight="1" thickBot="1">
      <c r="C25" s="346"/>
      <c r="D25" s="2512" t="str">
        <f>IF('1. Classification &amp; Budget'!H6="Small Project Assistance (SPA)",Lookup!S2,IF('1. Classification &amp; Budget'!H6="Peace Corps Partnership Program (PCPP)",Lookup!S8,IF('1. Classification &amp; Budget'!H6="Energy Climate Partnership of the Americas (ECPA)",Lookup!S1,IF('1. Classification &amp; Budget'!H6="Feed the Future (FTF)",Lookup!S6,IF('1. Classification &amp; Budget'!H6="Volunteer Activities Support and Training (VAST)",Lookup!S3)))))</f>
        <v>Authority: This PCPP Project Agreement is executed purusant to the Peace Corps Manual Section 720 which states that, "Donations to the Partnership Program shall be applied exclusively for overseas projects. Donations for projects may be accepted only if they meet the criteria set forth in Manual Section 721, Gifts and Contributions to the Peace Corps."</v>
      </c>
      <c r="E25" s="2513"/>
      <c r="F25" s="2513"/>
      <c r="G25" s="2513"/>
      <c r="H25" s="2513"/>
      <c r="I25" s="2513"/>
      <c r="J25" s="2513"/>
      <c r="K25" s="2514"/>
      <c r="L25" s="96"/>
      <c r="N25" s="595"/>
      <c r="O25" s="595"/>
      <c r="P25" s="595"/>
      <c r="Q25" s="595"/>
      <c r="R25" s="595"/>
      <c r="S25" s="595"/>
      <c r="T25" s="595"/>
      <c r="U25" s="595"/>
      <c r="V25" s="595"/>
      <c r="W25" s="595"/>
      <c r="X25" s="595"/>
    </row>
    <row r="26" spans="3:26" ht="20.25" customHeight="1" thickBot="1">
      <c r="C26" s="346"/>
      <c r="D26" s="594"/>
      <c r="E26" s="594"/>
      <c r="F26" s="594"/>
      <c r="G26" s="594"/>
      <c r="H26" s="594"/>
      <c r="I26" s="594"/>
      <c r="J26" s="594"/>
      <c r="K26" s="594"/>
      <c r="L26" s="96"/>
      <c r="N26" s="595"/>
      <c r="O26" s="595"/>
      <c r="P26" s="595"/>
      <c r="Q26" s="595"/>
      <c r="R26" s="595"/>
      <c r="S26" s="595"/>
      <c r="T26" s="595"/>
      <c r="U26" s="595"/>
      <c r="V26" s="595"/>
      <c r="W26" s="595"/>
      <c r="X26" s="595"/>
    </row>
    <row r="27" spans="3:26" ht="13.5">
      <c r="C27" s="346"/>
      <c r="D27" s="2535" t="s">
        <v>1776</v>
      </c>
      <c r="E27" s="2536"/>
      <c r="F27" s="2536"/>
      <c r="G27" s="2536"/>
      <c r="H27" s="2536"/>
      <c r="I27" s="2536"/>
      <c r="J27" s="2536"/>
      <c r="K27" s="2537"/>
      <c r="L27" s="96"/>
      <c r="N27" s="2280"/>
      <c r="O27" s="2280"/>
      <c r="P27" s="2280"/>
      <c r="Q27" s="2280"/>
      <c r="R27" s="2280"/>
      <c r="S27" s="2280"/>
      <c r="T27" s="2280"/>
      <c r="U27" s="2280"/>
      <c r="V27" s="2280"/>
      <c r="W27" s="2280"/>
      <c r="X27" s="2280"/>
      <c r="Y27" s="2280"/>
      <c r="Z27" s="2280"/>
    </row>
    <row r="28" spans="3:26" ht="35.25" customHeight="1">
      <c r="C28" s="346"/>
      <c r="D28" s="2515" t="str">
        <f>IF('1. Classification &amp; Budget'!H6="Small Project Assistance (SPA)",Lookup!S21,IF('1. Classification &amp; Budget'!H6="Peace Corps Partnership Program (PCPP)",Lookup!S30,IF('1. Classification &amp; Budget'!H6="Energy Climate Partnership of the Americas (ECPA)",Lookup!S27,IF('1. Classification &amp; Budget'!H6="Feed the Future (FTF)",Lookup!S33,IF('1. Classification &amp; Budget'!H6="Volunteer Activities Support and Training (VAST)",Lookup!S24)))))</f>
        <v>the Manual Section 720 and Manual Section 721, have caused this PCPP Project Agreement to be signed under their respective names and delivered as of this date and year.</v>
      </c>
      <c r="E28" s="1300"/>
      <c r="F28" s="1300"/>
      <c r="G28" s="1300"/>
      <c r="H28" s="1300"/>
      <c r="I28" s="1300"/>
      <c r="J28" s="1300"/>
      <c r="K28" s="2516"/>
      <c r="L28" s="96"/>
      <c r="N28" s="2280"/>
      <c r="O28" s="2280"/>
      <c r="P28" s="2280"/>
      <c r="Q28" s="2280"/>
      <c r="R28" s="2280"/>
      <c r="S28" s="2280"/>
      <c r="T28" s="2280"/>
      <c r="U28" s="2280"/>
      <c r="V28" s="2280"/>
      <c r="W28" s="2280"/>
      <c r="X28" s="2280"/>
      <c r="Y28" s="2280"/>
      <c r="Z28" s="2280"/>
    </row>
    <row r="29" spans="3:26" ht="51.75" customHeight="1" thickBot="1">
      <c r="C29" s="346"/>
      <c r="D29" s="2518" t="s">
        <v>1775</v>
      </c>
      <c r="E29" s="2519"/>
      <c r="F29" s="2519"/>
      <c r="G29" s="2519"/>
      <c r="H29" s="2519"/>
      <c r="I29" s="2519"/>
      <c r="J29" s="2519"/>
      <c r="K29" s="2520"/>
      <c r="L29" s="96"/>
      <c r="N29" s="2280"/>
      <c r="O29" s="2280"/>
      <c r="P29" s="2280"/>
      <c r="Q29" s="2280"/>
      <c r="R29" s="2280"/>
      <c r="S29" s="2280"/>
      <c r="T29" s="2280"/>
      <c r="U29" s="2280"/>
      <c r="V29" s="2280"/>
      <c r="W29" s="2280"/>
      <c r="X29" s="2280"/>
      <c r="Y29" s="2280"/>
      <c r="Z29" s="2280"/>
    </row>
    <row r="30" spans="3:26" ht="39.75" customHeight="1">
      <c r="C30" s="346"/>
      <c r="D30" s="952"/>
      <c r="E30" s="952"/>
      <c r="F30" s="952"/>
      <c r="G30" s="952"/>
      <c r="H30" s="952"/>
      <c r="I30" s="952"/>
      <c r="J30" s="952"/>
      <c r="K30" s="952"/>
      <c r="L30" s="96"/>
      <c r="N30" s="955"/>
      <c r="O30" s="955"/>
      <c r="P30" s="955"/>
      <c r="Q30" s="955"/>
      <c r="R30" s="955"/>
      <c r="S30" s="955"/>
      <c r="T30" s="955"/>
      <c r="U30" s="955"/>
      <c r="V30" s="955"/>
      <c r="W30" s="955"/>
      <c r="X30" s="955"/>
      <c r="Y30" s="955"/>
      <c r="Z30" s="955"/>
    </row>
    <row r="31" spans="3:26" ht="23.25" customHeight="1" thickBot="1">
      <c r="C31" s="346"/>
      <c r="D31" s="2521"/>
      <c r="E31" s="2521"/>
      <c r="F31" s="2521"/>
      <c r="G31" s="79"/>
      <c r="H31" s="2511"/>
      <c r="I31" s="2511"/>
      <c r="J31" s="2511"/>
      <c r="K31" s="2511"/>
      <c r="L31" s="96"/>
      <c r="N31" s="595"/>
      <c r="O31" s="595"/>
      <c r="P31" s="595"/>
      <c r="Q31" s="595"/>
      <c r="R31" s="595"/>
      <c r="S31" s="595"/>
      <c r="T31" s="595"/>
      <c r="U31" s="595"/>
      <c r="V31" s="595"/>
      <c r="W31" s="595"/>
      <c r="X31" s="595"/>
    </row>
    <row r="32" spans="3:26" ht="16.5">
      <c r="C32" s="346"/>
      <c r="D32" s="2523" t="str">
        <f>IF(ISBLANK('1. Classification &amp; Budget'!H14),"",'1. Classification &amp; Budget'!H14)</f>
        <v>Women United for a Better Future</v>
      </c>
      <c r="E32" s="2523"/>
      <c r="F32" s="2523"/>
      <c r="G32" s="386"/>
      <c r="H32" s="2524"/>
      <c r="I32" s="2524"/>
      <c r="J32" s="2524"/>
      <c r="K32" s="2524"/>
      <c r="L32" s="96"/>
      <c r="N32" s="595"/>
      <c r="O32" s="595"/>
      <c r="P32" s="595"/>
      <c r="Q32" s="595"/>
      <c r="R32" s="595"/>
      <c r="S32" s="595"/>
      <c r="T32" s="595"/>
      <c r="U32" s="595"/>
      <c r="V32" s="595"/>
      <c r="W32" s="595"/>
      <c r="X32" s="595"/>
    </row>
    <row r="33" spans="3:24" ht="16.5" customHeight="1">
      <c r="C33" s="346"/>
      <c r="D33" s="2522" t="s">
        <v>1876</v>
      </c>
      <c r="E33" s="2522"/>
      <c r="F33" s="2522"/>
      <c r="G33" s="79"/>
      <c r="H33" s="2522" t="s">
        <v>1877</v>
      </c>
      <c r="I33" s="2522"/>
      <c r="J33" s="2522"/>
      <c r="K33" s="2522"/>
      <c r="L33" s="96"/>
      <c r="N33" s="595"/>
      <c r="O33" s="595"/>
      <c r="P33" s="595"/>
      <c r="Q33" s="595"/>
      <c r="R33" s="595"/>
      <c r="S33" s="595"/>
      <c r="T33" s="595"/>
      <c r="U33" s="595"/>
      <c r="V33" s="595"/>
      <c r="W33" s="595"/>
      <c r="X33" s="595"/>
    </row>
    <row r="34" spans="3:24" ht="16.5">
      <c r="C34" s="346"/>
      <c r="D34" s="2543"/>
      <c r="E34" s="2543"/>
      <c r="F34" s="1100" t="s">
        <v>552</v>
      </c>
      <c r="G34" s="386"/>
      <c r="H34" s="2544"/>
      <c r="I34" s="2544"/>
      <c r="J34" s="2544"/>
      <c r="K34" s="1100" t="s">
        <v>552</v>
      </c>
      <c r="L34" s="96"/>
    </row>
    <row r="35" spans="3:24">
      <c r="C35" s="346"/>
      <c r="D35" s="79"/>
      <c r="E35" s="79"/>
      <c r="F35" s="79"/>
      <c r="G35" s="79"/>
      <c r="H35" s="79"/>
      <c r="I35" s="79"/>
      <c r="J35" s="79"/>
      <c r="K35" s="79"/>
      <c r="L35" s="96"/>
      <c r="N35" s="28"/>
      <c r="O35" s="28"/>
      <c r="P35" s="28"/>
      <c r="Q35" s="28"/>
      <c r="R35" s="28"/>
      <c r="S35" s="28"/>
      <c r="T35" s="28"/>
      <c r="U35" s="28"/>
      <c r="V35" s="28"/>
      <c r="W35" s="28"/>
    </row>
    <row r="36" spans="3:24">
      <c r="C36" s="346"/>
      <c r="D36" s="90"/>
      <c r="E36" s="90"/>
      <c r="F36" s="90"/>
      <c r="G36" s="90"/>
      <c r="H36" s="90"/>
      <c r="I36" s="90"/>
      <c r="J36" s="90"/>
      <c r="K36" s="90"/>
      <c r="L36" s="96"/>
      <c r="N36" s="28"/>
      <c r="O36" s="28"/>
      <c r="P36" s="28"/>
      <c r="Q36" s="28"/>
      <c r="R36" s="28"/>
      <c r="S36" s="28"/>
      <c r="T36" s="28"/>
      <c r="U36" s="28"/>
      <c r="V36" s="28"/>
      <c r="W36" s="28"/>
    </row>
    <row r="37" spans="3:24" ht="21.75" customHeight="1" thickBot="1">
      <c r="C37" s="346"/>
      <c r="D37" s="2534"/>
      <c r="E37" s="2534"/>
      <c r="F37" s="2534"/>
      <c r="G37" s="90"/>
      <c r="H37" s="2525" t="s">
        <v>1878</v>
      </c>
      <c r="I37" s="2526"/>
      <c r="J37" s="2526"/>
      <c r="K37" s="2527"/>
      <c r="L37" s="96"/>
      <c r="N37" s="28"/>
      <c r="O37" s="28"/>
      <c r="P37" s="28"/>
      <c r="Q37" s="28"/>
      <c r="R37" s="28"/>
      <c r="S37" s="28"/>
      <c r="T37" s="28"/>
      <c r="U37" s="28"/>
      <c r="V37" s="28"/>
      <c r="W37" s="28"/>
    </row>
    <row r="38" spans="3:24">
      <c r="C38" s="346"/>
      <c r="D38" s="2497" t="s">
        <v>825</v>
      </c>
      <c r="E38" s="2498"/>
      <c r="F38" s="2498"/>
      <c r="G38" s="90"/>
      <c r="H38" s="2528"/>
      <c r="I38" s="2529"/>
      <c r="J38" s="2529"/>
      <c r="K38" s="2530"/>
      <c r="L38" s="96"/>
      <c r="N38" s="28"/>
      <c r="O38" s="28"/>
      <c r="P38" s="28"/>
      <c r="Q38" s="28"/>
      <c r="R38" s="28"/>
      <c r="S38" s="28"/>
      <c r="T38" s="28"/>
      <c r="U38" s="28"/>
      <c r="V38" s="28"/>
      <c r="W38" s="28"/>
    </row>
    <row r="39" spans="3:24">
      <c r="C39" s="346"/>
      <c r="D39" s="93"/>
      <c r="E39" s="93"/>
      <c r="F39" s="1100" t="s">
        <v>552</v>
      </c>
      <c r="G39" s="90"/>
      <c r="H39" s="2531"/>
      <c r="I39" s="2532"/>
      <c r="J39" s="2532"/>
      <c r="K39" s="2533"/>
      <c r="L39" s="96"/>
      <c r="N39" s="28"/>
      <c r="O39" s="28"/>
      <c r="P39" s="28"/>
      <c r="Q39" s="28"/>
      <c r="R39" s="28"/>
      <c r="S39" s="28"/>
      <c r="T39" s="28"/>
      <c r="U39" s="28"/>
      <c r="V39" s="28"/>
      <c r="W39" s="28"/>
    </row>
    <row r="40" spans="3:24" ht="13.5" thickBot="1">
      <c r="C40" s="345"/>
      <c r="D40" s="344"/>
      <c r="E40" s="344"/>
      <c r="F40" s="344"/>
      <c r="G40" s="344"/>
      <c r="H40" s="344"/>
      <c r="I40" s="344"/>
      <c r="J40" s="344"/>
      <c r="K40" s="344"/>
      <c r="L40" s="343"/>
      <c r="N40" s="596"/>
      <c r="O40" s="28"/>
      <c r="P40" s="28"/>
      <c r="Q40" s="28"/>
      <c r="R40" s="28"/>
      <c r="S40" s="28"/>
      <c r="T40" s="28"/>
      <c r="U40" s="28"/>
      <c r="V40" s="28"/>
      <c r="W40" s="28"/>
    </row>
    <row r="41" spans="3:24" ht="12.75" customHeight="1">
      <c r="N41" s="595"/>
      <c r="O41" s="597"/>
      <c r="P41" s="597"/>
      <c r="Q41" s="597"/>
      <c r="R41" s="597"/>
      <c r="S41" s="597"/>
      <c r="T41" s="597"/>
      <c r="U41" s="597"/>
      <c r="V41" s="597"/>
      <c r="W41" s="597"/>
    </row>
    <row r="42" spans="3:24">
      <c r="N42" s="597"/>
      <c r="O42" s="597"/>
      <c r="P42" s="597"/>
      <c r="Q42" s="597"/>
      <c r="R42" s="597"/>
      <c r="S42" s="597"/>
      <c r="T42" s="597"/>
      <c r="U42" s="597"/>
      <c r="V42" s="597"/>
      <c r="W42" s="597"/>
    </row>
    <row r="43" spans="3:24">
      <c r="C43" s="28"/>
      <c r="D43" s="28"/>
      <c r="E43" s="28"/>
      <c r="F43" s="28"/>
      <c r="G43" s="28"/>
      <c r="H43" s="28"/>
      <c r="I43" s="28"/>
      <c r="J43" s="28"/>
      <c r="K43" s="28"/>
      <c r="N43" s="597"/>
      <c r="O43" s="597"/>
      <c r="P43" s="597"/>
      <c r="Q43" s="597"/>
      <c r="R43" s="597"/>
      <c r="S43" s="597"/>
      <c r="T43" s="597"/>
      <c r="U43" s="597"/>
      <c r="V43" s="597"/>
      <c r="W43" s="597"/>
    </row>
    <row r="44" spans="3:24">
      <c r="C44" s="28"/>
      <c r="D44" s="28"/>
      <c r="E44" s="28"/>
      <c r="F44" s="28"/>
      <c r="G44" s="28"/>
      <c r="H44" s="28"/>
      <c r="I44" s="28"/>
      <c r="J44" s="28"/>
      <c r="K44" s="28"/>
      <c r="N44" s="597"/>
      <c r="O44" s="597"/>
      <c r="P44" s="597"/>
      <c r="Q44" s="597"/>
      <c r="R44" s="597"/>
      <c r="S44" s="597"/>
      <c r="T44" s="597"/>
      <c r="U44" s="597"/>
      <c r="V44" s="597"/>
      <c r="W44" s="597"/>
    </row>
    <row r="45" spans="3:24">
      <c r="C45" s="595"/>
      <c r="D45" s="597"/>
      <c r="E45" s="597"/>
      <c r="F45" s="597"/>
      <c r="G45" s="597"/>
      <c r="H45" s="597"/>
      <c r="I45" s="597"/>
      <c r="J45" s="597"/>
      <c r="K45" s="597"/>
      <c r="N45" s="597"/>
      <c r="O45" s="597"/>
      <c r="P45" s="597"/>
      <c r="Q45" s="597"/>
      <c r="R45" s="597"/>
      <c r="S45" s="597"/>
      <c r="T45" s="597"/>
      <c r="U45" s="597"/>
      <c r="V45" s="597"/>
      <c r="W45" s="597"/>
    </row>
    <row r="46" spans="3:24">
      <c r="C46" s="597"/>
      <c r="D46" s="597"/>
      <c r="E46" s="597"/>
      <c r="F46" s="597"/>
      <c r="G46" s="597"/>
      <c r="H46" s="597"/>
      <c r="I46" s="597"/>
      <c r="J46" s="597"/>
      <c r="K46" s="597"/>
      <c r="N46" s="597"/>
      <c r="O46" s="597"/>
      <c r="P46" s="597"/>
      <c r="Q46" s="597"/>
      <c r="R46" s="597"/>
      <c r="S46" s="597"/>
      <c r="T46" s="597"/>
      <c r="U46" s="597"/>
      <c r="V46" s="597"/>
      <c r="W46" s="597"/>
    </row>
    <row r="47" spans="3:24">
      <c r="C47" s="597"/>
      <c r="D47" s="597"/>
      <c r="E47" s="597"/>
      <c r="F47" s="597"/>
      <c r="G47" s="597"/>
      <c r="H47" s="597"/>
      <c r="I47" s="597"/>
      <c r="J47" s="597"/>
      <c r="K47" s="597"/>
      <c r="N47" s="597"/>
      <c r="O47" s="597"/>
      <c r="P47" s="597"/>
      <c r="Q47" s="597"/>
      <c r="R47" s="597"/>
      <c r="S47" s="597"/>
      <c r="T47" s="597"/>
      <c r="U47" s="597"/>
      <c r="V47" s="597"/>
      <c r="W47" s="597"/>
    </row>
    <row r="48" spans="3:24">
      <c r="C48" s="597"/>
      <c r="D48" s="597"/>
      <c r="E48" s="597"/>
      <c r="F48" s="597"/>
      <c r="G48" s="597"/>
      <c r="H48" s="597"/>
      <c r="I48" s="597"/>
      <c r="J48" s="597"/>
      <c r="K48" s="597"/>
      <c r="N48" s="597"/>
      <c r="O48" s="597"/>
      <c r="P48" s="597"/>
      <c r="Q48" s="597"/>
      <c r="R48" s="597"/>
      <c r="S48" s="597"/>
      <c r="T48" s="597"/>
      <c r="U48" s="597"/>
      <c r="V48" s="597"/>
      <c r="W48" s="597"/>
    </row>
    <row r="49" spans="3:23">
      <c r="C49" s="597"/>
      <c r="D49" s="597"/>
      <c r="E49" s="597"/>
      <c r="F49" s="597"/>
      <c r="G49" s="597"/>
      <c r="H49" s="597"/>
      <c r="I49" s="597"/>
      <c r="J49" s="597"/>
      <c r="K49" s="597"/>
      <c r="N49" s="597"/>
      <c r="O49" s="597"/>
      <c r="P49" s="597"/>
      <c r="Q49" s="597"/>
      <c r="R49" s="597"/>
      <c r="S49" s="597"/>
      <c r="T49" s="597"/>
      <c r="U49" s="597"/>
      <c r="V49" s="597"/>
      <c r="W49" s="597"/>
    </row>
    <row r="50" spans="3:23">
      <c r="C50" s="597"/>
      <c r="D50" s="597"/>
      <c r="E50" s="597"/>
      <c r="F50" s="597"/>
      <c r="G50" s="597"/>
      <c r="H50" s="597"/>
      <c r="I50" s="597"/>
      <c r="J50" s="597"/>
      <c r="K50" s="597"/>
      <c r="N50" s="597"/>
      <c r="O50" s="597"/>
      <c r="P50" s="597"/>
      <c r="Q50" s="597"/>
      <c r="R50" s="597"/>
      <c r="S50" s="597"/>
      <c r="T50" s="597"/>
      <c r="U50" s="597"/>
      <c r="V50" s="597"/>
      <c r="W50" s="597"/>
    </row>
    <row r="51" spans="3:23">
      <c r="C51" s="597"/>
      <c r="D51" s="597"/>
      <c r="E51" s="597"/>
      <c r="F51" s="597"/>
      <c r="G51" s="597"/>
      <c r="H51" s="597"/>
      <c r="I51" s="597"/>
      <c r="J51" s="597"/>
      <c r="K51" s="597"/>
      <c r="N51" s="597"/>
      <c r="O51" s="597"/>
      <c r="P51" s="597"/>
      <c r="Q51" s="597"/>
      <c r="R51" s="597"/>
      <c r="S51" s="597"/>
      <c r="T51" s="597"/>
      <c r="U51" s="597"/>
      <c r="V51" s="597"/>
      <c r="W51" s="597"/>
    </row>
    <row r="52" spans="3:23">
      <c r="C52" s="597"/>
      <c r="D52" s="597"/>
      <c r="E52" s="597"/>
      <c r="F52" s="597"/>
      <c r="G52" s="597"/>
      <c r="H52" s="597"/>
      <c r="I52" s="597"/>
      <c r="J52" s="597"/>
      <c r="K52" s="597"/>
    </row>
    <row r="53" spans="3:23">
      <c r="C53" s="28"/>
      <c r="D53" s="28"/>
      <c r="E53" s="28"/>
      <c r="F53" s="28"/>
      <c r="G53" s="28"/>
      <c r="H53" s="28"/>
      <c r="I53" s="28"/>
      <c r="J53" s="28"/>
      <c r="K53" s="28"/>
    </row>
    <row r="54" spans="3:23">
      <c r="C54" s="28"/>
      <c r="D54" s="28"/>
      <c r="E54" s="28"/>
      <c r="F54" s="28"/>
      <c r="G54" s="598"/>
      <c r="H54" s="596"/>
      <c r="I54" s="596"/>
      <c r="J54" s="28"/>
      <c r="K54" s="28"/>
    </row>
    <row r="55" spans="3:23">
      <c r="C55" s="28"/>
      <c r="D55" s="28"/>
      <c r="E55" s="28"/>
      <c r="F55" s="28"/>
      <c r="G55" s="28"/>
      <c r="H55" s="28"/>
      <c r="I55" s="28"/>
      <c r="J55" s="28"/>
      <c r="K55" s="28"/>
    </row>
    <row r="56" spans="3:23">
      <c r="C56" s="28"/>
      <c r="D56" s="28"/>
      <c r="E56" s="28"/>
      <c r="F56" s="28"/>
      <c r="G56" s="28"/>
      <c r="H56" s="28"/>
      <c r="I56" s="28"/>
      <c r="J56" s="28"/>
      <c r="K56" s="28"/>
    </row>
    <row r="57" spans="3:23">
      <c r="C57" s="28"/>
      <c r="D57" s="28"/>
      <c r="E57" s="28"/>
      <c r="F57" s="28"/>
      <c r="G57" s="28"/>
      <c r="H57" s="28"/>
      <c r="I57" s="28"/>
      <c r="J57" s="28"/>
      <c r="K57" s="28"/>
    </row>
  </sheetData>
  <sheetProtection password="D69D" sheet="1" selectLockedCells="1"/>
  <mergeCells count="37">
    <mergeCell ref="H37:K39"/>
    <mergeCell ref="N27:Z29"/>
    <mergeCell ref="D37:F37"/>
    <mergeCell ref="D27:K27"/>
    <mergeCell ref="C2:L2"/>
    <mergeCell ref="C3:L3"/>
    <mergeCell ref="D8:F8"/>
    <mergeCell ref="G8:K8"/>
    <mergeCell ref="D19:F19"/>
    <mergeCell ref="D10:F10"/>
    <mergeCell ref="G14:K14"/>
    <mergeCell ref="D15:F15"/>
    <mergeCell ref="G11:K11"/>
    <mergeCell ref="D11:F11"/>
    <mergeCell ref="D34:E34"/>
    <mergeCell ref="H34:J34"/>
    <mergeCell ref="D31:F31"/>
    <mergeCell ref="D33:F33"/>
    <mergeCell ref="D32:F32"/>
    <mergeCell ref="H32:K32"/>
    <mergeCell ref="H33:K33"/>
    <mergeCell ref="D38:F38"/>
    <mergeCell ref="F5:G5"/>
    <mergeCell ref="D9:F9"/>
    <mergeCell ref="G10:H10"/>
    <mergeCell ref="I10:K10"/>
    <mergeCell ref="D13:K13"/>
    <mergeCell ref="D14:F14"/>
    <mergeCell ref="G15:K15"/>
    <mergeCell ref="D18:F18"/>
    <mergeCell ref="H31:K31"/>
    <mergeCell ref="D20:F20"/>
    <mergeCell ref="D21:F21"/>
    <mergeCell ref="D25:K25"/>
    <mergeCell ref="D28:K28"/>
    <mergeCell ref="D23:K23"/>
    <mergeCell ref="D29:K29"/>
  </mergeCells>
  <conditionalFormatting sqref="D32:F33 G14:K15 G8:K11">
    <cfRule type="cellIs" dxfId="3" priority="1" stopIfTrue="1" operator="equal">
      <formula>0</formula>
    </cfRule>
  </conditionalFormatting>
  <printOptions horizontalCentered="1"/>
  <pageMargins left="0.37" right="0.27" top="0.5" bottom="0.5" header="0.3" footer="0.3"/>
  <pageSetup paperSize="256" scale="80" orientation="portrait" r:id="rId1"/>
  <headerFooter>
    <oddFooter>&amp;CPC-2105</oddFooter>
  </headerFooter>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1" tint="0.34998626667073579"/>
    <pageSetUpPr autoPageBreaks="0"/>
  </sheetPr>
  <dimension ref="B1:T19"/>
  <sheetViews>
    <sheetView zoomScaleSheetLayoutView="80" workbookViewId="0"/>
  </sheetViews>
  <sheetFormatPr defaultColWidth="9.140625" defaultRowHeight="12.75"/>
  <cols>
    <col min="1" max="1" width="2.85546875" style="93" customWidth="1"/>
    <col min="2" max="2" width="28.85546875" style="93" customWidth="1"/>
    <col min="3" max="3" width="3.28515625" style="93" customWidth="1"/>
    <col min="4" max="4" width="17" style="93" customWidth="1"/>
    <col min="5" max="5" width="16.5703125" style="93" customWidth="1"/>
    <col min="6" max="7" width="23.85546875" style="93" customWidth="1"/>
    <col min="8" max="8" width="18" style="93" customWidth="1"/>
    <col min="9" max="9" width="5.140625" style="93" customWidth="1"/>
    <col min="10" max="16384" width="9.140625" style="93"/>
  </cols>
  <sheetData>
    <row r="1" spans="2:20" ht="13.5" thickBot="1">
      <c r="J1" s="90"/>
      <c r="K1" s="90"/>
      <c r="L1" s="90"/>
      <c r="M1" s="90"/>
      <c r="N1" s="90"/>
      <c r="O1" s="90"/>
      <c r="P1" s="90"/>
      <c r="Q1" s="90"/>
      <c r="R1" s="90"/>
      <c r="S1" s="90"/>
      <c r="T1" s="90"/>
    </row>
    <row r="2" spans="2:20" ht="21.75" customHeight="1" thickBot="1">
      <c r="B2" s="90"/>
      <c r="C2" s="2538" t="s">
        <v>1408</v>
      </c>
      <c r="D2" s="2539"/>
      <c r="E2" s="2539"/>
      <c r="F2" s="2539"/>
      <c r="G2" s="2539"/>
      <c r="H2" s="2539"/>
      <c r="I2" s="2540"/>
      <c r="J2" s="91"/>
      <c r="K2" s="91"/>
      <c r="L2" s="91"/>
      <c r="M2" s="91"/>
      <c r="N2" s="91"/>
      <c r="O2" s="91"/>
      <c r="P2" s="91"/>
      <c r="Q2" s="91"/>
      <c r="R2" s="91"/>
      <c r="S2" s="91"/>
      <c r="T2" s="97"/>
    </row>
    <row r="3" spans="2:20" ht="21" customHeight="1" thickBot="1">
      <c r="B3" s="90"/>
      <c r="C3" s="1591" t="s">
        <v>563</v>
      </c>
      <c r="D3" s="1592"/>
      <c r="E3" s="1592"/>
      <c r="F3" s="1592"/>
      <c r="G3" s="1592"/>
      <c r="H3" s="1592"/>
      <c r="I3" s="1593"/>
      <c r="J3" s="347"/>
      <c r="K3" s="347"/>
      <c r="L3" s="347"/>
      <c r="M3" s="347"/>
      <c r="N3" s="347"/>
      <c r="O3" s="347"/>
      <c r="P3" s="347"/>
      <c r="Q3" s="347"/>
      <c r="R3" s="347"/>
      <c r="S3" s="90"/>
      <c r="T3" s="97"/>
    </row>
    <row r="4" spans="2:20" ht="69" customHeight="1">
      <c r="C4" s="346"/>
      <c r="D4" s="2546" t="s">
        <v>1477</v>
      </c>
      <c r="E4" s="2546"/>
      <c r="F4" s="2546"/>
      <c r="G4" s="2546"/>
      <c r="H4" s="2546"/>
      <c r="I4" s="96"/>
    </row>
    <row r="5" spans="2:20">
      <c r="C5" s="346"/>
      <c r="D5" s="90"/>
      <c r="E5" s="90"/>
      <c r="F5" s="90"/>
      <c r="G5" s="90"/>
      <c r="H5" s="90"/>
      <c r="I5" s="96"/>
    </row>
    <row r="6" spans="2:20" ht="85.5" customHeight="1">
      <c r="C6" s="346"/>
      <c r="D6" s="2546" t="s">
        <v>1481</v>
      </c>
      <c r="E6" s="2546"/>
      <c r="F6" s="2546"/>
      <c r="G6" s="2546"/>
      <c r="H6" s="2546"/>
      <c r="I6" s="96"/>
    </row>
    <row r="7" spans="2:20">
      <c r="C7" s="346"/>
      <c r="D7" s="90"/>
      <c r="E7" s="90"/>
      <c r="F7" s="90"/>
      <c r="G7" s="90"/>
      <c r="H7" s="90"/>
      <c r="I7" s="96"/>
    </row>
    <row r="8" spans="2:20" ht="192" customHeight="1">
      <c r="C8" s="346"/>
      <c r="D8" s="2547" t="s">
        <v>1843</v>
      </c>
      <c r="E8" s="2548"/>
      <c r="F8" s="2548"/>
      <c r="G8" s="2548"/>
      <c r="H8" s="2548"/>
      <c r="I8" s="96"/>
    </row>
    <row r="9" spans="2:20">
      <c r="C9" s="346"/>
      <c r="D9" s="90"/>
      <c r="E9" s="90"/>
      <c r="F9" s="90"/>
      <c r="G9" s="90"/>
      <c r="H9" s="90"/>
      <c r="I9" s="96"/>
    </row>
    <row r="10" spans="2:20">
      <c r="C10" s="346"/>
      <c r="D10" s="90"/>
      <c r="E10" s="90"/>
      <c r="F10" s="90"/>
      <c r="G10" s="90"/>
      <c r="H10" s="90"/>
      <c r="I10" s="96"/>
    </row>
    <row r="11" spans="2:20" ht="16.5">
      <c r="C11" s="346"/>
      <c r="D11" s="1141" t="str">
        <f>IF(ISBLANK('1. Classification &amp; Budget'!I23),"",'1. Classification &amp; Budget'!I23)</f>
        <v>Allison</v>
      </c>
      <c r="E11" s="1141" t="str">
        <f>IF(ISBLANK('1. Classification &amp; Budget'!F23),"",'1. Classification &amp; Budget'!F23)</f>
        <v>Lacko</v>
      </c>
      <c r="F11" s="90"/>
      <c r="G11" s="2549"/>
      <c r="H11" s="2549"/>
      <c r="I11" s="96"/>
    </row>
    <row r="12" spans="2:20">
      <c r="C12" s="346"/>
      <c r="D12" s="1124" t="s">
        <v>561</v>
      </c>
      <c r="E12" s="90"/>
      <c r="F12" s="90"/>
      <c r="G12" s="1124"/>
      <c r="H12" s="1123"/>
      <c r="I12" s="96"/>
    </row>
    <row r="13" spans="2:20">
      <c r="C13" s="346"/>
      <c r="D13" s="90"/>
      <c r="E13" s="90"/>
      <c r="F13" s="90"/>
      <c r="G13" s="90"/>
      <c r="H13" s="1123"/>
      <c r="I13" s="96"/>
    </row>
    <row r="14" spans="2:20" ht="16.5">
      <c r="C14" s="346"/>
      <c r="D14" s="2550"/>
      <c r="E14" s="2550"/>
      <c r="F14" s="90"/>
      <c r="G14" s="2549"/>
      <c r="H14" s="2549"/>
      <c r="I14" s="96"/>
    </row>
    <row r="15" spans="2:20">
      <c r="C15" s="346"/>
      <c r="D15" s="1124" t="s">
        <v>560</v>
      </c>
      <c r="E15" s="90"/>
      <c r="F15" s="90"/>
      <c r="G15" s="1124"/>
      <c r="H15" s="90"/>
      <c r="I15" s="96"/>
    </row>
    <row r="16" spans="2:20">
      <c r="C16" s="346"/>
      <c r="D16" s="90"/>
      <c r="E16" s="90"/>
      <c r="F16" s="90"/>
      <c r="G16" s="90"/>
      <c r="H16" s="90"/>
      <c r="I16" s="96"/>
    </row>
    <row r="17" spans="3:9" ht="16.5">
      <c r="C17" s="346"/>
      <c r="D17" s="2545"/>
      <c r="E17" s="2545"/>
      <c r="F17" s="90"/>
      <c r="G17" s="90"/>
      <c r="H17" s="90"/>
      <c r="I17" s="96"/>
    </row>
    <row r="18" spans="3:9">
      <c r="C18" s="346"/>
      <c r="D18" s="1124" t="s">
        <v>271</v>
      </c>
      <c r="E18" s="90"/>
      <c r="F18" s="90"/>
      <c r="G18" s="90"/>
      <c r="H18" s="90"/>
      <c r="I18" s="96"/>
    </row>
    <row r="19" spans="3:9" ht="13.5" thickBot="1">
      <c r="C19" s="345"/>
      <c r="D19" s="344"/>
      <c r="E19" s="344"/>
      <c r="F19" s="344"/>
      <c r="G19" s="344"/>
      <c r="H19" s="344"/>
      <c r="I19" s="343"/>
    </row>
  </sheetData>
  <sheetProtection password="D69D" sheet="1" selectLockedCells="1" selectUnlockedCells="1"/>
  <mergeCells count="9">
    <mergeCell ref="D17:E17"/>
    <mergeCell ref="D4:H4"/>
    <mergeCell ref="D6:H6"/>
    <mergeCell ref="D8:H8"/>
    <mergeCell ref="C2:I2"/>
    <mergeCell ref="C3:I3"/>
    <mergeCell ref="G11:H11"/>
    <mergeCell ref="G14:H14"/>
    <mergeCell ref="D14:E14"/>
  </mergeCells>
  <conditionalFormatting sqref="D11 D14 D17">
    <cfRule type="notContainsBlanks" dxfId="2" priority="3">
      <formula>LEN(TRIM(D11))&gt;0</formula>
    </cfRule>
  </conditionalFormatting>
  <conditionalFormatting sqref="G11">
    <cfRule type="notContainsBlanks" dxfId="1" priority="2">
      <formula>LEN(TRIM(G11))&gt;0</formula>
    </cfRule>
  </conditionalFormatting>
  <conditionalFormatting sqref="G14">
    <cfRule type="notContainsBlanks" dxfId="0" priority="1">
      <formula>LEN(TRIM(G14))&gt;0</formula>
    </cfRule>
  </conditionalFormatting>
  <printOptions horizontalCentered="1"/>
  <pageMargins left="0.7" right="0.7" top="0.75" bottom="0.75" header="0.3" footer="0.3"/>
  <pageSetup paperSize="256" scale="82" orientation="portrait" r:id="rId1"/>
  <headerFooter>
    <oddFooter>&amp;CPC-2105</oddFooter>
  </headerFooter>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1" tint="0.14999847407452621"/>
  </sheetPr>
  <dimension ref="B4:M29"/>
  <sheetViews>
    <sheetView showGridLines="0" showRowColHeaders="0" workbookViewId="0">
      <selection activeCell="C23" sqref="C23:G23"/>
    </sheetView>
  </sheetViews>
  <sheetFormatPr defaultColWidth="9.140625" defaultRowHeight="12.75"/>
  <cols>
    <col min="7" max="7" width="10.85546875" customWidth="1"/>
  </cols>
  <sheetData>
    <row r="4" spans="2:13" ht="13.5" thickBot="1"/>
    <row r="5" spans="2:13" ht="15.75" customHeight="1" thickBot="1">
      <c r="B5" s="1101"/>
      <c r="C5" s="1102"/>
      <c r="D5" s="1102"/>
      <c r="E5" s="1102"/>
      <c r="F5" s="1102"/>
      <c r="G5" s="1102"/>
      <c r="H5" s="1102"/>
      <c r="I5" s="1102"/>
      <c r="J5" s="1102"/>
      <c r="K5" s="1102"/>
      <c r="L5" s="1102"/>
      <c r="M5" s="1103"/>
    </row>
    <row r="6" spans="2:13" ht="38.25" customHeight="1" thickBot="1">
      <c r="B6" s="1104"/>
      <c r="C6" s="2551" t="s">
        <v>375</v>
      </c>
      <c r="D6" s="2552"/>
      <c r="E6" s="2552"/>
      <c r="F6" s="2552"/>
      <c r="G6" s="2552"/>
      <c r="H6" s="2552"/>
      <c r="I6" s="2552"/>
      <c r="J6" s="2552"/>
      <c r="K6" s="2552"/>
      <c r="L6" s="2553"/>
      <c r="M6" s="1105"/>
    </row>
    <row r="7" spans="2:13">
      <c r="B7" s="1104"/>
      <c r="C7" s="382"/>
      <c r="D7" s="382"/>
      <c r="E7" s="382"/>
      <c r="F7" s="382"/>
      <c r="G7" s="382"/>
      <c r="H7" s="382"/>
      <c r="I7" s="382"/>
      <c r="J7" s="382"/>
      <c r="K7" s="382"/>
      <c r="L7" s="382"/>
      <c r="M7" s="1105"/>
    </row>
    <row r="8" spans="2:13">
      <c r="B8" s="1104"/>
      <c r="C8" s="382"/>
      <c r="D8" s="382"/>
      <c r="E8" s="382"/>
      <c r="F8" s="1106"/>
      <c r="G8" s="1106"/>
      <c r="H8" s="1106"/>
      <c r="I8" s="1106"/>
      <c r="J8" s="382"/>
      <c r="K8" s="382"/>
      <c r="L8" s="382"/>
      <c r="M8" s="1105"/>
    </row>
    <row r="9" spans="2:13">
      <c r="B9" s="1104"/>
      <c r="C9" s="382"/>
      <c r="D9" s="382"/>
      <c r="E9" s="382"/>
      <c r="F9" s="1106"/>
      <c r="G9" s="1106"/>
      <c r="H9" s="1106"/>
      <c r="I9" s="1106"/>
      <c r="J9" s="382"/>
      <c r="K9" s="382"/>
      <c r="L9" s="382"/>
      <c r="M9" s="1105"/>
    </row>
    <row r="10" spans="2:13">
      <c r="B10" s="1104"/>
      <c r="C10" s="382"/>
      <c r="D10" s="382"/>
      <c r="E10" s="382"/>
      <c r="F10" s="1106"/>
      <c r="G10" s="1106"/>
      <c r="H10" s="1106"/>
      <c r="I10" s="1106"/>
      <c r="J10" s="382"/>
      <c r="K10" s="382"/>
      <c r="L10" s="382"/>
      <c r="M10" s="1105"/>
    </row>
    <row r="11" spans="2:13">
      <c r="B11" s="1104"/>
      <c r="C11" s="382"/>
      <c r="D11" s="382"/>
      <c r="E11" s="382"/>
      <c r="F11" s="1106"/>
      <c r="G11" s="1106"/>
      <c r="H11" s="1106"/>
      <c r="I11" s="1106"/>
      <c r="J11" s="382"/>
      <c r="K11" s="382"/>
      <c r="L11" s="382"/>
      <c r="M11" s="1105"/>
    </row>
    <row r="12" spans="2:13">
      <c r="B12" s="1104"/>
      <c r="C12" s="382"/>
      <c r="D12" s="382"/>
      <c r="E12" s="382"/>
      <c r="F12" s="1106"/>
      <c r="G12" s="1106"/>
      <c r="H12" s="1106"/>
      <c r="I12" s="1106"/>
      <c r="J12" s="382"/>
      <c r="K12" s="382"/>
      <c r="L12" s="382"/>
      <c r="M12" s="1105"/>
    </row>
    <row r="13" spans="2:13">
      <c r="B13" s="1104"/>
      <c r="C13" s="382"/>
      <c r="D13" s="382"/>
      <c r="E13" s="382"/>
      <c r="F13" s="1106"/>
      <c r="G13" s="1106"/>
      <c r="H13" s="1106"/>
      <c r="I13" s="1106"/>
      <c r="J13" s="382"/>
      <c r="K13" s="382"/>
      <c r="L13" s="382"/>
      <c r="M13" s="1105"/>
    </row>
    <row r="14" spans="2:13">
      <c r="B14" s="1104"/>
      <c r="C14" s="382"/>
      <c r="D14" s="382"/>
      <c r="E14" s="382"/>
      <c r="F14" s="1106"/>
      <c r="G14" s="1106"/>
      <c r="H14" s="1106"/>
      <c r="I14" s="1106"/>
      <c r="J14" s="382"/>
      <c r="K14" s="382"/>
      <c r="L14" s="382"/>
      <c r="M14" s="1105"/>
    </row>
    <row r="15" spans="2:13">
      <c r="B15" s="1104"/>
      <c r="C15" s="382"/>
      <c r="D15" s="382"/>
      <c r="E15" s="382"/>
      <c r="F15" s="1106"/>
      <c r="G15" s="1106"/>
      <c r="H15" s="1106"/>
      <c r="I15" s="1106"/>
      <c r="J15" s="382"/>
      <c r="K15" s="382"/>
      <c r="L15" s="382"/>
      <c r="M15" s="1105"/>
    </row>
    <row r="16" spans="2:13">
      <c r="B16" s="1104"/>
      <c r="C16" s="382"/>
      <c r="D16" s="382"/>
      <c r="E16" s="382"/>
      <c r="F16" s="1106"/>
      <c r="G16" s="1106"/>
      <c r="H16" s="1106"/>
      <c r="I16" s="1106"/>
      <c r="J16" s="382"/>
      <c r="K16" s="382"/>
      <c r="L16" s="382"/>
      <c r="M16" s="1105"/>
    </row>
    <row r="17" spans="2:13">
      <c r="B17" s="1104"/>
      <c r="C17" s="382"/>
      <c r="D17" s="382"/>
      <c r="E17" s="382"/>
      <c r="F17" s="1106"/>
      <c r="G17" s="1106"/>
      <c r="H17" s="1106"/>
      <c r="I17" s="1106"/>
      <c r="J17" s="382"/>
      <c r="K17" s="382"/>
      <c r="L17" s="382"/>
      <c r="M17" s="1105"/>
    </row>
    <row r="18" spans="2:13">
      <c r="B18" s="1104"/>
      <c r="C18" s="382"/>
      <c r="D18" s="382"/>
      <c r="E18" s="382"/>
      <c r="F18" s="1106"/>
      <c r="G18" s="1106"/>
      <c r="H18" s="1106"/>
      <c r="I18" s="1106"/>
      <c r="J18" s="382"/>
      <c r="K18" s="382"/>
      <c r="L18" s="382"/>
      <c r="M18" s="1105"/>
    </row>
    <row r="19" spans="2:13">
      <c r="B19" s="1104"/>
      <c r="C19" s="382"/>
      <c r="D19" s="382"/>
      <c r="E19" s="382"/>
      <c r="F19" s="1106"/>
      <c r="G19" s="1106"/>
      <c r="H19" s="1106"/>
      <c r="I19" s="1106"/>
      <c r="J19" s="382"/>
      <c r="K19" s="382"/>
      <c r="L19" s="382"/>
      <c r="M19" s="1105"/>
    </row>
    <row r="20" spans="2:13">
      <c r="B20" s="1104"/>
      <c r="C20" s="382"/>
      <c r="D20" s="382"/>
      <c r="E20" s="382"/>
      <c r="F20" s="1106"/>
      <c r="G20" s="1106"/>
      <c r="H20" s="1106"/>
      <c r="I20" s="1106"/>
      <c r="J20" s="382"/>
      <c r="K20" s="382"/>
      <c r="L20" s="382"/>
      <c r="M20" s="1105"/>
    </row>
    <row r="21" spans="2:13">
      <c r="B21" s="1116"/>
      <c r="C21" s="1117"/>
      <c r="D21" s="1117"/>
      <c r="E21" s="1117"/>
      <c r="F21" s="1118"/>
      <c r="G21" s="1118"/>
      <c r="H21" s="1118"/>
      <c r="I21" s="1118"/>
      <c r="J21" s="1117"/>
      <c r="K21" s="1117"/>
      <c r="L21" s="1117"/>
      <c r="M21" s="1119"/>
    </row>
    <row r="22" spans="2:13" ht="13.5" thickBot="1">
      <c r="B22" s="1116"/>
      <c r="C22" s="1117"/>
      <c r="D22" s="1117"/>
      <c r="E22" s="1117"/>
      <c r="F22" s="1118"/>
      <c r="G22" s="1117"/>
      <c r="H22" s="1117"/>
      <c r="I22" s="1117"/>
      <c r="J22" s="1117"/>
      <c r="K22" s="1117"/>
      <c r="L22" s="1117"/>
      <c r="M22" s="1119"/>
    </row>
    <row r="23" spans="2:13" ht="27.75" customHeight="1" thickBot="1">
      <c r="B23" s="1116"/>
      <c r="C23" s="2554" t="s">
        <v>376</v>
      </c>
      <c r="D23" s="2555"/>
      <c r="E23" s="2555"/>
      <c r="F23" s="2555"/>
      <c r="G23" s="2556"/>
      <c r="H23" s="2554" t="s">
        <v>370</v>
      </c>
      <c r="I23" s="2555"/>
      <c r="J23" s="2555"/>
      <c r="K23" s="2555"/>
      <c r="L23" s="2556"/>
      <c r="M23" s="1119"/>
    </row>
    <row r="24" spans="2:13" ht="13.5" thickBot="1">
      <c r="B24" s="1120"/>
      <c r="C24" s="1121"/>
      <c r="D24" s="1121"/>
      <c r="E24" s="1121"/>
      <c r="F24" s="1121"/>
      <c r="G24" s="1121"/>
      <c r="H24" s="1121"/>
      <c r="I24" s="1121"/>
      <c r="J24" s="1121"/>
      <c r="K24" s="1121"/>
      <c r="L24" s="1121"/>
      <c r="M24" s="1122"/>
    </row>
    <row r="25" spans="2:13">
      <c r="B25" s="89"/>
      <c r="C25" s="89"/>
      <c r="D25" s="89"/>
      <c r="E25" s="89"/>
      <c r="F25" s="89"/>
      <c r="G25" s="89"/>
      <c r="H25" s="89"/>
      <c r="I25" s="89"/>
      <c r="J25" s="89"/>
      <c r="K25" s="89"/>
      <c r="L25" s="89"/>
      <c r="M25" s="89"/>
    </row>
    <row r="26" spans="2:13">
      <c r="B26" s="89"/>
      <c r="C26" s="89"/>
      <c r="D26" s="89"/>
      <c r="E26" s="89"/>
      <c r="F26" s="89"/>
      <c r="G26" s="89"/>
      <c r="H26" s="89"/>
      <c r="I26" s="89"/>
      <c r="J26" s="89"/>
      <c r="K26" s="89"/>
      <c r="L26" s="89"/>
      <c r="M26" s="89"/>
    </row>
    <row r="27" spans="2:13">
      <c r="B27" s="89"/>
      <c r="C27" s="89"/>
      <c r="D27" s="89"/>
      <c r="E27" s="89"/>
      <c r="F27" s="89"/>
      <c r="G27" s="89"/>
      <c r="H27" s="89"/>
      <c r="I27" s="89"/>
      <c r="J27" s="89"/>
      <c r="K27" s="89"/>
      <c r="L27" s="89"/>
      <c r="M27" s="89"/>
    </row>
    <row r="28" spans="2:13">
      <c r="B28" s="89"/>
      <c r="C28" s="89"/>
      <c r="D28" s="89"/>
      <c r="E28" s="89"/>
      <c r="F28" s="89"/>
      <c r="G28" s="89"/>
      <c r="H28" s="89"/>
      <c r="I28" s="89"/>
      <c r="J28" s="89"/>
      <c r="K28" s="89"/>
      <c r="L28" s="89"/>
      <c r="M28" s="89"/>
    </row>
    <row r="29" spans="2:13">
      <c r="B29" s="89"/>
      <c r="C29" s="89"/>
      <c r="D29" s="89"/>
      <c r="E29" s="89"/>
      <c r="F29" s="89"/>
      <c r="G29" s="89"/>
      <c r="H29" s="89"/>
      <c r="I29" s="89"/>
      <c r="J29" s="89"/>
      <c r="K29" s="89"/>
      <c r="L29" s="89"/>
      <c r="M29" s="89"/>
    </row>
  </sheetData>
  <sheetProtection password="D69D" sheet="1" selectLockedCells="1"/>
  <mergeCells count="3">
    <mergeCell ref="C6:L6"/>
    <mergeCell ref="C23:G23"/>
    <mergeCell ref="H23:L23"/>
  </mergeCells>
  <hyperlinks>
    <hyperlink ref="H23:L23" location="Introduction!A1" display="Return to Main Menu"/>
    <hyperlink ref="C23:G23" location="'Grant Selection Menu'!A1" display="Return to Grant Selection Menu"/>
  </hyperlinks>
  <pageMargins left="0.7" right="0.7" top="0.75" bottom="0.75" header="0.3" footer="0.3"/>
  <pageSetup scale="82" orientation="portrait" r:id="rId1"/>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S109"/>
  <sheetViews>
    <sheetView workbookViewId="0">
      <selection activeCell="G2" sqref="G2"/>
    </sheetView>
  </sheetViews>
  <sheetFormatPr defaultColWidth="9.140625" defaultRowHeight="12.75"/>
  <cols>
    <col min="1" max="1" width="16.85546875" bestFit="1" customWidth="1"/>
    <col min="2" max="2" width="53.7109375" bestFit="1" customWidth="1"/>
    <col min="3" max="3" width="10.7109375" customWidth="1"/>
    <col min="4" max="4" width="11.5703125" customWidth="1"/>
    <col min="14" max="14" width="14.5703125" customWidth="1"/>
  </cols>
  <sheetData>
    <row r="1" spans="1:19">
      <c r="A1" s="2" t="s">
        <v>73</v>
      </c>
      <c r="B1" s="35" t="s">
        <v>184</v>
      </c>
      <c r="C1" s="35">
        <v>1</v>
      </c>
      <c r="D1" s="1" t="s">
        <v>2</v>
      </c>
      <c r="E1" s="1">
        <v>304</v>
      </c>
      <c r="F1" s="1" t="s">
        <v>807</v>
      </c>
      <c r="G1" s="2" t="str">
        <f>IF(COUNTIF('1. Classification &amp; Budget'!E31:Q37,"XX")&gt;=1,"","XX")</f>
        <v/>
      </c>
      <c r="H1" s="3" t="s">
        <v>81</v>
      </c>
      <c r="I1" s="1" t="s">
        <v>24</v>
      </c>
      <c r="J1" s="1"/>
      <c r="K1" s="1"/>
      <c r="L1" s="20" t="s">
        <v>165</v>
      </c>
      <c r="M1" s="20" t="s">
        <v>293</v>
      </c>
      <c r="N1" s="1" t="s">
        <v>2</v>
      </c>
      <c r="O1" s="1" t="s">
        <v>813</v>
      </c>
      <c r="R1" s="16"/>
      <c r="S1" t="s">
        <v>800</v>
      </c>
    </row>
    <row r="2" spans="1:19">
      <c r="A2" s="2" t="s">
        <v>67</v>
      </c>
      <c r="B2" s="36" t="s">
        <v>1</v>
      </c>
      <c r="C2" s="36">
        <v>3</v>
      </c>
      <c r="D2" s="1" t="s">
        <v>5</v>
      </c>
      <c r="E2" s="1">
        <v>305</v>
      </c>
      <c r="F2" s="1" t="s">
        <v>807</v>
      </c>
      <c r="G2" s="2" t="s">
        <v>3</v>
      </c>
      <c r="H2" s="1" t="s">
        <v>82</v>
      </c>
      <c r="I2" s="1" t="s">
        <v>151</v>
      </c>
      <c r="J2" s="1"/>
      <c r="K2" s="1"/>
      <c r="L2" s="19" t="s">
        <v>191</v>
      </c>
      <c r="M2" s="20" t="s">
        <v>294</v>
      </c>
      <c r="N2" s="1" t="s">
        <v>5</v>
      </c>
      <c r="O2" s="1" t="s">
        <v>813</v>
      </c>
      <c r="R2" s="16"/>
      <c r="S2" s="584" t="s">
        <v>1774</v>
      </c>
    </row>
    <row r="3" spans="1:19">
      <c r="A3" s="2" t="s">
        <v>68</v>
      </c>
      <c r="B3" s="35" t="s">
        <v>221</v>
      </c>
      <c r="C3" s="35">
        <v>4</v>
      </c>
      <c r="D3" s="1" t="s">
        <v>7</v>
      </c>
      <c r="E3" s="1">
        <v>314</v>
      </c>
      <c r="F3" s="1" t="s">
        <v>807</v>
      </c>
      <c r="G3" s="1"/>
      <c r="H3" s="1" t="s">
        <v>80</v>
      </c>
      <c r="I3" s="1" t="s">
        <v>30</v>
      </c>
      <c r="J3" s="1"/>
      <c r="K3" s="1"/>
      <c r="L3" s="21" t="s">
        <v>192</v>
      </c>
      <c r="M3" s="20" t="s">
        <v>295</v>
      </c>
      <c r="N3" s="1" t="s">
        <v>7</v>
      </c>
      <c r="O3" s="1" t="s">
        <v>813</v>
      </c>
      <c r="S3" t="s">
        <v>801</v>
      </c>
    </row>
    <row r="4" spans="1:19">
      <c r="A4" s="36" t="s">
        <v>69</v>
      </c>
      <c r="B4" s="36" t="s">
        <v>223</v>
      </c>
      <c r="C4" s="36">
        <v>5</v>
      </c>
      <c r="D4" s="1" t="s">
        <v>164</v>
      </c>
      <c r="E4" s="1">
        <v>535</v>
      </c>
      <c r="F4" s="1" t="s">
        <v>808</v>
      </c>
      <c r="G4" s="1"/>
      <c r="H4" s="1"/>
      <c r="I4" s="1" t="s">
        <v>34</v>
      </c>
      <c r="J4" s="1"/>
      <c r="K4" s="1"/>
      <c r="L4" s="143" t="s">
        <v>193</v>
      </c>
      <c r="M4" s="20" t="s">
        <v>296</v>
      </c>
      <c r="N4" s="1" t="s">
        <v>8</v>
      </c>
      <c r="O4" s="1" t="s">
        <v>809</v>
      </c>
      <c r="S4" s="584"/>
    </row>
    <row r="5" spans="1:19">
      <c r="A5" s="36" t="s">
        <v>636</v>
      </c>
      <c r="B5" s="1" t="s">
        <v>4</v>
      </c>
      <c r="C5" s="1">
        <v>6</v>
      </c>
      <c r="D5" s="1" t="s">
        <v>8</v>
      </c>
      <c r="E5" s="1">
        <v>680</v>
      </c>
      <c r="F5" s="1" t="s">
        <v>809</v>
      </c>
      <c r="G5" s="1"/>
      <c r="H5" s="1"/>
      <c r="I5" s="1" t="s">
        <v>105</v>
      </c>
      <c r="J5" s="1"/>
      <c r="K5" s="1"/>
      <c r="L5" s="143" t="s">
        <v>1768</v>
      </c>
      <c r="M5" s="20" t="s">
        <v>1767</v>
      </c>
      <c r="N5" s="1" t="s">
        <v>153</v>
      </c>
      <c r="O5" s="1" t="s">
        <v>809</v>
      </c>
    </row>
    <row r="6" spans="1:19">
      <c r="A6" s="2" t="s">
        <v>70</v>
      </c>
      <c r="B6" s="36" t="s">
        <v>6</v>
      </c>
      <c r="C6" s="36">
        <v>7</v>
      </c>
      <c r="D6" s="1" t="s">
        <v>10</v>
      </c>
      <c r="E6" s="1">
        <v>511</v>
      </c>
      <c r="F6" s="1" t="s">
        <v>808</v>
      </c>
      <c r="G6" s="1"/>
      <c r="H6" s="1"/>
      <c r="I6" s="1" t="s">
        <v>150</v>
      </c>
      <c r="J6" s="1"/>
      <c r="K6" s="1"/>
      <c r="L6" s="143" t="s">
        <v>1850</v>
      </c>
      <c r="M6" s="20" t="s">
        <v>1849</v>
      </c>
      <c r="N6" s="1" t="s">
        <v>13</v>
      </c>
      <c r="O6" s="1" t="s">
        <v>814</v>
      </c>
      <c r="S6" s="584" t="s">
        <v>1770</v>
      </c>
    </row>
    <row r="7" spans="1:19">
      <c r="A7" s="2" t="s">
        <v>147</v>
      </c>
      <c r="B7" s="36" t="s">
        <v>9</v>
      </c>
      <c r="C7" s="36">
        <v>9</v>
      </c>
      <c r="D7" s="1" t="s">
        <v>201</v>
      </c>
      <c r="E7" s="1">
        <v>637</v>
      </c>
      <c r="F7" s="1" t="s">
        <v>809</v>
      </c>
      <c r="G7" s="1"/>
      <c r="H7" s="1"/>
      <c r="I7" s="1"/>
      <c r="J7" s="1"/>
      <c r="K7" s="1"/>
      <c r="N7" s="1" t="s">
        <v>155</v>
      </c>
      <c r="O7" s="1" t="s">
        <v>809</v>
      </c>
    </row>
    <row r="8" spans="1:19">
      <c r="A8">
        <v>2010</v>
      </c>
      <c r="B8" s="36" t="s">
        <v>179</v>
      </c>
      <c r="C8" s="36">
        <v>10</v>
      </c>
      <c r="D8" s="1" t="s">
        <v>11</v>
      </c>
      <c r="E8" s="1">
        <v>313</v>
      </c>
      <c r="F8" s="1" t="s">
        <v>807</v>
      </c>
      <c r="G8" s="1"/>
      <c r="H8" s="1"/>
      <c r="I8" s="1"/>
      <c r="J8" s="1"/>
      <c r="K8" s="1"/>
      <c r="N8" s="1" t="s">
        <v>157</v>
      </c>
      <c r="O8" s="1" t="s">
        <v>809</v>
      </c>
      <c r="S8" t="s">
        <v>1777</v>
      </c>
    </row>
    <row r="9" spans="1:19">
      <c r="A9">
        <v>2011</v>
      </c>
      <c r="B9" s="1" t="s">
        <v>12</v>
      </c>
      <c r="C9" s="1">
        <v>11</v>
      </c>
      <c r="D9" s="1" t="s">
        <v>153</v>
      </c>
      <c r="E9" s="1">
        <v>686</v>
      </c>
      <c r="F9" s="1" t="s">
        <v>809</v>
      </c>
      <c r="G9" s="1"/>
      <c r="H9" s="1"/>
      <c r="I9" s="1"/>
      <c r="J9" s="1"/>
      <c r="K9" s="1"/>
      <c r="N9" s="1" t="s">
        <v>198</v>
      </c>
      <c r="O9" s="1" t="s">
        <v>815</v>
      </c>
    </row>
    <row r="10" spans="1:19">
      <c r="A10">
        <v>2012</v>
      </c>
      <c r="B10" s="1" t="s">
        <v>15</v>
      </c>
      <c r="C10" s="1">
        <v>12</v>
      </c>
      <c r="D10" s="1" t="s">
        <v>13</v>
      </c>
      <c r="E10" s="1">
        <v>303</v>
      </c>
      <c r="F10" s="1" t="s">
        <v>807</v>
      </c>
      <c r="G10" s="1"/>
      <c r="H10" s="1"/>
      <c r="I10" s="1"/>
      <c r="J10" s="1"/>
      <c r="K10" s="1"/>
      <c r="N10" s="1" t="s">
        <v>163</v>
      </c>
      <c r="O10" s="1" t="s">
        <v>815</v>
      </c>
    </row>
    <row r="11" spans="1:19">
      <c r="A11">
        <v>2013</v>
      </c>
      <c r="B11" s="36" t="s">
        <v>185</v>
      </c>
      <c r="C11" s="36">
        <v>13</v>
      </c>
      <c r="D11" s="1" t="s">
        <v>155</v>
      </c>
      <c r="E11" s="1">
        <v>694</v>
      </c>
      <c r="F11" s="1" t="s">
        <v>809</v>
      </c>
      <c r="G11" s="1"/>
      <c r="H11" s="1"/>
      <c r="I11" s="1"/>
      <c r="J11" s="1"/>
      <c r="K11" s="1"/>
      <c r="N11" s="1" t="s">
        <v>16</v>
      </c>
      <c r="O11" s="1" t="s">
        <v>815</v>
      </c>
    </row>
    <row r="12" spans="1:19">
      <c r="A12">
        <v>2014</v>
      </c>
      <c r="B12" s="36" t="s">
        <v>17</v>
      </c>
      <c r="C12" s="36">
        <v>14</v>
      </c>
      <c r="D12" s="1" t="s">
        <v>157</v>
      </c>
      <c r="E12" s="1">
        <v>655</v>
      </c>
      <c r="F12" s="1" t="s">
        <v>809</v>
      </c>
      <c r="G12" s="3"/>
      <c r="H12" s="3"/>
      <c r="I12" s="3"/>
      <c r="J12" s="3"/>
      <c r="K12" s="3"/>
      <c r="N12" s="1" t="s">
        <v>18</v>
      </c>
      <c r="O12" s="1" t="s">
        <v>815</v>
      </c>
    </row>
    <row r="13" spans="1:19">
      <c r="A13">
        <v>2015</v>
      </c>
      <c r="B13" s="36" t="s">
        <v>186</v>
      </c>
      <c r="C13" s="36">
        <v>15</v>
      </c>
      <c r="D13" s="1" t="s">
        <v>208</v>
      </c>
      <c r="E13" s="1">
        <v>366</v>
      </c>
      <c r="F13" s="1" t="s">
        <v>807</v>
      </c>
      <c r="G13" s="3"/>
      <c r="H13" s="3"/>
      <c r="I13" s="3"/>
      <c r="J13" s="3"/>
      <c r="K13" s="3"/>
      <c r="N13" s="1" t="s">
        <v>20</v>
      </c>
      <c r="O13" s="143" t="s">
        <v>815</v>
      </c>
    </row>
    <row r="14" spans="1:19">
      <c r="A14">
        <v>2016</v>
      </c>
      <c r="B14" s="36" t="s">
        <v>218</v>
      </c>
      <c r="C14" s="36">
        <v>16</v>
      </c>
      <c r="D14" s="1" t="s">
        <v>198</v>
      </c>
      <c r="E14" s="1">
        <v>514</v>
      </c>
      <c r="F14" s="1" t="s">
        <v>808</v>
      </c>
      <c r="G14" s="3"/>
      <c r="H14" s="3"/>
      <c r="I14" s="3"/>
      <c r="J14" s="3"/>
      <c r="K14" s="3"/>
      <c r="N14" s="1" t="s">
        <v>21</v>
      </c>
      <c r="O14" s="143" t="s">
        <v>815</v>
      </c>
    </row>
    <row r="15" spans="1:19">
      <c r="B15" s="36" t="s">
        <v>187</v>
      </c>
      <c r="C15" s="36">
        <v>17</v>
      </c>
      <c r="D15" s="1" t="s">
        <v>163</v>
      </c>
      <c r="E15" s="1">
        <v>515</v>
      </c>
      <c r="F15" s="1" t="s">
        <v>808</v>
      </c>
      <c r="G15" s="3"/>
      <c r="H15" s="3"/>
      <c r="I15" s="3"/>
      <c r="J15" s="3"/>
      <c r="K15" s="3"/>
      <c r="N15" s="1" t="s">
        <v>202</v>
      </c>
      <c r="O15" s="143" t="s">
        <v>809</v>
      </c>
    </row>
    <row r="16" spans="1:19">
      <c r="B16" s="36" t="s">
        <v>188</v>
      </c>
      <c r="C16" s="36">
        <v>18</v>
      </c>
      <c r="D16" s="1" t="s">
        <v>16</v>
      </c>
      <c r="E16" s="1">
        <v>517</v>
      </c>
      <c r="F16" s="1" t="s">
        <v>808</v>
      </c>
      <c r="G16" s="3"/>
      <c r="H16" s="3"/>
      <c r="I16" s="3"/>
      <c r="J16" s="3"/>
      <c r="K16" s="3"/>
      <c r="N16" s="1" t="s">
        <v>211</v>
      </c>
      <c r="O16" s="143" t="s">
        <v>816</v>
      </c>
    </row>
    <row r="17" spans="1:19">
      <c r="B17" s="36" t="s">
        <v>181</v>
      </c>
      <c r="C17" s="36">
        <v>19</v>
      </c>
      <c r="D17" s="1" t="s">
        <v>18</v>
      </c>
      <c r="E17" s="1">
        <v>538</v>
      </c>
      <c r="F17" s="1" t="s">
        <v>808</v>
      </c>
      <c r="G17" s="3"/>
      <c r="H17" s="3"/>
      <c r="I17" s="3"/>
      <c r="J17" s="3"/>
      <c r="K17" s="3"/>
      <c r="N17" s="1" t="s">
        <v>23</v>
      </c>
      <c r="O17" s="143" t="s">
        <v>813</v>
      </c>
    </row>
    <row r="18" spans="1:19">
      <c r="B18" s="36" t="s">
        <v>219</v>
      </c>
      <c r="C18" s="36">
        <v>20</v>
      </c>
      <c r="D18" s="1" t="s">
        <v>20</v>
      </c>
      <c r="E18" s="1">
        <v>518</v>
      </c>
      <c r="F18" s="1" t="s">
        <v>808</v>
      </c>
      <c r="G18" s="3"/>
      <c r="H18" s="3"/>
      <c r="I18" s="3"/>
      <c r="J18" s="3"/>
      <c r="K18" s="3"/>
      <c r="N18" s="1" t="s">
        <v>27</v>
      </c>
      <c r="O18" s="143" t="s">
        <v>809</v>
      </c>
    </row>
    <row r="19" spans="1:19">
      <c r="B19" s="36" t="s">
        <v>182</v>
      </c>
      <c r="C19" s="36">
        <v>21</v>
      </c>
      <c r="D19" s="1" t="s">
        <v>21</v>
      </c>
      <c r="E19" s="1">
        <v>519</v>
      </c>
      <c r="F19" s="1" t="s">
        <v>808</v>
      </c>
      <c r="G19" s="3"/>
      <c r="H19" s="3"/>
      <c r="I19" s="3"/>
      <c r="J19" s="3"/>
      <c r="K19" s="3"/>
      <c r="N19" s="1" t="s">
        <v>29</v>
      </c>
      <c r="O19" s="143" t="s">
        <v>808</v>
      </c>
    </row>
    <row r="20" spans="1:19">
      <c r="B20" s="36" t="s">
        <v>1194</v>
      </c>
      <c r="C20" s="36">
        <v>22</v>
      </c>
      <c r="D20" s="1" t="s">
        <v>202</v>
      </c>
      <c r="E20" s="1">
        <v>663</v>
      </c>
      <c r="F20" s="1" t="s">
        <v>809</v>
      </c>
      <c r="G20" s="1"/>
      <c r="H20" s="1"/>
      <c r="I20" s="1"/>
      <c r="J20" s="1"/>
      <c r="K20" s="1"/>
      <c r="N20" s="1" t="s">
        <v>32</v>
      </c>
      <c r="O20" s="143" t="s">
        <v>809</v>
      </c>
      <c r="S20" t="s">
        <v>802</v>
      </c>
    </row>
    <row r="21" spans="1:19">
      <c r="B21" s="36" t="s">
        <v>19</v>
      </c>
      <c r="C21" s="36">
        <v>23</v>
      </c>
      <c r="D21" s="1" t="s">
        <v>211</v>
      </c>
      <c r="E21" s="1">
        <v>411</v>
      </c>
      <c r="F21" s="1" t="s">
        <v>808</v>
      </c>
      <c r="G21" s="1"/>
      <c r="H21" s="1"/>
      <c r="I21" s="1"/>
      <c r="J21" s="1"/>
      <c r="K21" s="1"/>
      <c r="N21" s="1" t="s">
        <v>33</v>
      </c>
      <c r="O21" s="143" t="s">
        <v>815</v>
      </c>
      <c r="S21" t="s">
        <v>1771</v>
      </c>
    </row>
    <row r="22" spans="1:19">
      <c r="B22" s="36" t="s">
        <v>183</v>
      </c>
      <c r="C22" s="36">
        <v>24</v>
      </c>
      <c r="D22" s="37" t="s">
        <v>383</v>
      </c>
      <c r="E22" s="3">
        <v>635</v>
      </c>
      <c r="F22" s="3" t="s">
        <v>809</v>
      </c>
      <c r="G22" s="1"/>
      <c r="H22" s="1"/>
      <c r="I22" s="1"/>
      <c r="J22" s="1"/>
      <c r="K22" s="1"/>
      <c r="N22" s="1" t="s">
        <v>37</v>
      </c>
      <c r="O22" s="143" t="s">
        <v>817</v>
      </c>
    </row>
    <row r="23" spans="1:19">
      <c r="A23" s="35" t="s">
        <v>385</v>
      </c>
      <c r="B23" s="36" t="s">
        <v>222</v>
      </c>
      <c r="C23" s="36">
        <v>25</v>
      </c>
      <c r="D23" s="1" t="s">
        <v>23</v>
      </c>
      <c r="E23" s="3">
        <v>242</v>
      </c>
      <c r="F23" s="3" t="s">
        <v>807</v>
      </c>
      <c r="G23" s="3"/>
      <c r="H23" s="3"/>
      <c r="I23" s="3"/>
      <c r="J23" s="3"/>
      <c r="K23" s="3"/>
      <c r="N23" s="1" t="s">
        <v>41</v>
      </c>
      <c r="O23" s="143" t="s">
        <v>814</v>
      </c>
      <c r="S23" t="s">
        <v>803</v>
      </c>
    </row>
    <row r="24" spans="1:19">
      <c r="A24" s="35" t="s">
        <v>386</v>
      </c>
      <c r="B24" s="37" t="s">
        <v>22</v>
      </c>
      <c r="C24" s="37">
        <v>26</v>
      </c>
      <c r="D24" s="1" t="s">
        <v>27</v>
      </c>
      <c r="E24" s="3">
        <v>641</v>
      </c>
      <c r="F24" s="3" t="s">
        <v>809</v>
      </c>
      <c r="G24" s="3"/>
      <c r="H24" s="3"/>
      <c r="I24" s="3"/>
      <c r="J24" s="3"/>
      <c r="K24" s="3"/>
      <c r="N24" s="3" t="s">
        <v>158</v>
      </c>
      <c r="O24" s="143" t="s">
        <v>809</v>
      </c>
      <c r="S24" s="584" t="s">
        <v>1778</v>
      </c>
    </row>
    <row r="25" spans="1:19">
      <c r="A25" s="35" t="s">
        <v>387</v>
      </c>
      <c r="B25" s="37" t="s">
        <v>26</v>
      </c>
      <c r="C25" s="37">
        <v>27</v>
      </c>
      <c r="D25" s="1" t="s">
        <v>29</v>
      </c>
      <c r="E25" s="3">
        <v>520</v>
      </c>
      <c r="F25" s="3" t="s">
        <v>808</v>
      </c>
      <c r="G25" s="3"/>
      <c r="H25" s="3"/>
      <c r="I25" s="3"/>
      <c r="J25" s="3"/>
      <c r="K25" s="3"/>
      <c r="N25" s="1" t="s">
        <v>42</v>
      </c>
      <c r="O25" s="143" t="s">
        <v>813</v>
      </c>
    </row>
    <row r="26" spans="1:19">
      <c r="B26" s="37" t="s">
        <v>28</v>
      </c>
      <c r="C26" s="37">
        <v>28</v>
      </c>
      <c r="D26" s="1" t="s">
        <v>32</v>
      </c>
      <c r="E26" s="3">
        <v>675</v>
      </c>
      <c r="F26" s="3" t="s">
        <v>809</v>
      </c>
      <c r="G26" s="3"/>
      <c r="H26" s="3"/>
      <c r="I26" s="3"/>
      <c r="J26" s="3"/>
      <c r="K26" s="3"/>
      <c r="N26" s="1" t="s">
        <v>43</v>
      </c>
      <c r="O26" s="143" t="s">
        <v>809</v>
      </c>
      <c r="S26" t="s">
        <v>804</v>
      </c>
    </row>
    <row r="27" spans="1:19">
      <c r="B27" s="37" t="s">
        <v>31</v>
      </c>
      <c r="C27" s="37">
        <v>29</v>
      </c>
      <c r="D27" s="1" t="s">
        <v>199</v>
      </c>
      <c r="E27" s="1">
        <v>504</v>
      </c>
      <c r="F27" s="1" t="s">
        <v>808</v>
      </c>
      <c r="G27" s="1"/>
      <c r="H27" s="1"/>
      <c r="I27" s="1"/>
      <c r="J27" s="1"/>
      <c r="K27" s="1"/>
      <c r="N27" s="3" t="s">
        <v>152</v>
      </c>
      <c r="O27" s="143" t="s">
        <v>809</v>
      </c>
      <c r="S27" s="584" t="s">
        <v>1772</v>
      </c>
    </row>
    <row r="28" spans="1:19">
      <c r="B28" s="37" t="s">
        <v>821</v>
      </c>
      <c r="C28" s="37">
        <v>30</v>
      </c>
      <c r="D28" s="17" t="s">
        <v>189</v>
      </c>
      <c r="E28" s="3">
        <v>522</v>
      </c>
      <c r="F28" s="3" t="s">
        <v>808</v>
      </c>
      <c r="G28" s="1"/>
      <c r="H28" s="1"/>
      <c r="I28" s="1"/>
      <c r="J28" s="1"/>
      <c r="K28" s="1"/>
      <c r="N28" s="1" t="s">
        <v>44</v>
      </c>
      <c r="O28" s="143" t="s">
        <v>809</v>
      </c>
    </row>
    <row r="29" spans="1:19">
      <c r="B29" s="37" t="s">
        <v>220</v>
      </c>
      <c r="C29" s="37">
        <v>31</v>
      </c>
      <c r="D29" s="1" t="s">
        <v>209</v>
      </c>
      <c r="E29" s="1">
        <v>497</v>
      </c>
      <c r="F29" s="1" t="s">
        <v>807</v>
      </c>
      <c r="G29" s="1"/>
      <c r="H29" s="1"/>
      <c r="I29" s="1"/>
      <c r="J29" s="1"/>
      <c r="K29" s="1"/>
      <c r="N29" s="1" t="s">
        <v>45</v>
      </c>
      <c r="O29" s="143" t="s">
        <v>815</v>
      </c>
      <c r="S29" t="s">
        <v>805</v>
      </c>
    </row>
    <row r="30" spans="1:19">
      <c r="B30" s="37" t="s">
        <v>1195</v>
      </c>
      <c r="C30" s="37">
        <v>32</v>
      </c>
      <c r="D30" s="1" t="s">
        <v>33</v>
      </c>
      <c r="E30" s="3">
        <v>532</v>
      </c>
      <c r="F30" s="3" t="s">
        <v>808</v>
      </c>
      <c r="G30" s="1"/>
      <c r="H30" s="1"/>
      <c r="I30" s="1"/>
      <c r="J30" s="1"/>
      <c r="K30" s="1"/>
      <c r="N30" s="1" t="s">
        <v>812</v>
      </c>
      <c r="O30" s="143" t="s">
        <v>815</v>
      </c>
      <c r="S30" t="s">
        <v>1773</v>
      </c>
    </row>
    <row r="31" spans="1:19">
      <c r="B31" s="37" t="s">
        <v>1196</v>
      </c>
      <c r="C31" s="37">
        <v>33</v>
      </c>
      <c r="D31" s="1" t="s">
        <v>37</v>
      </c>
      <c r="E31" s="3">
        <v>440</v>
      </c>
      <c r="F31" s="3" t="s">
        <v>807</v>
      </c>
      <c r="G31" s="1"/>
      <c r="H31" s="1"/>
      <c r="I31" s="1"/>
      <c r="J31" s="1"/>
      <c r="K31" s="1"/>
      <c r="N31" s="1" t="s">
        <v>46</v>
      </c>
      <c r="O31" s="143" t="s">
        <v>813</v>
      </c>
    </row>
    <row r="32" spans="1:19">
      <c r="B32" s="36" t="s">
        <v>257</v>
      </c>
      <c r="C32" s="36"/>
      <c r="D32" s="1" t="s">
        <v>38</v>
      </c>
      <c r="E32" s="3">
        <v>306</v>
      </c>
      <c r="F32" s="3" t="s">
        <v>807</v>
      </c>
      <c r="G32" s="1"/>
      <c r="H32" s="1"/>
      <c r="I32" s="1"/>
      <c r="J32" s="1"/>
      <c r="K32" s="1"/>
      <c r="N32" s="1" t="s">
        <v>47</v>
      </c>
      <c r="O32" s="143" t="s">
        <v>814</v>
      </c>
      <c r="S32" t="s">
        <v>1769</v>
      </c>
    </row>
    <row r="33" spans="2:19">
      <c r="B33" s="1"/>
      <c r="C33" s="1"/>
      <c r="D33" s="1" t="s">
        <v>162</v>
      </c>
      <c r="E33" s="1">
        <v>615</v>
      </c>
      <c r="F33" s="1" t="s">
        <v>809</v>
      </c>
      <c r="G33" s="1"/>
      <c r="H33" s="1"/>
      <c r="I33" s="1"/>
      <c r="J33" s="1"/>
      <c r="K33" s="1"/>
      <c r="N33" s="1" t="s">
        <v>48</v>
      </c>
      <c r="O33" s="143" t="s">
        <v>817</v>
      </c>
      <c r="S33" t="s">
        <v>1779</v>
      </c>
    </row>
    <row r="34" spans="2:19">
      <c r="B34" s="3"/>
      <c r="C34" s="3"/>
      <c r="D34" s="1" t="s">
        <v>41</v>
      </c>
      <c r="E34" s="3">
        <v>307</v>
      </c>
      <c r="F34" s="3" t="s">
        <v>807</v>
      </c>
      <c r="G34" s="3"/>
      <c r="H34" s="3"/>
      <c r="I34" s="3"/>
      <c r="J34" s="3"/>
      <c r="K34" s="3"/>
      <c r="N34" s="1" t="s">
        <v>204</v>
      </c>
      <c r="O34" s="143" t="s">
        <v>809</v>
      </c>
    </row>
    <row r="35" spans="2:19">
      <c r="B35" s="3"/>
      <c r="C35" s="3"/>
      <c r="D35" s="1" t="s">
        <v>203</v>
      </c>
      <c r="E35" s="1">
        <v>632</v>
      </c>
      <c r="F35" s="1" t="s">
        <v>809</v>
      </c>
      <c r="G35" s="3"/>
      <c r="H35" s="3"/>
      <c r="I35" s="3"/>
      <c r="J35" s="3"/>
      <c r="K35" s="3"/>
      <c r="N35" s="1" t="s">
        <v>49</v>
      </c>
      <c r="O35" s="143" t="s">
        <v>815</v>
      </c>
    </row>
    <row r="36" spans="2:19">
      <c r="B36" s="1"/>
      <c r="C36" s="1"/>
      <c r="D36" s="3" t="s">
        <v>158</v>
      </c>
      <c r="E36" s="3">
        <v>669</v>
      </c>
      <c r="F36" s="3" t="s">
        <v>809</v>
      </c>
      <c r="G36" s="1"/>
      <c r="H36" s="1"/>
      <c r="I36" s="1"/>
      <c r="J36" s="1"/>
      <c r="K36" s="1"/>
      <c r="N36" s="1" t="s">
        <v>50</v>
      </c>
      <c r="O36" s="143" t="s">
        <v>815</v>
      </c>
    </row>
    <row r="37" spans="2:19">
      <c r="B37" s="1"/>
      <c r="C37" s="1"/>
      <c r="D37" s="1" t="s">
        <v>42</v>
      </c>
      <c r="E37" s="1">
        <v>249</v>
      </c>
      <c r="F37" s="1" t="s">
        <v>807</v>
      </c>
      <c r="G37" s="1"/>
      <c r="H37" s="1"/>
      <c r="I37" s="1"/>
      <c r="J37" s="1"/>
      <c r="K37" s="1"/>
      <c r="N37" s="1" t="s">
        <v>51</v>
      </c>
      <c r="O37" s="143" t="s">
        <v>815</v>
      </c>
    </row>
    <row r="38" spans="2:19">
      <c r="B38" s="1"/>
      <c r="C38" s="1"/>
      <c r="D38" s="1" t="s">
        <v>43</v>
      </c>
      <c r="E38" s="1">
        <v>684</v>
      </c>
      <c r="F38" s="1" t="s">
        <v>809</v>
      </c>
      <c r="G38" s="1"/>
      <c r="H38" s="1"/>
      <c r="I38" s="1"/>
      <c r="J38" s="1"/>
      <c r="K38" s="1"/>
      <c r="N38" s="1" t="s">
        <v>52</v>
      </c>
      <c r="O38" s="143" t="s">
        <v>815</v>
      </c>
    </row>
    <row r="39" spans="2:19">
      <c r="B39" s="1"/>
      <c r="C39" s="1"/>
      <c r="D39" s="3" t="s">
        <v>152</v>
      </c>
      <c r="E39" s="3">
        <v>614</v>
      </c>
      <c r="F39" s="3" t="s">
        <v>809</v>
      </c>
      <c r="G39" s="1"/>
      <c r="H39" s="1"/>
      <c r="I39" s="1"/>
      <c r="J39" s="1"/>
      <c r="K39" s="1"/>
      <c r="N39" s="1" t="s">
        <v>160</v>
      </c>
      <c r="O39" s="143" t="s">
        <v>814</v>
      </c>
    </row>
    <row r="40" spans="2:19">
      <c r="B40" s="1"/>
      <c r="C40" s="1"/>
      <c r="D40" s="1" t="s">
        <v>44</v>
      </c>
      <c r="E40" s="1">
        <v>688</v>
      </c>
      <c r="F40" s="1" t="s">
        <v>809</v>
      </c>
      <c r="G40" s="1"/>
      <c r="H40" s="1"/>
      <c r="I40" s="1"/>
      <c r="J40" s="1"/>
      <c r="K40" s="1"/>
      <c r="N40" s="1" t="s">
        <v>53</v>
      </c>
      <c r="O40" s="143" t="s">
        <v>813</v>
      </c>
    </row>
    <row r="41" spans="2:19">
      <c r="B41" s="1"/>
      <c r="C41" s="1"/>
      <c r="D41" s="1" t="s">
        <v>45</v>
      </c>
      <c r="E41" s="3">
        <v>510</v>
      </c>
      <c r="F41" s="3" t="s">
        <v>808</v>
      </c>
      <c r="G41" s="1"/>
      <c r="H41" s="1"/>
      <c r="I41" s="1"/>
      <c r="J41" s="1"/>
      <c r="K41" s="1"/>
      <c r="N41" s="1" t="s">
        <v>159</v>
      </c>
      <c r="O41" s="143" t="s">
        <v>809</v>
      </c>
    </row>
    <row r="42" spans="2:19">
      <c r="B42" s="1"/>
      <c r="C42" s="1"/>
      <c r="D42" s="1" t="s">
        <v>212</v>
      </c>
      <c r="E42" s="1">
        <v>401</v>
      </c>
      <c r="F42" s="1" t="s">
        <v>808</v>
      </c>
      <c r="G42" s="1"/>
      <c r="H42" s="1"/>
      <c r="I42" s="1"/>
      <c r="J42" s="1"/>
      <c r="K42" s="1"/>
      <c r="N42" s="1" t="s">
        <v>54</v>
      </c>
      <c r="O42" s="143" t="s">
        <v>809</v>
      </c>
    </row>
    <row r="43" spans="2:19">
      <c r="B43" s="1"/>
      <c r="C43" s="1"/>
      <c r="D43" s="1" t="s">
        <v>46</v>
      </c>
      <c r="E43" s="3">
        <v>261</v>
      </c>
      <c r="F43" s="3" t="s">
        <v>807</v>
      </c>
      <c r="G43" s="1"/>
      <c r="H43" s="1"/>
      <c r="I43" s="1"/>
      <c r="J43" s="1"/>
      <c r="K43" s="1"/>
      <c r="N43" s="1" t="s">
        <v>161</v>
      </c>
      <c r="O43" s="143" t="s">
        <v>809</v>
      </c>
    </row>
    <row r="44" spans="2:19">
      <c r="B44" s="1"/>
      <c r="C44" s="1"/>
      <c r="D44" s="1" t="s">
        <v>47</v>
      </c>
      <c r="E44" s="3">
        <v>309</v>
      </c>
      <c r="F44" s="3" t="s">
        <v>807</v>
      </c>
      <c r="G44" s="1"/>
      <c r="H44" s="1"/>
      <c r="I44" s="1"/>
      <c r="J44" s="1"/>
      <c r="K44" s="1"/>
      <c r="N44" s="1" t="s">
        <v>55</v>
      </c>
      <c r="O44" s="143" t="s">
        <v>809</v>
      </c>
    </row>
    <row r="45" spans="2:19">
      <c r="B45" s="1"/>
      <c r="C45" s="1"/>
      <c r="D45" s="1" t="s">
        <v>48</v>
      </c>
      <c r="E45" s="3">
        <v>378</v>
      </c>
      <c r="F45" s="3" t="s">
        <v>807</v>
      </c>
      <c r="G45" s="1"/>
      <c r="H45" s="1"/>
      <c r="I45" s="1"/>
      <c r="J45" s="1"/>
      <c r="K45" s="1"/>
      <c r="N45" s="3" t="s">
        <v>383</v>
      </c>
      <c r="O45" s="143" t="s">
        <v>809</v>
      </c>
    </row>
    <row r="46" spans="2:19">
      <c r="B46" s="1"/>
      <c r="C46" s="1"/>
      <c r="D46" s="1" t="s">
        <v>204</v>
      </c>
      <c r="E46" s="1">
        <v>640</v>
      </c>
      <c r="F46" s="1" t="s">
        <v>809</v>
      </c>
      <c r="G46" s="1"/>
      <c r="H46" s="1"/>
      <c r="I46" s="1"/>
      <c r="J46" s="1"/>
      <c r="K46" s="1"/>
      <c r="N46" s="1" t="s">
        <v>154</v>
      </c>
      <c r="O46" s="143" t="s">
        <v>809</v>
      </c>
    </row>
    <row r="47" spans="2:19">
      <c r="B47" s="1"/>
      <c r="C47" s="1"/>
      <c r="D47" s="1" t="s">
        <v>205</v>
      </c>
      <c r="E47" s="1">
        <v>697</v>
      </c>
      <c r="F47" s="1" t="s">
        <v>809</v>
      </c>
      <c r="G47" s="1"/>
      <c r="H47" s="1"/>
      <c r="I47" s="1"/>
      <c r="J47" s="1"/>
      <c r="K47" s="1"/>
      <c r="N47" s="1" t="s">
        <v>56</v>
      </c>
      <c r="O47" s="143" t="s">
        <v>814</v>
      </c>
    </row>
    <row r="48" spans="2:19">
      <c r="B48" s="1"/>
      <c r="C48" s="1"/>
      <c r="D48" s="1" t="s">
        <v>806</v>
      </c>
      <c r="E48" s="1">
        <v>367</v>
      </c>
      <c r="F48" s="1" t="s">
        <v>807</v>
      </c>
      <c r="G48" s="1"/>
      <c r="H48" s="1"/>
      <c r="I48" s="1"/>
      <c r="J48" s="1"/>
      <c r="K48" s="1"/>
      <c r="N48" s="1" t="s">
        <v>57</v>
      </c>
      <c r="O48" s="143" t="s">
        <v>809</v>
      </c>
    </row>
    <row r="49" spans="2:15">
      <c r="B49" s="1"/>
      <c r="C49" s="1"/>
      <c r="D49" s="1" t="s">
        <v>49</v>
      </c>
      <c r="E49" s="1">
        <v>524</v>
      </c>
      <c r="F49" s="1" t="s">
        <v>808</v>
      </c>
      <c r="G49" s="1"/>
      <c r="H49" s="1"/>
      <c r="I49" s="1"/>
      <c r="J49" s="1"/>
      <c r="K49" s="1"/>
      <c r="N49" s="1" t="s">
        <v>58</v>
      </c>
      <c r="O49" s="143" t="s">
        <v>813</v>
      </c>
    </row>
    <row r="50" spans="2:15">
      <c r="B50" s="1"/>
      <c r="C50" s="1"/>
      <c r="D50" s="1" t="s">
        <v>156</v>
      </c>
      <c r="E50" s="1">
        <v>683</v>
      </c>
      <c r="F50" s="1" t="s">
        <v>809</v>
      </c>
      <c r="G50" s="1"/>
      <c r="H50" s="1"/>
      <c r="I50" s="1"/>
      <c r="J50" s="1"/>
      <c r="K50" s="1"/>
      <c r="N50" s="1" t="s">
        <v>215</v>
      </c>
      <c r="O50" s="143" t="s">
        <v>816</v>
      </c>
    </row>
    <row r="51" spans="2:15">
      <c r="B51" s="1"/>
      <c r="C51" s="1"/>
      <c r="D51" s="1" t="s">
        <v>50</v>
      </c>
      <c r="E51" s="1">
        <v>525</v>
      </c>
      <c r="F51" s="1" t="s">
        <v>808</v>
      </c>
      <c r="G51" s="1"/>
      <c r="H51" s="1"/>
      <c r="I51" s="1"/>
      <c r="J51" s="1"/>
      <c r="K51" s="1"/>
      <c r="N51" s="1" t="s">
        <v>59</v>
      </c>
      <c r="O51" s="143" t="s">
        <v>809</v>
      </c>
    </row>
    <row r="52" spans="2:15">
      <c r="D52" s="1" t="s">
        <v>51</v>
      </c>
      <c r="E52" s="1">
        <v>526</v>
      </c>
      <c r="F52" s="1" t="s">
        <v>808</v>
      </c>
      <c r="N52" s="143"/>
    </row>
    <row r="53" spans="2:15">
      <c r="D53" s="1" t="s">
        <v>52</v>
      </c>
      <c r="E53" s="1">
        <v>527</v>
      </c>
      <c r="F53" s="1" t="s">
        <v>808</v>
      </c>
      <c r="N53" s="143"/>
    </row>
    <row r="54" spans="2:15">
      <c r="D54" s="1" t="s">
        <v>160</v>
      </c>
      <c r="E54" s="1">
        <v>492</v>
      </c>
      <c r="F54" s="1" t="s">
        <v>807</v>
      </c>
      <c r="N54" s="143"/>
    </row>
    <row r="55" spans="2:15">
      <c r="D55" s="1" t="s">
        <v>53</v>
      </c>
      <c r="E55" s="1">
        <v>403</v>
      </c>
      <c r="F55" s="1" t="s">
        <v>807</v>
      </c>
      <c r="N55" s="143"/>
    </row>
    <row r="56" spans="2:15">
      <c r="D56" s="1" t="s">
        <v>159</v>
      </c>
      <c r="E56" s="1">
        <v>696</v>
      </c>
      <c r="F56" s="1" t="s">
        <v>809</v>
      </c>
      <c r="N56" s="143"/>
    </row>
    <row r="57" spans="2:15">
      <c r="D57" s="1" t="s">
        <v>213</v>
      </c>
      <c r="E57" s="1">
        <v>491</v>
      </c>
      <c r="F57" s="1" t="s">
        <v>808</v>
      </c>
      <c r="N57" s="143"/>
    </row>
    <row r="58" spans="2:15">
      <c r="D58" s="1" t="s">
        <v>54</v>
      </c>
      <c r="E58" s="1">
        <v>685</v>
      </c>
      <c r="F58" s="1" t="s">
        <v>809</v>
      </c>
      <c r="N58" s="143"/>
    </row>
    <row r="59" spans="2:15">
      <c r="D59" s="1" t="s">
        <v>161</v>
      </c>
      <c r="E59" s="1">
        <v>636</v>
      </c>
      <c r="F59" s="1" t="s">
        <v>809</v>
      </c>
      <c r="N59" s="143"/>
    </row>
    <row r="60" spans="2:15">
      <c r="D60" s="1" t="s">
        <v>206</v>
      </c>
      <c r="E60" s="1">
        <v>674</v>
      </c>
      <c r="F60" s="1" t="s">
        <v>809</v>
      </c>
      <c r="N60" s="143"/>
    </row>
    <row r="61" spans="2:15">
      <c r="D61" s="1" t="s">
        <v>200</v>
      </c>
      <c r="E61" s="1">
        <v>568</v>
      </c>
      <c r="F61" s="1" t="s">
        <v>808</v>
      </c>
      <c r="N61" s="143"/>
    </row>
    <row r="62" spans="2:15">
      <c r="D62" s="1" t="s">
        <v>207</v>
      </c>
      <c r="E62" s="1">
        <v>645</v>
      </c>
      <c r="F62" s="1" t="s">
        <v>809</v>
      </c>
      <c r="N62" s="143"/>
    </row>
    <row r="63" spans="2:15">
      <c r="D63" s="1" t="s">
        <v>55</v>
      </c>
      <c r="E63" s="1">
        <v>621</v>
      </c>
      <c r="F63" s="1" t="s">
        <v>809</v>
      </c>
      <c r="N63" s="143"/>
    </row>
    <row r="64" spans="2:15">
      <c r="D64" s="1" t="s">
        <v>210</v>
      </c>
      <c r="E64" s="1">
        <v>493</v>
      </c>
      <c r="F64" s="1" t="s">
        <v>808</v>
      </c>
      <c r="N64" s="143"/>
    </row>
    <row r="65" spans="2:14">
      <c r="D65" s="1" t="s">
        <v>154</v>
      </c>
      <c r="E65" s="1">
        <v>693</v>
      </c>
      <c r="F65" s="1" t="s">
        <v>809</v>
      </c>
      <c r="N65" s="143"/>
    </row>
    <row r="66" spans="2:14">
      <c r="D66" s="1" t="s">
        <v>214</v>
      </c>
      <c r="E66" s="1">
        <v>421</v>
      </c>
      <c r="F66" s="1" t="s">
        <v>808</v>
      </c>
      <c r="N66" s="143"/>
    </row>
    <row r="67" spans="2:14">
      <c r="D67" s="1" t="s">
        <v>56</v>
      </c>
      <c r="E67" s="3">
        <v>315</v>
      </c>
      <c r="F67" s="3" t="s">
        <v>807</v>
      </c>
      <c r="N67" s="143"/>
    </row>
    <row r="68" spans="2:14">
      <c r="D68" s="1" t="s">
        <v>57</v>
      </c>
      <c r="E68" s="3">
        <v>617</v>
      </c>
      <c r="F68" s="3" t="s">
        <v>809</v>
      </c>
      <c r="N68" s="143"/>
    </row>
    <row r="69" spans="2:14">
      <c r="D69" s="1" t="s">
        <v>58</v>
      </c>
      <c r="E69" s="1">
        <v>343</v>
      </c>
      <c r="F69" s="1" t="s">
        <v>807</v>
      </c>
      <c r="N69" s="143"/>
    </row>
    <row r="70" spans="2:14">
      <c r="D70" s="1" t="s">
        <v>215</v>
      </c>
      <c r="E70" s="1">
        <v>461</v>
      </c>
      <c r="F70" s="1" t="s">
        <v>808</v>
      </c>
      <c r="N70" s="143"/>
    </row>
    <row r="71" spans="2:14">
      <c r="D71" s="1" t="s">
        <v>59</v>
      </c>
      <c r="E71" s="1">
        <v>611</v>
      </c>
      <c r="F71" s="1" t="s">
        <v>809</v>
      </c>
      <c r="N71" s="143"/>
    </row>
    <row r="72" spans="2:14">
      <c r="N72" s="143"/>
    </row>
    <row r="73" spans="2:14">
      <c r="B73" s="35"/>
      <c r="C73" s="35"/>
      <c r="N73" s="143"/>
    </row>
    <row r="74" spans="2:14">
      <c r="B74" s="36"/>
      <c r="C74" s="36"/>
      <c r="N74" s="143"/>
    </row>
    <row r="75" spans="2:14">
      <c r="B75" s="35"/>
      <c r="C75" s="35"/>
      <c r="N75" s="143"/>
    </row>
    <row r="76" spans="2:14">
      <c r="B76" s="36"/>
      <c r="C76" s="36"/>
      <c r="N76" s="143"/>
    </row>
    <row r="77" spans="2:14">
      <c r="B77" s="1"/>
      <c r="C77" s="1"/>
      <c r="N77" s="143"/>
    </row>
    <row r="78" spans="2:14">
      <c r="B78" s="36"/>
      <c r="C78" s="36"/>
      <c r="N78" s="143"/>
    </row>
    <row r="79" spans="2:14">
      <c r="B79" s="36"/>
      <c r="C79" s="36"/>
      <c r="N79" s="143"/>
    </row>
    <row r="80" spans="2:14">
      <c r="B80" s="36"/>
      <c r="C80" s="36"/>
      <c r="N80" s="143"/>
    </row>
    <row r="81" spans="2:14">
      <c r="B81" s="1"/>
      <c r="C81" s="1"/>
      <c r="N81" s="143"/>
    </row>
    <row r="82" spans="2:14">
      <c r="B82" s="1"/>
      <c r="C82" s="1"/>
      <c r="N82" s="143"/>
    </row>
    <row r="83" spans="2:14">
      <c r="B83" s="36"/>
      <c r="C83" s="36"/>
      <c r="N83" s="143"/>
    </row>
    <row r="84" spans="2:14">
      <c r="B84" s="36"/>
      <c r="C84" s="36"/>
      <c r="N84" s="143"/>
    </row>
    <row r="85" spans="2:14">
      <c r="B85" s="36"/>
      <c r="C85" s="36"/>
      <c r="N85" s="143"/>
    </row>
    <row r="86" spans="2:14">
      <c r="B86" s="36"/>
      <c r="C86" s="36"/>
      <c r="N86" s="143"/>
    </row>
    <row r="87" spans="2:14">
      <c r="B87" s="36"/>
      <c r="C87" s="36"/>
      <c r="N87" s="143"/>
    </row>
    <row r="88" spans="2:14">
      <c r="B88" s="36"/>
      <c r="C88" s="36"/>
      <c r="N88" s="143"/>
    </row>
    <row r="89" spans="2:14">
      <c r="B89" s="36"/>
      <c r="C89" s="36"/>
      <c r="N89" s="143"/>
    </row>
    <row r="90" spans="2:14">
      <c r="B90" s="36"/>
      <c r="C90" s="36"/>
      <c r="N90" s="143"/>
    </row>
    <row r="91" spans="2:14">
      <c r="B91" s="36"/>
      <c r="C91" s="36"/>
      <c r="N91" s="143"/>
    </row>
    <row r="92" spans="2:14">
      <c r="B92" s="36"/>
      <c r="C92" s="36"/>
      <c r="N92" s="143"/>
    </row>
    <row r="93" spans="2:14">
      <c r="B93" s="36"/>
      <c r="C93" s="36"/>
      <c r="N93" s="143"/>
    </row>
    <row r="94" spans="2:14">
      <c r="B94" s="36"/>
      <c r="C94" s="36"/>
      <c r="N94" s="143"/>
    </row>
    <row r="95" spans="2:14">
      <c r="B95" s="36"/>
      <c r="C95" s="36"/>
      <c r="N95" s="143"/>
    </row>
    <row r="96" spans="2:14">
      <c r="B96" s="37"/>
      <c r="C96" s="37"/>
      <c r="N96" s="143"/>
    </row>
    <row r="97" spans="2:14">
      <c r="B97" s="37"/>
      <c r="C97" s="37"/>
      <c r="N97" s="143"/>
    </row>
    <row r="98" spans="2:14">
      <c r="B98" s="37"/>
      <c r="C98" s="37"/>
      <c r="N98" s="143"/>
    </row>
    <row r="99" spans="2:14">
      <c r="B99" s="37"/>
      <c r="C99" s="37"/>
      <c r="N99" s="143"/>
    </row>
    <row r="100" spans="2:14">
      <c r="B100" s="37"/>
      <c r="C100" s="37"/>
      <c r="N100" s="143"/>
    </row>
    <row r="101" spans="2:14">
      <c r="B101" s="37"/>
      <c r="C101" s="37"/>
      <c r="N101" s="143"/>
    </row>
    <row r="102" spans="2:14">
      <c r="B102" s="37"/>
      <c r="C102" s="37"/>
      <c r="N102" s="143"/>
    </row>
    <row r="103" spans="2:14">
      <c r="B103" s="37"/>
      <c r="C103" s="37"/>
      <c r="N103" s="143"/>
    </row>
    <row r="104" spans="2:14">
      <c r="B104" s="36"/>
      <c r="C104" s="36"/>
      <c r="N104" s="143"/>
    </row>
    <row r="105" spans="2:14">
      <c r="N105" s="143"/>
    </row>
    <row r="106" spans="2:14">
      <c r="N106" s="143"/>
    </row>
    <row r="107" spans="2:14">
      <c r="N107" s="143"/>
    </row>
    <row r="108" spans="2:14">
      <c r="N108" s="143"/>
    </row>
    <row r="109" spans="2:14">
      <c r="N109" s="143"/>
    </row>
  </sheetData>
  <sheetProtection password="D69D" sheet="1"/>
  <pageMargins left="0.7" right="0.7" top="0.75" bottom="0.75" header="0.3" footer="0.3"/>
  <pageSetup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autoPageBreaks="0"/>
  </sheetPr>
  <dimension ref="A1:CG211"/>
  <sheetViews>
    <sheetView topLeftCell="I1" workbookViewId="0">
      <selection activeCell="N11" sqref="N11"/>
    </sheetView>
  </sheetViews>
  <sheetFormatPr defaultColWidth="9.140625" defaultRowHeight="12.75"/>
  <cols>
    <col min="1" max="1" width="34.42578125" customWidth="1"/>
    <col min="2" max="2" width="40.7109375" customWidth="1"/>
    <col min="3" max="3" width="18.28515625" customWidth="1"/>
    <col min="4" max="4" width="24.42578125" bestFit="1" customWidth="1"/>
    <col min="5" max="6" width="22.7109375" bestFit="1" customWidth="1"/>
    <col min="7" max="7" width="9.42578125" bestFit="1" customWidth="1"/>
    <col min="8" max="8" width="23.7109375" bestFit="1" customWidth="1"/>
    <col min="9" max="9" width="25.5703125" bestFit="1" customWidth="1"/>
    <col min="10" max="10" width="25" bestFit="1" customWidth="1"/>
    <col min="11" max="11" width="26.140625" bestFit="1" customWidth="1"/>
    <col min="16" max="16" width="16.28515625" customWidth="1"/>
    <col min="18" max="18" width="13.42578125" customWidth="1"/>
    <col min="24" max="24" width="14.5703125" customWidth="1"/>
    <col min="25" max="25" width="7.7109375" customWidth="1"/>
    <col min="26" max="26" width="7.85546875" customWidth="1"/>
    <col min="27" max="27" width="9.28515625" customWidth="1"/>
    <col min="28" max="28" width="8.5703125" customWidth="1"/>
    <col min="32" max="32" width="12" customWidth="1"/>
    <col min="41" max="41" width="12.85546875" customWidth="1"/>
    <col min="42" max="42" width="13" customWidth="1"/>
    <col min="43" max="43" width="13.5703125" customWidth="1"/>
  </cols>
  <sheetData>
    <row r="1" spans="1:35">
      <c r="A1" s="10" t="s">
        <v>166</v>
      </c>
      <c r="B1" s="10" t="s">
        <v>819</v>
      </c>
    </row>
    <row r="2" spans="1:35" s="8" customFormat="1" ht="18" customHeight="1">
      <c r="A2" s="649" t="s">
        <v>86</v>
      </c>
      <c r="B2" s="650" t="s">
        <v>818</v>
      </c>
      <c r="C2" s="651" t="s">
        <v>657</v>
      </c>
      <c r="D2" s="649" t="s">
        <v>87</v>
      </c>
      <c r="E2" s="649" t="s">
        <v>88</v>
      </c>
      <c r="F2" s="649" t="s">
        <v>89</v>
      </c>
      <c r="G2" s="649" t="s">
        <v>90</v>
      </c>
      <c r="H2" s="649" t="s">
        <v>91</v>
      </c>
      <c r="I2" s="652" t="s">
        <v>658</v>
      </c>
      <c r="J2" s="652" t="s">
        <v>659</v>
      </c>
      <c r="K2" s="649" t="s">
        <v>92</v>
      </c>
      <c r="L2" s="650" t="s">
        <v>661</v>
      </c>
      <c r="M2" s="650" t="s">
        <v>660</v>
      </c>
      <c r="N2" s="649" t="s">
        <v>93</v>
      </c>
      <c r="O2" s="649" t="s">
        <v>94</v>
      </c>
      <c r="P2" s="649" t="s">
        <v>101</v>
      </c>
      <c r="Q2" s="649" t="s">
        <v>95</v>
      </c>
      <c r="R2" s="649" t="s">
        <v>96</v>
      </c>
      <c r="S2" s="649" t="s">
        <v>100</v>
      </c>
      <c r="T2" s="652" t="s">
        <v>662</v>
      </c>
      <c r="U2" s="649" t="s">
        <v>97</v>
      </c>
      <c r="V2" s="649" t="s">
        <v>98</v>
      </c>
      <c r="W2" s="649" t="s">
        <v>99</v>
      </c>
      <c r="X2" s="652" t="s">
        <v>663</v>
      </c>
      <c r="Y2" s="650" t="s">
        <v>664</v>
      </c>
      <c r="Z2" s="650" t="s">
        <v>665</v>
      </c>
      <c r="AA2" s="650" t="s">
        <v>666</v>
      </c>
      <c r="AB2" s="650" t="s">
        <v>667</v>
      </c>
      <c r="AC2" s="650" t="s">
        <v>668</v>
      </c>
      <c r="AD2" s="650" t="s">
        <v>669</v>
      </c>
      <c r="AE2" s="650" t="s">
        <v>810</v>
      </c>
    </row>
    <row r="3" spans="1:35" s="8" customFormat="1">
      <c r="A3" s="599" t="str">
        <f>IF(ISBLANK('1. Classification &amp; Budget'!H5),"",'1. Classification &amp; Budget'!H5)</f>
        <v>Costa Rica</v>
      </c>
      <c r="B3" s="599" t="str">
        <f>IF(ISBLANK('1. Classification &amp; Budget'!H6),"",'1. Classification &amp; Budget'!H6)</f>
        <v>Peace Corps Partnership Program (PCPP)</v>
      </c>
      <c r="C3" s="653" t="str">
        <f>IF(ISBLANK(GrantChoice),"",GrantChoice)</f>
        <v>PP</v>
      </c>
      <c r="D3" s="599">
        <f>IF(ISBLANK('1. Classification &amp; Budget'!Q6),"",'1. Classification &amp; Budget'!Q6)</f>
        <v>2013</v>
      </c>
      <c r="E3" s="599" t="str">
        <f>IF(ISBLANK('1. Classification &amp; Budget'!R7),"",'1. Classification &amp; Budget'!R7)</f>
        <v>13</v>
      </c>
      <c r="F3" s="654">
        <f>IF(ISBLANK('1. Classification &amp; Budget'!S7),"",'1. Classification &amp; Budget'!S7)</f>
        <v>515</v>
      </c>
      <c r="G3" s="653" t="str">
        <f>IF(ISBLANK('1. Classification &amp; Budget'!T7),"",'1. Classification &amp; Budget'!T7)</f>
        <v>011</v>
      </c>
      <c r="H3" s="599" t="str">
        <f>IF(ISBLANK('1. Classification &amp; Budget'!H9),"",'1. Classification &amp; Budget'!H9)</f>
        <v>Developing our Self-Sufficiency</v>
      </c>
      <c r="I3" s="653" t="str">
        <f>IF(ISBLANK('1. Classification &amp; Budget'!H11),"",'1. Classification &amp; Budget'!H11)</f>
        <v>Penas Blancas</v>
      </c>
      <c r="J3" s="653" t="str">
        <f>IF(ISBLANK('1. Classification &amp; Budget'!H12),"",'1. Classification &amp; Budget'!H12)</f>
        <v>Perez Zeledon</v>
      </c>
      <c r="K3" s="599" t="str">
        <f>IF(ISBLANK('1. Classification &amp; Budget'!H14),"",'1. Classification &amp; Budget'!H14)</f>
        <v>Women United for a Better Future</v>
      </c>
      <c r="L3" s="653" t="str">
        <f>IF(ISBLANK('1. Classification &amp; Budget'!H15),"",'1. Classification &amp; Budget'!H15)</f>
        <v>Mayela Mata Jimenez</v>
      </c>
      <c r="M3" s="653" t="str">
        <f>IF(ISBLANK('1. Classification &amp; Budget'!H16),"",'1. Classification &amp; Budget'!H16)</f>
        <v>Phone: 88180957, Address: Frente de la guardia rural en Peñas Blancas, Perez Zeledon</v>
      </c>
      <c r="N3" s="599">
        <f>IF(ISBLANK('1. Classification &amp; Budget'!H18),"",'1. Classification &amp; Budget'!H18)</f>
        <v>41365</v>
      </c>
      <c r="O3" s="599">
        <f>IF(ISBLANK('1. Classification &amp; Budget'!N18),"",'1. Classification &amp; Budget'!N18)</f>
        <v>41456</v>
      </c>
      <c r="P3" s="599">
        <v>1</v>
      </c>
      <c r="Q3" s="599" t="str">
        <f>IF(ISBLANK('1. Classification &amp; Budget'!F23),"",'1. Classification &amp; Budget'!F23)</f>
        <v>Lacko</v>
      </c>
      <c r="R3" s="599" t="str">
        <f>IF(ISBLANK('1. Classification &amp; Budget'!I23),"",'1. Classification &amp; Budget'!I23)</f>
        <v>Allison</v>
      </c>
      <c r="S3" s="599">
        <f>IF(ISBLANK('1. Classification &amp; Budget'!P23),"",'1. Classification &amp; Budget'!P23)</f>
        <v>41852</v>
      </c>
      <c r="T3" s="653" t="str">
        <f>IF(ISBLANK('1. Classification &amp; Budget'!L23),"",'1. Classification &amp; Budget'!L23)</f>
        <v>Small Enterprise Development</v>
      </c>
      <c r="U3" s="599" t="str">
        <f>IF(ISBLANK('1. Classification &amp; Budget'!F24),"",'1. Classification &amp; Budget'!F24)</f>
        <v/>
      </c>
      <c r="V3" s="599" t="str">
        <f>IF(ISBLANK('1. Classification &amp; Budget'!I24),"",'1. Classification &amp; Budget'!I24)</f>
        <v/>
      </c>
      <c r="W3" s="599" t="str">
        <f>IF(ISBLANK('1. Classification &amp; Budget'!P24),"",'1. Classification &amp; Budget'!P24)</f>
        <v/>
      </c>
      <c r="X3" s="653" t="str">
        <f>IF(ISBLANK('1. Classification &amp; Budget'!L24),"",'1. Classification &amp; Budget'!L24)</f>
        <v/>
      </c>
      <c r="Y3" s="599" t="str">
        <f>IF(ISBLANK('1. Classification &amp; Budget'!F25),"",'1. Classification &amp; Budget'!F25)</f>
        <v/>
      </c>
      <c r="Z3" s="653" t="str">
        <f>IF(ISBLANK('1. Classification &amp; Budget'!I25),"",'1. Classification &amp; Budget'!I25)</f>
        <v/>
      </c>
      <c r="AA3" s="653" t="str">
        <f>IF(ISBLANK('1. Classification &amp; Budget'!P25),"",'1. Classification &amp; Budget'!P25)</f>
        <v/>
      </c>
      <c r="AB3" s="653" t="str">
        <f>IF(ISBLANK('1. Classification &amp; Budget'!L25),"",'1. Classification &amp; Budget'!L25)</f>
        <v/>
      </c>
      <c r="AC3" s="653" t="str">
        <f>IF(ISBLANK('1. Classification &amp; Budget'!R23),"",'1. Classification &amp; Budget'!R23)</f>
        <v/>
      </c>
      <c r="AD3" s="653" t="str">
        <f>IF(ISBLANK('1. Classification &amp; Budget'!I27),"",'1. Classification &amp; Budget'!I27)</f>
        <v>Luis Mata</v>
      </c>
      <c r="AE3" s="654" t="str">
        <f>IF(ISBLANK('1. Classification &amp; Budget'!H5),"",INDEX(Lookup!D1:F71,MATCH('1. Classification &amp; Budget'!H5,Lookup!D1:D71,0),3))</f>
        <v>IAP</v>
      </c>
    </row>
    <row r="4" spans="1:35" s="8" customFormat="1">
      <c r="A4"/>
      <c r="B4"/>
      <c r="C4"/>
      <c r="D4" s="6"/>
      <c r="E4" s="6"/>
      <c r="F4" s="584"/>
      <c r="G4" s="584"/>
      <c r="H4" s="584"/>
      <c r="I4" s="584"/>
      <c r="J4" s="584"/>
      <c r="K4" s="584"/>
      <c r="L4" s="584"/>
      <c r="M4" s="584"/>
      <c r="N4" s="584"/>
      <c r="O4" s="584"/>
      <c r="P4" s="584"/>
      <c r="Q4" s="584"/>
      <c r="R4" s="584"/>
      <c r="S4" s="584"/>
      <c r="T4" s="584"/>
      <c r="U4"/>
    </row>
    <row r="5" spans="1:35" s="8" customFormat="1">
      <c r="A5" s="10" t="s">
        <v>148</v>
      </c>
      <c r="B5" s="10"/>
      <c r="C5"/>
      <c r="D5"/>
      <c r="E5"/>
      <c r="F5"/>
      <c r="G5"/>
      <c r="H5"/>
      <c r="I5"/>
      <c r="J5"/>
      <c r="K5"/>
      <c r="L5"/>
      <c r="M5"/>
      <c r="N5"/>
      <c r="O5"/>
      <c r="P5"/>
      <c r="Q5"/>
      <c r="R5"/>
      <c r="S5"/>
      <c r="T5"/>
      <c r="U5"/>
    </row>
    <row r="6" spans="1:35" s="8" customFormat="1">
      <c r="A6" s="7" t="s">
        <v>102</v>
      </c>
      <c r="B6" s="7" t="s">
        <v>103</v>
      </c>
      <c r="C6" s="7" t="s">
        <v>104</v>
      </c>
      <c r="D6" s="7" t="s">
        <v>105</v>
      </c>
      <c r="E6" s="7" t="s">
        <v>106</v>
      </c>
      <c r="F6" s="7" t="s">
        <v>107</v>
      </c>
      <c r="G6" s="7" t="s">
        <v>108</v>
      </c>
      <c r="H6" s="7" t="s">
        <v>109</v>
      </c>
      <c r="I6" s="7" t="s">
        <v>110</v>
      </c>
      <c r="J6" s="7" t="s">
        <v>78</v>
      </c>
      <c r="K6" s="7" t="s">
        <v>111</v>
      </c>
      <c r="L6" s="9" t="s">
        <v>83</v>
      </c>
      <c r="M6" s="7" t="s">
        <v>112</v>
      </c>
      <c r="N6" s="585" t="s">
        <v>670</v>
      </c>
      <c r="O6" s="7" t="s">
        <v>671</v>
      </c>
      <c r="P6" s="7" t="s">
        <v>672</v>
      </c>
      <c r="Q6" s="7" t="s">
        <v>673</v>
      </c>
      <c r="R6" s="7" t="s">
        <v>674</v>
      </c>
      <c r="S6" s="7" t="s">
        <v>113</v>
      </c>
      <c r="T6" s="7" t="s">
        <v>114</v>
      </c>
      <c r="U6" s="7" t="s">
        <v>675</v>
      </c>
      <c r="V6" s="7" t="s">
        <v>676</v>
      </c>
      <c r="W6" s="7" t="s">
        <v>677</v>
      </c>
      <c r="X6" s="7" t="s">
        <v>678</v>
      </c>
      <c r="Y6" s="7" t="s">
        <v>115</v>
      </c>
      <c r="Z6" s="7" t="s">
        <v>116</v>
      </c>
    </row>
    <row r="7" spans="1:35">
      <c r="A7" s="599" t="str">
        <f>IF(ISBLANK('1. Classification &amp; Budget'!E31),"",'1. Classification &amp; Budget'!E31)</f>
        <v/>
      </c>
      <c r="B7" s="599" t="str">
        <f>IF(ISBLANK('1. Classification &amp; Budget'!E33),"",'1. Classification &amp; Budget'!E33)</f>
        <v/>
      </c>
      <c r="C7" s="599" t="str">
        <f>IF(ISBLANK('1. Classification &amp; Budget'!E35),"",'1. Classification &amp; Budget'!E35)</f>
        <v/>
      </c>
      <c r="D7" s="599" t="str">
        <f>IF(ISBLANK('1. Classification &amp; Budget'!E37),"",'1. Classification &amp; Budget'!E37)</f>
        <v/>
      </c>
      <c r="E7" s="599" t="str">
        <f>IF(ISBLANK('1. Classification &amp; Budget'!H31),"",'1. Classification &amp; Budget'!H31)</f>
        <v/>
      </c>
      <c r="F7" s="599" t="str">
        <f>IF(ISBLANK('1. Classification &amp; Budget'!H33),"",'1. Classification &amp; Budget'!H33)</f>
        <v>XX</v>
      </c>
      <c r="G7" s="599" t="str">
        <f>IF(ISBLANK('1. Classification &amp; Budget'!H35),"",'1. Classification &amp; Budget'!H35)</f>
        <v/>
      </c>
      <c r="H7" s="599" t="str">
        <f>IF(ISBLANK('1. Classification &amp; Budget'!H37),"",'1. Classification &amp; Budget'!H37)</f>
        <v/>
      </c>
      <c r="I7" s="599" t="str">
        <f>IF(ISBLANK('1. Classification &amp; Budget'!M31),"",'1. Classification &amp; Budget'!M31)</f>
        <v/>
      </c>
      <c r="J7" s="599" t="str">
        <f>IF(ISBLANK('1. Classification &amp; Budget'!M33),"",'1. Classification &amp; Budget'!M33)</f>
        <v/>
      </c>
      <c r="K7" s="599" t="str">
        <f>IF(ISBLANK('1. Classification &amp; Budget'!M35),"",'1. Classification &amp; Budget'!M35)</f>
        <v/>
      </c>
      <c r="L7" s="599" t="str">
        <f>IF(ISBLANK('1. Classification &amp; Budget'!M37),"",'1. Classification &amp; Budget'!M37)</f>
        <v/>
      </c>
      <c r="M7" s="599" t="str">
        <f>IF(ISBLANK('1. Classification &amp; Budget'!Q31),"",'1. Classification &amp; Budget'!Q31)</f>
        <v/>
      </c>
      <c r="N7" s="599" t="str">
        <f>IF(ISBLANK('1. Classification &amp; Budget'!Q33),"",'1. Classification &amp; Budget'!Q33)</f>
        <v/>
      </c>
      <c r="O7" s="584">
        <f>IF(ISBLANK('1. Classification &amp; Budget'!I42),"",'1. Classification &amp; Budget'!I42)</f>
        <v>5</v>
      </c>
      <c r="P7" s="584">
        <f>IF(ISBLANK('1. Classification &amp; Budget'!O42),"",'1. Classification &amp; Budget'!O42)</f>
        <v>12</v>
      </c>
      <c r="Q7" s="584" t="str">
        <f>IF(ISBLANK('1. Classification &amp; Budget'!K42),"",'1. Classification &amp; Budget'!K42)</f>
        <v/>
      </c>
      <c r="R7" s="584">
        <f>IF(ISBLANK('1. Classification &amp; Budget'!Q42),"",'1. Classification &amp; Budget'!Q42)</f>
        <v>3</v>
      </c>
      <c r="S7" s="584" t="str">
        <f>IF(ISBLANK('1. Classification &amp; Budget'!M42),"",'1. Classification &amp; Budget'!M42)</f>
        <v/>
      </c>
      <c r="T7" s="584" t="str">
        <f>IF(ISBLANK('1. Classification &amp; Budget'!S42),"",'1. Classification &amp; Budget'!S42)</f>
        <v/>
      </c>
      <c r="U7" s="584">
        <f>IF(ISBLANK('1. Classification &amp; Budget'!I43),"",'1. Classification &amp; Budget'!I43)</f>
        <v>22</v>
      </c>
      <c r="V7" s="584">
        <f>IF(ISBLANK('1. Classification &amp; Budget'!O43),"",'1. Classification &amp; Budget'!O43)</f>
        <v>6</v>
      </c>
      <c r="W7" s="584">
        <f>IF(ISBLANK('1. Classification &amp; Budget'!K43),"",'1. Classification &amp; Budget'!K43)</f>
        <v>5</v>
      </c>
      <c r="X7" s="584">
        <f>IF(ISBLANK('1. Classification &amp; Budget'!Q43),"",'1. Classification &amp; Budget'!Q43)</f>
        <v>4</v>
      </c>
      <c r="Y7" s="584">
        <f>IF(ISBLANK('1. Classification &amp; Budget'!M43),"",'1. Classification &amp; Budget'!M43)</f>
        <v>12</v>
      </c>
      <c r="Z7" s="584">
        <f>IF(ISBLANK('1. Classification &amp; Budget'!S43),"",'1. Classification &amp; Budget'!S43)</f>
        <v>12</v>
      </c>
    </row>
    <row r="9" spans="1:35">
      <c r="A9" s="10" t="s">
        <v>117</v>
      </c>
      <c r="B9" s="10"/>
      <c r="C9" s="10"/>
    </row>
    <row r="10" spans="1:35">
      <c r="A10" s="7" t="s">
        <v>679</v>
      </c>
      <c r="B10" s="7" t="s">
        <v>680</v>
      </c>
      <c r="C10" s="7" t="s">
        <v>681</v>
      </c>
      <c r="D10" s="7" t="s">
        <v>146</v>
      </c>
      <c r="E10" s="7" t="s">
        <v>682</v>
      </c>
      <c r="F10" s="7" t="s">
        <v>683</v>
      </c>
      <c r="G10" s="7" t="s">
        <v>147</v>
      </c>
      <c r="H10" s="7" t="s">
        <v>118</v>
      </c>
      <c r="I10" s="7" t="s">
        <v>119</v>
      </c>
      <c r="J10" s="7" t="s">
        <v>120</v>
      </c>
      <c r="K10" s="7" t="s">
        <v>121</v>
      </c>
      <c r="L10" s="7" t="s">
        <v>122</v>
      </c>
      <c r="M10" s="7" t="s">
        <v>123</v>
      </c>
      <c r="N10" s="7" t="s">
        <v>124</v>
      </c>
      <c r="O10" s="9" t="s">
        <v>125</v>
      </c>
      <c r="P10" s="9" t="s">
        <v>126</v>
      </c>
      <c r="Q10" s="9" t="s">
        <v>127</v>
      </c>
      <c r="R10" s="9" t="s">
        <v>128</v>
      </c>
      <c r="S10" s="9" t="s">
        <v>129</v>
      </c>
      <c r="T10" s="9" t="s">
        <v>130</v>
      </c>
      <c r="U10" s="9" t="s">
        <v>131</v>
      </c>
      <c r="V10" s="11" t="s">
        <v>132</v>
      </c>
      <c r="W10" s="11" t="s">
        <v>133</v>
      </c>
      <c r="X10" s="11" t="s">
        <v>134</v>
      </c>
      <c r="Y10" s="11" t="s">
        <v>135</v>
      </c>
      <c r="Z10" s="11" t="s">
        <v>136</v>
      </c>
      <c r="AA10" s="9" t="s">
        <v>137</v>
      </c>
      <c r="AB10" s="11" t="s">
        <v>138</v>
      </c>
      <c r="AC10" s="9" t="s">
        <v>139</v>
      </c>
      <c r="AD10" s="9" t="s">
        <v>140</v>
      </c>
      <c r="AE10" s="9" t="s">
        <v>141</v>
      </c>
      <c r="AF10" s="9" t="s">
        <v>142</v>
      </c>
      <c r="AG10" s="9" t="s">
        <v>143</v>
      </c>
      <c r="AH10" s="9" t="s">
        <v>144</v>
      </c>
      <c r="AI10" s="9" t="s">
        <v>145</v>
      </c>
    </row>
    <row r="11" spans="1:35" s="584" customFormat="1">
      <c r="A11" s="599" t="str">
        <f>IF('1. Classification &amp; Budget'!H50=0,"",'1. Classification &amp; Budget'!H50)</f>
        <v/>
      </c>
      <c r="B11" s="599" t="str">
        <f>IF('1. Classification &amp; Budget'!H51=0,"",'1. Classification &amp; Budget'!H51)</f>
        <v/>
      </c>
      <c r="C11" s="599">
        <f>IF('1. Classification &amp; Budget'!H52=0,"",'1. Classification &amp; Budget'!H52)</f>
        <v>138.71287128712871</v>
      </c>
      <c r="D11" s="599" t="str">
        <f>IF('1. Classification &amp; Budget'!H53=0,"",'1. Classification &amp; Budget'!H53)</f>
        <v/>
      </c>
      <c r="E11" s="599">
        <f>IF('1. Classification &amp; Budget'!H54=0,"",'1. Classification &amp; Budget'!H54)</f>
        <v>190.0990099009901</v>
      </c>
      <c r="F11" s="599">
        <f>IF('1. Classification &amp; Budget'!H55=0,"",'1. Classification &amp; Budget'!H55)</f>
        <v>100</v>
      </c>
      <c r="G11" s="599" t="str">
        <f>IF('1. Classification &amp; Budget'!H56=0,"",'1. Classification &amp; Budget'!H56)</f>
        <v/>
      </c>
      <c r="H11" s="599" t="str">
        <f>IF('1. Classification &amp; Budget'!J50=0,"",'1. Classification &amp; Budget'!J50)</f>
        <v/>
      </c>
      <c r="I11" s="599" t="str">
        <f>IF('1. Classification &amp; Budget'!J51=0,"",'1. Classification &amp; Budget'!J51)</f>
        <v/>
      </c>
      <c r="J11" s="599" t="str">
        <f>IF('1. Classification &amp; Budget'!J52=0,"",'1. Classification &amp; Budget'!J52)</f>
        <v/>
      </c>
      <c r="K11" s="599" t="str">
        <f>IF('1. Classification &amp; Budget'!J53=0,"",'1. Classification &amp; Budget'!J53)</f>
        <v/>
      </c>
      <c r="L11" s="599" t="str">
        <f>IF('1. Classification &amp; Budget'!J54=0,"",'1. Classification &amp; Budget'!J54)</f>
        <v/>
      </c>
      <c r="M11" s="599" t="str">
        <f>IF('1. Classification &amp; Budget'!J55=0,"",'1. Classification &amp; Budget'!J55)</f>
        <v/>
      </c>
      <c r="N11" s="599" t="str">
        <f>IF('1. Classification &amp; Budget'!J56=0,"",'1. Classification &amp; Budget'!J56)</f>
        <v/>
      </c>
      <c r="O11" s="599" t="str">
        <f>IF('1. Classification &amp; Budget'!L50=0,"",'1. Classification &amp; Budget'!L50)</f>
        <v/>
      </c>
      <c r="P11" s="599" t="str">
        <f>IF('1. Classification &amp; Budget'!L51=0,"",'1. Classification &amp; Budget'!L51)</f>
        <v/>
      </c>
      <c r="Q11" s="599" t="str">
        <f>IF('1. Classification &amp; Budget'!L52=0,"",'1. Classification &amp; Budget'!L52)</f>
        <v/>
      </c>
      <c r="R11" s="599">
        <f>IF(ISBLANK('1. Classification &amp; Budget'!L53),"",'1. Classification &amp; Budget'!L53)</f>
        <v>118.81188118811882</v>
      </c>
      <c r="S11" s="599">
        <f>IF('1. Classification &amp; Budget'!L54=0,"",'1. Classification &amp; Budget'!L54)</f>
        <v>23.762376237623762</v>
      </c>
      <c r="T11" s="599" t="str">
        <f>IF('1. Classification &amp; Budget'!L55=0,"",'1. Classification &amp; Budget'!L55)</f>
        <v/>
      </c>
      <c r="U11" s="599" t="str">
        <f>IF('1. Classification &amp; Budget'!L56=0,"",'1. Classification &amp; Budget'!L56)</f>
        <v/>
      </c>
      <c r="V11" s="599" t="str">
        <f>IF('1. Classification &amp; Budget'!N50=0,"",'1. Classification &amp; Budget'!N50)</f>
        <v/>
      </c>
      <c r="W11" s="599" t="str">
        <f>IF('1. Classification &amp; Budget'!N51=0,"",'1. Classification &amp; Budget'!N51)</f>
        <v/>
      </c>
      <c r="X11" s="599" t="str">
        <f>IF('1. Classification &amp; Budget'!N52=0,"",'1. Classification &amp; Budget'!N52)</f>
        <v/>
      </c>
      <c r="Y11" s="599" t="str">
        <f>IF('1. Classification &amp; Budget'!N53=0,"",'1. Classification &amp; Budget'!N53)</f>
        <v/>
      </c>
      <c r="Z11" s="599" t="str">
        <f>IF('1. Classification &amp; Budget'!N54=0,"",'1. Classification &amp; Budget'!N54)</f>
        <v/>
      </c>
      <c r="AA11" s="599" t="str">
        <f>IF('1. Classification &amp; Budget'!N55=0,"",'1. Classification &amp; Budget'!N55)</f>
        <v/>
      </c>
      <c r="AB11" s="599" t="str">
        <f>IF('1. Classification &amp; Budget'!N56=0,"",'1. Classification &amp; Budget'!N56)</f>
        <v/>
      </c>
      <c r="AC11" s="599" t="str">
        <f>IF('1. Classification &amp; Budget'!P50=0,"",'1. Classification &amp; Budget'!P50)</f>
        <v/>
      </c>
      <c r="AD11" s="599" t="str">
        <f>IF('1. Classification &amp; Budget'!P51=0,"",'1. Classification &amp; Budget'!P51)</f>
        <v/>
      </c>
      <c r="AE11" s="599" t="str">
        <f>IF('1. Classification &amp; Budget'!P52=0,"",'1. Classification &amp; Budget'!P52)</f>
        <v/>
      </c>
      <c r="AF11" s="599" t="str">
        <f>IF('1. Classification &amp; Budget'!P53=0,"",'1. Classification &amp; Budget'!P53)</f>
        <v/>
      </c>
      <c r="AG11" s="599" t="str">
        <f>IF('1. Classification &amp; Budget'!P54=0,"",'1. Classification &amp; Budget'!P54)</f>
        <v/>
      </c>
      <c r="AH11" s="599" t="str">
        <f>IF('1. Classification &amp; Budget'!P55=0,"",'1. Classification &amp; Budget'!P55)</f>
        <v/>
      </c>
      <c r="AI11" s="599" t="str">
        <f>IF('1. Classification &amp; Budget'!P56=0,"",'1. Classification &amp; Budget'!P56)</f>
        <v/>
      </c>
    </row>
    <row r="13" spans="1:35">
      <c r="A13" s="10" t="s">
        <v>654</v>
      </c>
      <c r="B13" s="10"/>
      <c r="C13" s="10"/>
    </row>
    <row r="14" spans="1:35">
      <c r="A14" s="655" t="s">
        <v>684</v>
      </c>
      <c r="B14" s="655" t="s">
        <v>685</v>
      </c>
      <c r="C14" s="655" t="s">
        <v>686</v>
      </c>
      <c r="D14" s="655" t="s">
        <v>687</v>
      </c>
      <c r="E14" s="655" t="s">
        <v>688</v>
      </c>
      <c r="F14" s="655" t="s">
        <v>689</v>
      </c>
      <c r="G14" s="655" t="s">
        <v>690</v>
      </c>
      <c r="H14" s="656" t="s">
        <v>691</v>
      </c>
      <c r="I14" s="655" t="s">
        <v>692</v>
      </c>
      <c r="J14" s="655" t="s">
        <v>693</v>
      </c>
      <c r="K14" s="655" t="s">
        <v>694</v>
      </c>
      <c r="L14" s="655" t="s">
        <v>695</v>
      </c>
      <c r="M14" s="655" t="s">
        <v>696</v>
      </c>
      <c r="N14" s="655" t="s">
        <v>697</v>
      </c>
      <c r="O14" s="655" t="s">
        <v>698</v>
      </c>
      <c r="P14" s="655" t="s">
        <v>699</v>
      </c>
      <c r="Q14" s="655" t="s">
        <v>700</v>
      </c>
      <c r="R14" s="655" t="s">
        <v>701</v>
      </c>
      <c r="S14" s="655" t="s">
        <v>702</v>
      </c>
      <c r="T14" s="655" t="s">
        <v>703</v>
      </c>
      <c r="U14" s="655" t="s">
        <v>704</v>
      </c>
    </row>
    <row r="15" spans="1:35">
      <c r="A15" s="599" t="str">
        <f>IF(ISBLANK('1. Classification &amp; Budget'!H63),"",'1. Classification &amp; Budget'!H63)</f>
        <v/>
      </c>
      <c r="B15" s="599" t="str">
        <f>IF(ISBLANK('1. Classification &amp; Budget'!H64),"",'1. Classification &amp; Budget'!H64)</f>
        <v/>
      </c>
      <c r="C15" s="599" t="str">
        <f>IF(ISBLANK('1. Classification &amp; Budget'!H65),"",'1. Classification &amp; Budget'!H65)</f>
        <v>Training materials (participant books and facilitator manuals), session materials (newsprint, markers)</v>
      </c>
      <c r="D15" s="599" t="str">
        <f>IF(ISBLANK('1. Classification &amp; Budget'!H66),"",'1. Classification &amp; Budget'!H66)</f>
        <v/>
      </c>
      <c r="E15" s="599" t="str">
        <f>IF(ISBLANK('1. Classification &amp; Budget'!H67),"",'1. Classification &amp; Budget'!H67)</f>
        <v/>
      </c>
      <c r="F15" s="599" t="str">
        <f>IF(ISBLANK('1. Classification &amp; Budget'!H68),"",'1. Classification &amp; Budget'!H68)</f>
        <v/>
      </c>
      <c r="G15" s="657" t="str">
        <f>IF(ISBLANK('1. Classification &amp; Budget'!H69),"",'1. Classification &amp; Budget'!H69)</f>
        <v>Food during session</v>
      </c>
      <c r="H15" s="599" t="str">
        <f>IF(ISBLANK('1. Classification &amp; Budget'!M63),"",'1. Classification &amp; Budget'!M63)</f>
        <v/>
      </c>
      <c r="I15" s="599" t="str">
        <f>IF(ISBLANK('1. Classification &amp; Budget'!M64),"",'1. Classification &amp; Budget'!M64)</f>
        <v/>
      </c>
      <c r="J15" s="599" t="str">
        <f>IF(ISBLANK('1. Classification &amp; Budget'!M65),"",'1. Classification &amp; Budget'!M65)</f>
        <v/>
      </c>
      <c r="K15" s="599" t="str">
        <f>IF(ISBLANK('1. Classification &amp; Budget'!M66),"",'1. Classification &amp; Budget'!M66)</f>
        <v>Use of the comunal salon for classroom space</v>
      </c>
      <c r="L15" s="599" t="str">
        <f>IF(ISBLANK('1. Classification &amp; Budget'!M67),"",'1. Classification &amp; Budget'!M67)</f>
        <v/>
      </c>
      <c r="M15" s="599" t="str">
        <f>IF(ISBLANK('1. Classification &amp; Budget'!M68),"",'1. Classification &amp; Budget'!M68)</f>
        <v/>
      </c>
      <c r="N15" s="599" t="str">
        <f>IF(ISBLANK('1. Classification &amp; Budget'!M69),"",'1. Classification &amp; Budget'!M69)</f>
        <v>Coffee during session</v>
      </c>
      <c r="O15" s="599" t="str">
        <f>IF(ISBLANK('1. Classification &amp; Budget'!R63),"",'1. Classification &amp; Budget'!R63)</f>
        <v/>
      </c>
      <c r="P15" s="599" t="str">
        <f>IF(ISBLANK('1. Classification &amp; Budget'!R64),"",'1. Classification &amp; Budget'!R64)</f>
        <v/>
      </c>
      <c r="Q15" s="599" t="str">
        <f>IF(ISBLANK('1. Classification &amp; Budget'!R65),"",'1. Classification &amp; Budget'!R65)</f>
        <v/>
      </c>
      <c r="R15" s="599" t="str">
        <f>IF(ISBLANK('1. Classification &amp; Budget'!R66),"",'1. Classification &amp; Budget'!R66)</f>
        <v/>
      </c>
      <c r="S15" s="599" t="str">
        <f>IF(ISBLANK('1. Classification &amp; Budget'!R67),"",'1. Classification &amp; Budget'!R67)</f>
        <v/>
      </c>
      <c r="T15" s="599" t="str">
        <f>IF(ISBLANK('1. Classification &amp; Budget'!R68),"",'1. Classification &amp; Budget'!R68)</f>
        <v/>
      </c>
      <c r="U15" s="599" t="str">
        <f>IF(ISBLANK('1. Classification &amp; Budget'!R69),"",'1. Classification &amp; Budget'!R69)</f>
        <v/>
      </c>
    </row>
    <row r="17" spans="1:72">
      <c r="A17" s="10" t="s">
        <v>77</v>
      </c>
      <c r="B17" s="10"/>
    </row>
    <row r="18" spans="1:72">
      <c r="A18" s="651" t="s">
        <v>709</v>
      </c>
      <c r="B18" s="650" t="s">
        <v>705</v>
      </c>
      <c r="C18" s="650" t="s">
        <v>706</v>
      </c>
      <c r="D18" s="650" t="s">
        <v>707</v>
      </c>
      <c r="E18" s="650" t="s">
        <v>708</v>
      </c>
      <c r="F18" s="650" t="s">
        <v>710</v>
      </c>
      <c r="G18" s="650" t="s">
        <v>149</v>
      </c>
    </row>
    <row r="19" spans="1:72">
      <c r="A19" s="599" t="str">
        <f>IF(ISBLANK('2. Questionnaire'!J8),"",'2. Questionnaire'!J8)</f>
        <v xml:space="preserve">"Developing our self-sufficiency" is a projet which will train women and the community's Development Association in basic business practices and teach them how business relates to the home and the community. Participants will create goals to improve their personal lives, a plan for projects to improve the community, and a business plan. By the end of the workshop, they will monitor and evaluate their progress and will set goals for training a wider audience in the community. The women's group that will organize the training  "Success - Program of Self-Sufficiency Interweave" is a workshop developed by the United States based organizations Interweave and ProLiteracy and motivates participants to be proactive and succeed in their businesses, homes, and communities. The workshop simplifies the different components of a business plan in to Plan, Product, Paperwork, Price, Promotion and Process. The women's group which will organize this workshop is a 4-H group called Women United for a Better Future. The group participates in projects related to hand, heart, head and health. Their vision is to create a network of women in the community who can support each other in income generating activities. This workshop is an important goal to meet in order to realize their vision, because it will  improve their knowledge of how to manage a small business. </v>
      </c>
      <c r="B19" s="599" t="str">
        <f>IF(ISBLANK('2. Questionnaire'!J9),"",'2. Questionnaire'!J9)</f>
        <v xml:space="preserve">This project addresses a priority identified by both the community at larger and by the smaller community of women within the group. At a community level, the Development Association has identified business growth as an important community project. They would like to encourage members of the community to create small businesses, especially farmers and women. The primary need they identified in order to begin this project was to receive business training. This specific workshop is perfect for a Development Association because of its emphasis on community cooperation and development. On a narrower scale, this is also an important project as identified by the members of the women´s group. The majority of women would like to start or improve an income-generating activity. This workshop is valuable because it will walk them through each step of creating a business plan, and is unique in combining business training with emphasis on a balanced home life and safe community. </v>
      </c>
      <c r="C19" s="599" t="str">
        <f>IF(ISBLANK('2. Questionnaire'!J10),"",'2. Questionnaire'!J10)</f>
        <v xml:space="preserve">The community chose this workshop in comparison to one that only focused on business practices. The Development Association has pledged to donate the use of the comunal salon for meeting space. </v>
      </c>
      <c r="D19" s="599" t="str">
        <f>IF(ISBLANK('2. Questionnaire'!J11),"",'2. Questionnaire'!J11)</f>
        <v xml:space="preserve">The project has several desired outcomes. The first short term outcome is for participants to demonstrate increased knowledge in how to create a business, how to develop a plan to achieve a personal goal, and how to develop a plan for a community project. The next outcome has a short to medium outcome, and is that the Development Association and the Women United for a Better Future will facilitate this "Success" training to other members of the community or other groups. Therefore, this training hopes to provide an indirect benefit to future community members who will be trained by the Development Association or women's group. The last and most important outcome is that each participant will work to apply what they have learned in such a way as to increase their self-sufficiency and to have a positive impact on their families. </v>
      </c>
      <c r="E19" s="599" t="str">
        <f>IF(ISBLANK('2. Questionnaire'!J12),"",'2. Questionnaire'!J12)</f>
        <v>The training will be straightforward. The first stage will be coordinating with ProLiteracy in the United States to order the materials. Delays in shipping could be a possible challenge. The next stage will be coordinating a time that is convenient for both members of the ADI and the women's group to hold the training sessions. The next stage will be to hold the trainings, with the final stage evaluating the sessions and making an action plan to use the sessions to increase participants' self-sufficiency.</v>
      </c>
      <c r="F19" s="599" t="str">
        <f>IF(ISBLANK('2. Questionnaire'!J13),"",'2. Questionnaire'!J13)</f>
        <v>Many community members have small income generating activities, especially women involved in the women's group, Women United for a Better Future. The training will help develop important business skills. More broadly, it will frame these skills as an integrated part of community and personal development, all contributing towards improving one's self-sufficiency. Holding a joint training with the women's group and the Development Association will also help foster communication and collaboration between the two groups.</v>
      </c>
      <c r="G19" s="599" t="str">
        <f>IF(ISBLANK('2. Questionnaire'!J14),"",'2. Questionnaire'!J14)</f>
        <v xml:space="preserve">One of the goals of the project is for members of the Development Association and women's group to facilitate the training for a wider audience of community members. They will reach out to small business owners to run the training again. They will also periodically monitor their own businesses practices, personal goals and community projects to evaluate how well what they learned during the training is being translated into improved self-sufficiency. </v>
      </c>
    </row>
    <row r="21" spans="1:72">
      <c r="A21" s="588" t="s">
        <v>655</v>
      </c>
      <c r="B21" s="588"/>
    </row>
    <row r="22" spans="1:72">
      <c r="A22" s="651" t="s">
        <v>711</v>
      </c>
      <c r="B22" s="651" t="s">
        <v>713</v>
      </c>
      <c r="C22" s="651" t="s">
        <v>714</v>
      </c>
      <c r="D22" s="651" t="s">
        <v>715</v>
      </c>
      <c r="E22" s="651" t="s">
        <v>748</v>
      </c>
      <c r="F22" s="651" t="s">
        <v>716</v>
      </c>
      <c r="G22" s="651" t="s">
        <v>717</v>
      </c>
      <c r="H22" s="651" t="s">
        <v>718</v>
      </c>
      <c r="I22" s="651" t="s">
        <v>749</v>
      </c>
      <c r="J22" s="651" t="s">
        <v>719</v>
      </c>
      <c r="K22" s="651" t="s">
        <v>720</v>
      </c>
      <c r="L22" s="651" t="s">
        <v>721</v>
      </c>
      <c r="M22" s="651" t="s">
        <v>750</v>
      </c>
      <c r="N22" s="651" t="s">
        <v>722</v>
      </c>
      <c r="O22" s="651" t="s">
        <v>723</v>
      </c>
      <c r="P22" s="651" t="s">
        <v>724</v>
      </c>
      <c r="Q22" s="651" t="s">
        <v>751</v>
      </c>
      <c r="R22" s="651" t="s">
        <v>712</v>
      </c>
      <c r="S22" s="651" t="s">
        <v>725</v>
      </c>
      <c r="T22" s="651" t="s">
        <v>726</v>
      </c>
      <c r="U22" s="651" t="s">
        <v>727</v>
      </c>
      <c r="V22" s="651" t="s">
        <v>752</v>
      </c>
      <c r="W22" s="651" t="s">
        <v>728</v>
      </c>
      <c r="X22" s="651" t="s">
        <v>729</v>
      </c>
      <c r="Y22" s="651" t="s">
        <v>730</v>
      </c>
      <c r="Z22" s="651" t="s">
        <v>753</v>
      </c>
      <c r="AA22" s="651" t="s">
        <v>731</v>
      </c>
      <c r="AB22" s="651" t="s">
        <v>732</v>
      </c>
      <c r="AC22" s="651" t="s">
        <v>733</v>
      </c>
      <c r="AD22" s="651" t="s">
        <v>754</v>
      </c>
      <c r="AE22" s="651" t="s">
        <v>734</v>
      </c>
      <c r="AF22" s="651" t="s">
        <v>735</v>
      </c>
      <c r="AG22" s="651" t="s">
        <v>736</v>
      </c>
      <c r="AH22" s="651" t="s">
        <v>755</v>
      </c>
      <c r="AI22" s="651" t="s">
        <v>737</v>
      </c>
      <c r="AJ22" s="651" t="s">
        <v>738</v>
      </c>
      <c r="AK22" s="651" t="s">
        <v>739</v>
      </c>
      <c r="AL22" s="651" t="s">
        <v>740</v>
      </c>
      <c r="AM22" s="651" t="s">
        <v>741</v>
      </c>
      <c r="AN22" s="651" t="s">
        <v>742</v>
      </c>
      <c r="AO22" s="651" t="s">
        <v>743</v>
      </c>
      <c r="AP22" s="651" t="s">
        <v>744</v>
      </c>
      <c r="AQ22" s="651" t="s">
        <v>756</v>
      </c>
      <c r="AR22" s="651" t="s">
        <v>745</v>
      </c>
      <c r="AS22" s="651" t="s">
        <v>746</v>
      </c>
      <c r="AT22" s="651" t="s">
        <v>747</v>
      </c>
      <c r="AU22" s="651" t="s">
        <v>757</v>
      </c>
      <c r="AV22" s="651" t="s">
        <v>758</v>
      </c>
      <c r="AW22" s="651" t="s">
        <v>759</v>
      </c>
      <c r="AX22" s="651" t="s">
        <v>760</v>
      </c>
      <c r="AY22" s="651" t="s">
        <v>761</v>
      </c>
      <c r="AZ22" s="651" t="s">
        <v>1287</v>
      </c>
      <c r="BA22" s="589" t="s">
        <v>1288</v>
      </c>
      <c r="BB22" s="589" t="s">
        <v>1289</v>
      </c>
      <c r="BC22" s="589" t="s">
        <v>1290</v>
      </c>
      <c r="BD22" s="589" t="s">
        <v>1291</v>
      </c>
      <c r="BE22" s="589" t="s">
        <v>1292</v>
      </c>
      <c r="BF22" s="589" t="s">
        <v>1293</v>
      </c>
      <c r="BG22" s="589" t="s">
        <v>1294</v>
      </c>
      <c r="BH22" s="589" t="s">
        <v>1295</v>
      </c>
      <c r="BI22" s="589" t="s">
        <v>1296</v>
      </c>
      <c r="BJ22" s="589" t="s">
        <v>1297</v>
      </c>
      <c r="BK22" s="589" t="s">
        <v>1298</v>
      </c>
      <c r="BL22" s="589" t="s">
        <v>1299</v>
      </c>
      <c r="BM22" s="589" t="s">
        <v>1300</v>
      </c>
      <c r="BN22" s="589" t="s">
        <v>1301</v>
      </c>
      <c r="BO22" s="589" t="s">
        <v>1302</v>
      </c>
      <c r="BP22" s="589" t="s">
        <v>1303</v>
      </c>
      <c r="BQ22" s="589" t="s">
        <v>1304</v>
      </c>
      <c r="BR22" s="589" t="s">
        <v>1305</v>
      </c>
      <c r="BS22" s="589" t="s">
        <v>1306</v>
      </c>
      <c r="BT22" s="589" t="s">
        <v>1307</v>
      </c>
    </row>
    <row r="23" spans="1:72">
      <c r="A23" s="599" t="str">
        <f>IF(ISBLANK('5. Evaluation Planning'!M25),"",'5. Evaluation Planning'!M25)</f>
        <v>By July 2013, Women United for a Better Future and the Development Association of Penas Blancas will improve the ability to set personal goals, project planning skills and business skills through the implementation of ProLiteracy and Interweave's "Success" training.</v>
      </c>
      <c r="B23" s="599" t="str">
        <f>IF(ISBLANK('5. Evaluation Planning'!E25),"",'5. Evaluation Planning'!E25)</f>
        <v>From April to July of 2013, 13 members of Women United for a Better Future will complete 12 sessions of the "Success" training and complete a personal plan of action to implement what she has learned.</v>
      </c>
      <c r="C23" s="599" t="str">
        <f>IF(ISBLANK('5. Evaluation Planning'!E26),"",'5. Evaluation Planning'!E26)</f>
        <v>From April to July of 2013, 7 members from the Development Association of Penas Blancas will complete 12 sessions of the "Success" training. Each member will complete a personal plan of action to implement what he or she has learned. In addition, the group as a whole will create a plan of action for a community project identified during the workshop.</v>
      </c>
      <c r="D23" s="599" t="str">
        <f>IF(ISBLANK('5. Evaluation Planning'!E27),"",'5. Evaluation Planning'!E27)</f>
        <v/>
      </c>
      <c r="E23" s="599" t="str">
        <f>IF(ISBLANK('5. Evaluation Planning'!E28),"",'5. Evaluation Planning'!E28)</f>
        <v/>
      </c>
      <c r="F23" s="599" t="str">
        <f>IF(ISBLANK('5. Evaluation Planning'!G25),"",'5. Evaluation Planning'!G25)</f>
        <v>1. # of individuals who complete all 12 sessions and receive certifications for completing the workshop</v>
      </c>
      <c r="G23" s="599" t="str">
        <f>IF(ISBLANK('5. Evaluation Planning'!G26),"",'5. Evaluation Planning'!G26)</f>
        <v>1. # of individuals who complete all 12 sessions and receive certifications for completing the workshop
2. Work plan developed for one community project, complete with tasks, dates, and persons responsible</v>
      </c>
      <c r="H23" s="599" t="str">
        <f>IF(ISBLANK('5. Evaluation Planning'!G27),"",'5. Evaluation Planning'!G27)</f>
        <v/>
      </c>
      <c r="I23" s="599" t="str">
        <f>IF(ISBLANK('5. Evaluation Planning'!G28),"",'5. Evaluation Planning'!G28)</f>
        <v/>
      </c>
      <c r="J23" s="599" t="str">
        <f>IF(ISBLANK('5. Evaluation Planning'!I25),"",'5. Evaluation Planning'!I25)</f>
        <v>Volunteer and Mayela (counterpart from women's group)</v>
      </c>
      <c r="K23" s="599" t="str">
        <f>IF(ISBLANK('5. Evaluation Planning'!I26),"",'5. Evaluation Planning'!I26)</f>
        <v>Volunteer and Gerardo (counterpart from Development Association)</v>
      </c>
      <c r="L23" s="599" t="str">
        <f>IF(ISBLANK('5. Evaluation Planning'!I27),"",'5. Evaluation Planning'!I27)</f>
        <v/>
      </c>
      <c r="M23" s="599" t="str">
        <f>IF(ISBLANK('5. Evaluation Planning'!I28),"",'5. Evaluation Planning'!I28)</f>
        <v/>
      </c>
      <c r="N23" s="599" t="str">
        <f>IF(ISBLANK('5. Evaluation Planning'!K25),"",'5. Evaluation Planning'!K25)</f>
        <v>Attendance and participation will be documented every week using an attedance list and observation</v>
      </c>
      <c r="O23" s="599" t="str">
        <f>IF(ISBLANK('5. Evaluation Planning'!K26),"",'5. Evaluation Planning'!K26)</f>
        <v>Attendance and participation will be documented every week using an attedance list and observation</v>
      </c>
      <c r="P23" s="599" t="str">
        <f>IF(ISBLANK('5. Evaluation Planning'!K27),"",'5. Evaluation Planning'!K27)</f>
        <v/>
      </c>
      <c r="Q23" s="599" t="str">
        <f>IF(ISBLANK('5. Evaluation Planning'!K28),"",'5. Evaluation Planning'!K28)</f>
        <v/>
      </c>
      <c r="R23" s="599" t="str">
        <f>IF(ISBLANK('5. Evaluation Planning'!M29),"",'5. Evaluation Planning'!M29)</f>
        <v>By the end of 2013, 15 additional small business owners or community members wishing to start a small business will receive the "Success" training from members from Women United for a Better Future and the Development Association who have completed the training.</v>
      </c>
      <c r="S23" s="599" t="str">
        <f>IF(ISBLANK('5. Evaluation Planning'!E29),"",'5. Evaluation Planning'!E29)</f>
        <v>In July 2013, participants from the "Success" training from May - July will evaluate the training in order to decide if any changes should be made before offering the training to other members of the community of Penas Blancas.</v>
      </c>
      <c r="T23" s="599" t="str">
        <f>IF(ISBLANK('5. Evaluation Planning'!E30),"",'5. Evaluation Planning'!E30)</f>
        <v xml:space="preserve">In August of 2013, facilitators will be chosen to run a new workshop, and at least 15 small business owners or aspiring business owners will be recruited to participate in the workshop. </v>
      </c>
      <c r="U23" s="599" t="str">
        <f>IF(ISBLANK('5. Evaluation Planning'!E31),"",'5. Evaluation Planning'!E31)</f>
        <v/>
      </c>
      <c r="V23" s="599" t="str">
        <f>IF(ISBLANK('5. Evaluation Planning'!E32),"",'5. Evaluation Planning'!E32)</f>
        <v/>
      </c>
      <c r="W23" s="599" t="str">
        <f>IF(ISBLANK('5. Evaluation Planning'!G29),"",'5. Evaluation Planning'!G29)</f>
        <v>1. # of participants who complete evaluation survey
2. Feedback from group discussion</v>
      </c>
      <c r="X23" s="599" t="str">
        <f>IF(ISBLANK('5. Evaluation Planning'!G30),"",'5. Evaluation Planning'!G30)</f>
        <v>1. # of community members who enroll in workshop
2. Of the number enrolled, # of participants who already have a small business or income generating activity
3. Of the number enrolled, # of participants who are interested in starting their own business</v>
      </c>
      <c r="Y23" s="599" t="str">
        <f>IF(ISBLANK('5. Evaluation Planning'!G31),"",'5. Evaluation Planning'!G31)</f>
        <v/>
      </c>
      <c r="Z23" s="599" t="str">
        <f>IF(ISBLANK('5. Evaluation Planning'!G32),"",'5. Evaluation Planning'!G32)</f>
        <v/>
      </c>
      <c r="AA23" s="599" t="str">
        <f>IF(ISBLANK('5. Evaluation Planning'!I29),"",'5. Evaluation Planning'!I29)</f>
        <v>Volunteer and two counterparts, one from each organization</v>
      </c>
      <c r="AB23" s="599" t="str">
        <f>IF(ISBLANK('5. Evaluation Planning'!I30),"",'5. Evaluation Planning'!I30)</f>
        <v>Volunteer and facilitators</v>
      </c>
      <c r="AC23" s="599" t="str">
        <f>IF(ISBLANK('5. Evaluation Planning'!I31),"",'5. Evaluation Planning'!I31)</f>
        <v/>
      </c>
      <c r="AD23" s="599" t="str">
        <f>IF(ISBLANK('5. Evaluation Planning'!I32),"",'5. Evaluation Planning'!I32)</f>
        <v/>
      </c>
      <c r="AE23" s="599" t="str">
        <f>IF(ISBLANK('5. Evaluation Planning'!K29),"",'5. Evaluation Planning'!K29)</f>
        <v xml:space="preserve">Minutes will be taken of discussion evaluating the workshop and possible changes. </v>
      </c>
      <c r="AF23" s="599" t="str">
        <f>IF(ISBLANK('5. Evaluation Planning'!K30),"",'5. Evaluation Planning'!K30)</f>
        <v>Number of people who show interest in the workshop and the number who actually enroll will be documented.</v>
      </c>
      <c r="AG23" s="599" t="str">
        <f>IF(ISBLANK('5. Evaluation Planning'!K31),"",'5. Evaluation Planning'!K31)</f>
        <v/>
      </c>
      <c r="AH23" s="599" t="str">
        <f>IF(ISBLANK('5. Evaluation Planning'!K32),"",'5. Evaluation Planning'!K32)</f>
        <v/>
      </c>
      <c r="AI23" s="599" t="str">
        <f>IF(ISBLANK('5. Evaluation Planning'!M33),"",'5. Evaluation Planning'!M33)</f>
        <v xml:space="preserve">In 2013, participants from the workshop will implement what they have learned in their personal lives, community projects, and business practices. </v>
      </c>
      <c r="AJ23" s="599" t="str">
        <f>IF(ISBLANK('5. Evaluation Planning'!E33),"",'5. Evaluation Planning'!E33)</f>
        <v>Every two months after the completion of training, the participants will be asked to complete a survey to monitor and evaluate how they have carried out their personal plans of action, and a meeting will be held for the group to evaluate their progress.</v>
      </c>
      <c r="AK23" s="599" t="str">
        <f>IF(ISBLANK('5. Evaluation Planning'!E34),"",'5. Evaluation Planning'!E34)</f>
        <v/>
      </c>
      <c r="AL23" s="599" t="str">
        <f>IF(ISBLANK('5. Evaluation Planning'!E35),"",'5. Evaluation Planning'!E35)</f>
        <v/>
      </c>
      <c r="AM23" s="599" t="str">
        <f>IF(ISBLANK('5. Evaluation Planning'!E36),"",'5. Evaluation Planning'!E36)</f>
        <v/>
      </c>
      <c r="AN23" s="599" t="str">
        <f>IF(ISBLANK('5. Evaluation Planning'!G33),"",'5. Evaluation Planning'!G33)</f>
        <v>1. # of participants who have made changes in all three areas of self-sufficiency: personal life, business, community participation
2. # of participants who have made changes in two areas of self-sufficiency: personal life, business, community participation
3.  # of participants who have made changes in one area of self-sufficiency: personal life, business, community participation
4. # of participants who attend bimonthly evaluation meetings</v>
      </c>
      <c r="AO23" s="599" t="str">
        <f>IF(ISBLANK('5. Evaluation Planning'!G34),"",'5. Evaluation Planning'!G34)</f>
        <v/>
      </c>
      <c r="AP23" s="599" t="str">
        <f>IF(ISBLANK('5. Evaluation Planning'!G35),"",'5. Evaluation Planning'!G35)</f>
        <v/>
      </c>
      <c r="AQ23" s="599" t="str">
        <f>IF(ISBLANK('5. Evaluation Planning'!G36),"",'5. Evaluation Planning'!G36)</f>
        <v/>
      </c>
      <c r="AR23" s="599" t="str">
        <f>IF(ISBLANK('5. Evaluation Planning'!I33),"",'5. Evaluation Planning'!I33)</f>
        <v>Volunteer, two counterparts, participants</v>
      </c>
      <c r="AS23" s="599" t="str">
        <f>IF(ISBLANK('5. Evaluation Planning'!I34),"",'5. Evaluation Planning'!I34)</f>
        <v/>
      </c>
      <c r="AT23" s="599" t="str">
        <f>IF(ISBLANK('5. Evaluation Planning'!I35),"",'5. Evaluation Planning'!I35)</f>
        <v/>
      </c>
      <c r="AU23" s="599" t="str">
        <f>IF(ISBLANK('5. Evaluation Planning'!I36),"",'5. Evaluation Planning'!I36)</f>
        <v/>
      </c>
      <c r="AV23" s="599" t="str">
        <f>IF(ISBLANK('5. Evaluation Planning'!K33),"",'5. Evaluation Planning'!K33)</f>
        <v>Changes implemented as a result of the workshop will be documented for each participant. Attendance and minutes will be taken to document the meeting.</v>
      </c>
      <c r="AW23" s="599" t="str">
        <f>IF(ISBLANK('5. Evaluation Planning'!K34),"",'5. Evaluation Planning'!K34)</f>
        <v/>
      </c>
      <c r="AX23" s="599" t="str">
        <f>IF(ISBLANK('5. Evaluation Planning'!K35),"",'5. Evaluation Planning'!K35)</f>
        <v/>
      </c>
      <c r="AY23" s="599" t="str">
        <f>IF(ISBLANK('5. Evaluation Planning'!K36),"",'5. Evaluation Planning'!K36)</f>
        <v/>
      </c>
      <c r="AZ23">
        <f>IF(ISBLANK('5. Evaluation Planning'!G11),"",'5. Evaluation Planning'!G11)</f>
        <v>5</v>
      </c>
      <c r="BA23">
        <f>IF(ISBLANK('5. Evaluation Planning'!H11),"",'5. Evaluation Planning'!H11)</f>
        <v>12</v>
      </c>
      <c r="BB23" t="str">
        <f>IF(ISBLANK('5. Evaluation Planning'!I11),"",'5. Evaluation Planning'!I11)</f>
        <v/>
      </c>
      <c r="BC23">
        <f>IF(ISBLANK('5. Evaluation Planning'!J11),"",'5. Evaluation Planning'!J11)</f>
        <v>3</v>
      </c>
      <c r="BD23" t="str">
        <f>IF(ISBLANK('5. Evaluation Planning'!K11),"",'5. Evaluation Planning'!K11)</f>
        <v/>
      </c>
      <c r="BE23" t="str">
        <f>IF(ISBLANK('5. Evaluation Planning'!L11),"",'5. Evaluation Planning'!L11)</f>
        <v/>
      </c>
      <c r="BF23" t="str">
        <f>IF(ISBLANK('5. Evaluation Planning'!G12),"",'5. Evaluation Planning'!G12)</f>
        <v/>
      </c>
      <c r="BG23" t="str">
        <f>IF(ISBLANK('5. Evaluation Planning'!H12),"",'5. Evaluation Planning'!H12)</f>
        <v/>
      </c>
      <c r="BH23" t="str">
        <f>IF(ISBLANK('5. Evaluation Planning'!I12),"",'5. Evaluation Planning'!I12)</f>
        <v/>
      </c>
      <c r="BI23" t="str">
        <f>IF(ISBLANK('5. Evaluation Planning'!J12),"",'5. Evaluation Planning'!J12)</f>
        <v/>
      </c>
      <c r="BJ23" t="str">
        <f>IF(ISBLANK('5. Evaluation Planning'!K12),"",'5. Evaluation Planning'!K12)</f>
        <v/>
      </c>
      <c r="BK23" t="str">
        <f>IF(ISBLANK('5. Evaluation Planning'!L12),"",'5. Evaluation Planning'!L12)</f>
        <v/>
      </c>
      <c r="BL23">
        <f>IF(ISBLANK('5. Evaluation Planning'!G13),"",'5. Evaluation Planning'!G13)</f>
        <v>2</v>
      </c>
      <c r="BM23">
        <f>IF(ISBLANK('5. Evaluation Planning'!G18),"",'5. Evaluation Planning'!G18)</f>
        <v>5</v>
      </c>
      <c r="BN23">
        <f>IF(ISBLANK('5. Evaluation Planning'!H18),"",'5. Evaluation Planning'!H18)</f>
        <v>12</v>
      </c>
      <c r="BO23" t="str">
        <f>IF(ISBLANK('5. Evaluation Planning'!I18),"",'5. Evaluation Planning'!I18)</f>
        <v/>
      </c>
      <c r="BP23">
        <f>IF(ISBLANK('5. Evaluation Planning'!J18),"",'5. Evaluation Planning'!J18)</f>
        <v>3</v>
      </c>
      <c r="BQ23" t="str">
        <f>IF(ISBLANK('5. Evaluation Planning'!K18),"",'5. Evaluation Planning'!K18)</f>
        <v/>
      </c>
      <c r="BR23" t="str">
        <f>IF(ISBLANK('5. Evaluation Planning'!L18),"",'5. Evaluation Planning'!L18)</f>
        <v/>
      </c>
      <c r="BS23" t="str">
        <f>IF(ISBLANK('5. Evaluation Planning'!G19),"",'5. Evaluation Planning'!G19)</f>
        <v/>
      </c>
      <c r="BT23">
        <f>IF(ISBLANK('5. Evaluation Planning'!I19),"",'5. Evaluation Planning'!I19)</f>
        <v>8</v>
      </c>
    </row>
    <row r="25" spans="1:72">
      <c r="A25" s="588" t="s">
        <v>195</v>
      </c>
      <c r="B25" s="588"/>
    </row>
    <row r="26" spans="1:72">
      <c r="A26" s="589" t="s">
        <v>762</v>
      </c>
      <c r="B26" s="589" t="s">
        <v>34</v>
      </c>
      <c r="C26" s="589" t="s">
        <v>648</v>
      </c>
    </row>
    <row r="27" spans="1:72">
      <c r="A27" t="str">
        <f>IF(ISBLANK('DO NO HARM'!G8),"",'DO NO HARM'!G8)</f>
        <v>No</v>
      </c>
      <c r="B27" t="str">
        <f>IF(ISBLANK('DO NO HARM'!G9),"",'DO NO HARM'!G9)</f>
        <v>Not applicable</v>
      </c>
      <c r="C27" t="str">
        <f>IF(ISBLANK('DO NO HARM'!G10),"",'DO NO HARM'!G10)</f>
        <v>Not applicable</v>
      </c>
    </row>
    <row r="29" spans="1:72">
      <c r="A29" s="588" t="s">
        <v>274</v>
      </c>
      <c r="B29" s="588"/>
    </row>
    <row r="30" spans="1:72">
      <c r="A30" s="651" t="s">
        <v>763</v>
      </c>
      <c r="B30" s="651" t="s">
        <v>764</v>
      </c>
      <c r="C30" s="651" t="s">
        <v>787</v>
      </c>
      <c r="D30" s="651" t="s">
        <v>765</v>
      </c>
      <c r="E30" s="651" t="s">
        <v>784</v>
      </c>
      <c r="F30" s="651" t="s">
        <v>785</v>
      </c>
      <c r="G30" s="651" t="s">
        <v>786</v>
      </c>
      <c r="H30" s="651" t="s">
        <v>766</v>
      </c>
      <c r="I30" s="651" t="s">
        <v>767</v>
      </c>
      <c r="J30" s="651" t="s">
        <v>788</v>
      </c>
      <c r="K30" s="651" t="s">
        <v>768</v>
      </c>
      <c r="L30" s="651" t="s">
        <v>789</v>
      </c>
      <c r="M30" s="651" t="s">
        <v>790</v>
      </c>
      <c r="N30" s="651" t="s">
        <v>791</v>
      </c>
      <c r="O30" s="651" t="s">
        <v>769</v>
      </c>
      <c r="P30" s="651" t="s">
        <v>770</v>
      </c>
      <c r="Q30" s="651" t="s">
        <v>771</v>
      </c>
      <c r="R30" s="651" t="s">
        <v>772</v>
      </c>
      <c r="S30" s="651" t="s">
        <v>792</v>
      </c>
      <c r="T30" s="651" t="s">
        <v>793</v>
      </c>
      <c r="U30" s="651" t="s">
        <v>794</v>
      </c>
      <c r="V30" s="651" t="s">
        <v>795</v>
      </c>
      <c r="W30" s="651" t="s">
        <v>796</v>
      </c>
      <c r="X30" s="651" t="s">
        <v>797</v>
      </c>
      <c r="Y30" s="651" t="s">
        <v>773</v>
      </c>
      <c r="Z30" s="651" t="s">
        <v>774</v>
      </c>
      <c r="AA30" s="651" t="s">
        <v>775</v>
      </c>
      <c r="AB30" s="651" t="s">
        <v>776</v>
      </c>
      <c r="AC30" s="651" t="s">
        <v>777</v>
      </c>
      <c r="AD30" s="651" t="s">
        <v>778</v>
      </c>
      <c r="AE30" s="651" t="s">
        <v>798</v>
      </c>
      <c r="AF30" s="651" t="s">
        <v>799</v>
      </c>
      <c r="AG30" s="651" t="s">
        <v>779</v>
      </c>
      <c r="AH30" s="651" t="s">
        <v>780</v>
      </c>
      <c r="AI30" s="651" t="s">
        <v>781</v>
      </c>
      <c r="AJ30" s="651" t="s">
        <v>782</v>
      </c>
      <c r="AK30" s="651" t="s">
        <v>783</v>
      </c>
      <c r="AL30" s="589"/>
    </row>
    <row r="31" spans="1:72">
      <c r="A31" s="584" t="str">
        <f>IF(ISBLANK('7. VAST Projects'!F9),"",'7. VAST Projects'!F9)</f>
        <v>10-14</v>
      </c>
      <c r="B31" s="584" t="str">
        <f>IF(ISBLANK('7. VAST Projects'!I9),"",'7. VAST Projects'!I9)</f>
        <v>25+</v>
      </c>
      <c r="C31" s="584" t="str">
        <f>IF(ISBLANK('7. VAST Projects'!N9),"",'7. VAST Projects'!N9)</f>
        <v>25+</v>
      </c>
      <c r="D31" s="584" t="str">
        <f>IF(ISBLANK('7. VAST Projects'!R9),"",'7. VAST Projects'!R9)</f>
        <v/>
      </c>
      <c r="E31" s="584" t="str">
        <f>IF(ISBLANK('7. VAST Projects'!F11),"",'7. VAST Projects'!F11)</f>
        <v/>
      </c>
      <c r="F31" s="584" t="str">
        <f>IF(ISBLANK('7. VAST Projects'!I11),"",'7. VAST Projects'!I11)</f>
        <v/>
      </c>
      <c r="G31" s="584" t="str">
        <f>IF(ISBLANK('7. VAST Projects'!N11),"",'7. VAST Projects'!N11)</f>
        <v/>
      </c>
      <c r="H31" s="584" t="str">
        <f>IF(ISBLANK('7. VAST Projects'!F13),"",'7. VAST Projects'!F13)</f>
        <v/>
      </c>
      <c r="I31" s="584" t="str">
        <f>IF(ISBLANK('7. VAST Projects'!I13),"",'7. VAST Projects'!I13)</f>
        <v/>
      </c>
      <c r="J31" s="584" t="str">
        <f>IF(ISBLANK('7. VAST Projects'!N13),"",'7. VAST Projects'!N13)</f>
        <v/>
      </c>
      <c r="K31" s="584" t="str">
        <f>IF(ISBLANK('7. VAST Projects'!R13),"",'7. VAST Projects'!R13)</f>
        <v/>
      </c>
      <c r="L31" s="584" t="e">
        <f>IF(ISBLANK('7. VAST Projects'!#REF!),"",'7. VAST Projects'!#REF!)</f>
        <v>#REF!</v>
      </c>
      <c r="M31" s="584" t="e">
        <f>IF(ISBLANK('7. VAST Projects'!#REF!),"",'7. VAST Projects'!#REF!)</f>
        <v>#REF!</v>
      </c>
      <c r="N31" s="584" t="e">
        <f>IF(ISBLANK('7. VAST Projects'!#REF!),"",'7. VAST Projects'!#REF!)</f>
        <v>#REF!</v>
      </c>
      <c r="O31" s="584" t="str">
        <f>IF(ISBLANK('7. VAST Projects'!F18),"",'7. VAST Projects'!F18)</f>
        <v>18+</v>
      </c>
      <c r="P31" s="584" t="str">
        <f>IF(ISBLANK('7. VAST Projects'!I18),"",'7. VAST Projects'!I18)</f>
        <v>&lt;18</v>
      </c>
      <c r="Q31" s="584" t="str">
        <f>IF(ISBLANK('7. VAST Projects'!N18),"",'7. VAST Projects'!N18)</f>
        <v>18+</v>
      </c>
      <c r="R31" s="584" t="str">
        <f>IF(ISBLANK('7. VAST Projects'!R18),"",'7. VAST Projects'!R18)</f>
        <v>18+</v>
      </c>
      <c r="S31" s="584" t="e">
        <f>IF(ISBLANK('7. VAST Projects'!#REF!),"",'7. VAST Projects'!#REF!)</f>
        <v>#REF!</v>
      </c>
      <c r="T31" s="584" t="e">
        <f>IF(ISBLANK('7. VAST Projects'!#REF!),"",'7. VAST Projects'!#REF!)</f>
        <v>#REF!</v>
      </c>
      <c r="U31" s="584" t="e">
        <f>IF(ISBLANK('7. VAST Projects'!#REF!),"",'7. VAST Projects'!#REF!)</f>
        <v>#REF!</v>
      </c>
      <c r="V31" s="584" t="e">
        <f>IF(ISBLANK('7. VAST Projects'!#REF!),"",'7. VAST Projects'!#REF!)</f>
        <v>#REF!</v>
      </c>
      <c r="W31" s="584" t="e">
        <f>IF(ISBLANK('7. VAST Projects'!#REF!),"",'7. VAST Projects'!#REF!)</f>
        <v>#REF!</v>
      </c>
      <c r="X31" s="584" t="e">
        <f>IF(ISBLANK('7. VAST Projects'!#REF!),"",'7. VAST Projects'!#REF!)</f>
        <v>#REF!</v>
      </c>
      <c r="Y31" s="584" t="str">
        <f>IF(ISBLANK('7. VAST Projects'!F24),"",'7. VAST Projects'!F24)</f>
        <v/>
      </c>
      <c r="Z31" s="584" t="e">
        <f>IF(ISBLANK('7. VAST Projects'!#REF!),"",'7. VAST Projects'!#REF!)</f>
        <v>#REF!</v>
      </c>
      <c r="AA31" s="584" t="str">
        <f>IF(ISBLANK('7. VAST Projects'!G24),"",'7. VAST Projects'!G24)</f>
        <v/>
      </c>
      <c r="AB31" s="584" t="str">
        <f>IF(ISBLANK('7. VAST Projects'!H24),"",'7. VAST Projects'!H24)</f>
        <v/>
      </c>
      <c r="AC31" s="584" t="str">
        <f>IF(ISBLANK('7. VAST Projects'!F29),"",'7. VAST Projects'!F29)</f>
        <v/>
      </c>
      <c r="AD31" s="584" t="str">
        <f>IF(ISBLANK('7. VAST Projects'!I29),"",'7. VAST Projects'!I29)</f>
        <v/>
      </c>
      <c r="AE31" s="584" t="e">
        <f>IF(ISBLANK('7. VAST Projects'!#REF!),"",'7. VAST Projects'!#REF!)</f>
        <v>#REF!</v>
      </c>
      <c r="AF31" s="584" t="str">
        <f>IF(ISBLANK('7. VAST Projects'!N29),"",'7. VAST Projects'!N29)</f>
        <v/>
      </c>
      <c r="AG31" s="584" t="str">
        <f>IF(ISBLANK('7. VAST Projects'!E33),"",'7. VAST Projects'!E33)</f>
        <v/>
      </c>
      <c r="AH31" s="584" t="str">
        <f>IF(ISBLANK('7. VAST Projects'!G33),"",'7. VAST Projects'!G33)</f>
        <v/>
      </c>
      <c r="AI31" s="584" t="str">
        <f>IF(ISBLANK('7. VAST Projects'!E34),"",'7. VAST Projects'!E34)</f>
        <v/>
      </c>
      <c r="AJ31" s="584" t="str">
        <f>IF(ISBLANK('7. VAST Projects'!G34),"",'7. VAST Projects'!G34)</f>
        <v/>
      </c>
      <c r="AK31" s="584" t="str">
        <f>IF(ISBLANK('7. VAST Projects'!L34),"",'7. VAST Projects'!L34)</f>
        <v/>
      </c>
    </row>
    <row r="33" spans="1:85">
      <c r="A33" s="588" t="s">
        <v>1232</v>
      </c>
    </row>
    <row r="34" spans="1:85">
      <c r="A34" s="586" t="s">
        <v>811</v>
      </c>
      <c r="B34" s="589" t="s">
        <v>820</v>
      </c>
      <c r="C34" s="587" t="s">
        <v>1248</v>
      </c>
      <c r="D34" s="43"/>
      <c r="E34" s="43"/>
      <c r="F34" s="43"/>
      <c r="G34" s="43"/>
      <c r="H34" s="43"/>
      <c r="I34" s="43"/>
      <c r="J34" s="43"/>
      <c r="K34" s="43"/>
      <c r="L34" s="43"/>
      <c r="M34" s="43"/>
      <c r="N34" s="43"/>
      <c r="O34" s="43"/>
      <c r="P34" s="43"/>
      <c r="Q34" s="43"/>
      <c r="R34" s="43"/>
      <c r="S34" s="43"/>
      <c r="T34" s="43"/>
      <c r="U34" s="43"/>
      <c r="V34" s="43"/>
      <c r="W34" s="43"/>
      <c r="X34" s="43"/>
      <c r="Y34" s="43"/>
      <c r="Z34" s="43"/>
      <c r="AA34" s="43"/>
      <c r="AB34" s="43"/>
      <c r="AC34" s="43"/>
      <c r="AD34" s="43"/>
      <c r="AE34" s="43"/>
      <c r="AF34" s="43"/>
      <c r="AG34" s="43"/>
      <c r="AH34" s="43"/>
      <c r="AI34" s="43"/>
      <c r="AJ34" s="43"/>
      <c r="AK34" s="43"/>
      <c r="AL34" s="43"/>
      <c r="AM34" s="43"/>
      <c r="AN34" s="43"/>
      <c r="AO34" s="43"/>
      <c r="AP34" s="43"/>
      <c r="AQ34" s="43"/>
      <c r="AR34" s="43"/>
      <c r="AS34" s="43"/>
      <c r="AT34" s="43"/>
      <c r="AU34" s="43"/>
      <c r="AV34" s="43"/>
      <c r="AW34" s="43"/>
      <c r="AX34" s="43"/>
      <c r="AY34" s="43"/>
      <c r="AZ34" s="43"/>
      <c r="BA34" s="43"/>
      <c r="BB34" s="43"/>
      <c r="BC34" s="43"/>
      <c r="BD34" s="43"/>
      <c r="BE34" s="43"/>
      <c r="BF34" s="43"/>
      <c r="BG34" s="43"/>
      <c r="BH34" s="43"/>
      <c r="BI34" s="43"/>
      <c r="BJ34" s="43"/>
      <c r="BK34" s="43"/>
      <c r="BL34" s="43"/>
      <c r="BM34" s="43"/>
      <c r="BN34" s="43"/>
      <c r="BO34" s="43"/>
      <c r="BP34" s="43"/>
      <c r="BQ34" s="43"/>
      <c r="BR34" s="43"/>
      <c r="BS34" s="43"/>
      <c r="BT34" s="43"/>
      <c r="BU34" s="43"/>
      <c r="BV34" s="43"/>
      <c r="BW34" s="43"/>
      <c r="BX34" s="43"/>
      <c r="BY34" s="43"/>
      <c r="BZ34" s="43"/>
      <c r="CA34" s="43"/>
      <c r="CB34" s="43"/>
      <c r="CC34" s="43"/>
      <c r="CD34" s="43"/>
      <c r="CE34" s="43"/>
      <c r="CF34" s="43"/>
      <c r="CG34" s="43"/>
    </row>
    <row r="35" spans="1:85">
      <c r="A35" s="8" t="str">
        <f>IF(ISBLANK(CountryChoice),"",IF(ISERROR(MATCH(CountryChoice,Lookup!N1:N51,0)),"",INDEX(Lookup!N1:O51,MATCH(CountryChoice,Lookup!N1:N51,0),2)))</f>
        <v>AF</v>
      </c>
      <c r="B35" t="str">
        <f>IF(ISBLANK(ProgramElementChoice),"",ProgramElementChoice)</f>
        <v>3.1.9, Nutrition</v>
      </c>
      <c r="C35" s="8">
        <f>IF($B$35="","",INDEX(Lookup!B1:C31,MATCH($B$35,Lookup!B1:B31),2))</f>
        <v>13</v>
      </c>
      <c r="D35" s="8"/>
      <c r="E35" s="8"/>
      <c r="F35" s="8"/>
      <c r="G35" s="8"/>
      <c r="H35" s="8"/>
      <c r="I35" s="8"/>
      <c r="J35" s="8"/>
      <c r="K35" s="8"/>
      <c r="L35" s="8"/>
      <c r="M35" s="8"/>
      <c r="N35" s="8"/>
      <c r="O35" s="8"/>
      <c r="P35" s="8"/>
      <c r="Q35" s="8"/>
      <c r="R35" s="8"/>
      <c r="S35" s="8"/>
      <c r="T35" s="8"/>
      <c r="U35" s="8"/>
      <c r="V35" s="8"/>
      <c r="W35" s="8"/>
      <c r="X35" s="8"/>
      <c r="Y35" s="8"/>
      <c r="Z35" s="8"/>
      <c r="AA35" s="8"/>
      <c r="AB35" s="8"/>
      <c r="AC35" s="8"/>
      <c r="AD35" s="8"/>
      <c r="AE35" s="8"/>
      <c r="AF35" s="8"/>
      <c r="AG35" s="8"/>
      <c r="AH35" s="8"/>
      <c r="AI35" s="8"/>
      <c r="AJ35" s="8"/>
      <c r="AK35" s="8"/>
      <c r="AL35" s="8"/>
      <c r="AM35" s="8"/>
      <c r="AN35" s="8"/>
      <c r="AO35" s="8"/>
      <c r="AP35" s="8"/>
      <c r="AQ35" s="8"/>
      <c r="AR35" s="8"/>
      <c r="AS35" s="8"/>
      <c r="AT35" s="8"/>
      <c r="AU35" s="8"/>
      <c r="AV35" s="8"/>
      <c r="AW35" s="8"/>
      <c r="AX35" s="8"/>
      <c r="AY35" s="8"/>
      <c r="AZ35" s="8"/>
      <c r="BA35" s="8"/>
      <c r="BB35" s="8"/>
      <c r="BC35" s="8"/>
      <c r="BD35" s="8"/>
      <c r="BE35" s="8"/>
      <c r="BF35" s="8"/>
      <c r="BG35" s="8"/>
      <c r="BH35" s="8"/>
      <c r="BI35" s="8"/>
      <c r="BJ35" s="8"/>
      <c r="BK35" s="8"/>
      <c r="BL35" s="8"/>
      <c r="BM35" s="8"/>
      <c r="BN35" s="8"/>
      <c r="BO35" s="8"/>
      <c r="BP35" s="8"/>
      <c r="BQ35" s="8"/>
      <c r="BR35" s="8"/>
      <c r="BS35" s="8"/>
      <c r="BT35" s="8"/>
      <c r="BU35" s="8"/>
      <c r="BV35" s="8"/>
      <c r="BW35" s="8"/>
      <c r="BX35" s="8"/>
      <c r="BY35" s="8"/>
      <c r="BZ35" s="8"/>
      <c r="CA35" s="8"/>
      <c r="CB35" s="8"/>
      <c r="CC35" s="8"/>
      <c r="CD35" s="8"/>
      <c r="CE35" s="8"/>
      <c r="CF35" s="8"/>
      <c r="CG35" s="8"/>
    </row>
    <row r="36" spans="1:85">
      <c r="A36" s="8"/>
    </row>
    <row r="37" spans="1:85">
      <c r="A37" s="8" t="s">
        <v>273</v>
      </c>
    </row>
    <row r="38" spans="1:85">
      <c r="A38" s="589"/>
      <c r="B38" s="589" t="s">
        <v>1233</v>
      </c>
      <c r="C38" s="589" t="s">
        <v>1234</v>
      </c>
      <c r="D38" s="589" t="s">
        <v>1235</v>
      </c>
      <c r="E38" s="589" t="s">
        <v>1236</v>
      </c>
      <c r="F38" s="589" t="s">
        <v>1237</v>
      </c>
      <c r="G38" s="589" t="s">
        <v>1238</v>
      </c>
      <c r="H38" s="589" t="s">
        <v>1239</v>
      </c>
      <c r="I38" s="589" t="s">
        <v>1240</v>
      </c>
      <c r="J38" s="589" t="s">
        <v>1241</v>
      </c>
      <c r="K38" s="589" t="s">
        <v>1242</v>
      </c>
      <c r="L38" s="589" t="s">
        <v>1243</v>
      </c>
      <c r="M38" s="589" t="s">
        <v>1244</v>
      </c>
      <c r="N38" s="589" t="s">
        <v>1245</v>
      </c>
      <c r="O38" s="589" t="s">
        <v>820</v>
      </c>
      <c r="P38" s="589" t="s">
        <v>1248</v>
      </c>
      <c r="Q38" s="589" t="s">
        <v>1249</v>
      </c>
    </row>
    <row r="39" spans="1:85">
      <c r="A39" s="589"/>
      <c r="B39" s="8" t="str">
        <f ca="1">IF(ISBLANK('8. SPA Projects'!E15),"",'8. SPA Projects'!E15)</f>
        <v># of people trained in child health and nutrition through USG-supported health area programs</v>
      </c>
      <c r="C39" t="str">
        <f>IF(ISBLANK('8. SPA Projects'!K15),"",'8. SPA Projects'!K15)</f>
        <v/>
      </c>
      <c r="D39" t="str">
        <f ca="1">IF(ISBLANK('8. SPA Projects'!L15),"",'8. SPA Projects'!L15)</f>
        <v>Men 25 and older</v>
      </c>
      <c r="E39" t="str">
        <f>IF(ISBLANK('8. SPA Projects'!M15),"",'8. SPA Projects'!M15)</f>
        <v/>
      </c>
      <c r="F39" t="str">
        <f ca="1">IF(ISBLANK('8. SPA Projects'!N15),"",'8. SPA Projects'!N15)</f>
        <v>Women 25 and older</v>
      </c>
      <c r="G39" t="str">
        <f>IF(ISBLANK('8. SPA Projects'!O15),"",'8. SPA Projects'!O15)</f>
        <v/>
      </c>
      <c r="H39" t="str">
        <f ca="1">IF(ISBLANK('8. SPA Projects'!P15),"",'8. SPA Projects'!P15)</f>
        <v>Men 15-24</v>
      </c>
      <c r="I39" t="str">
        <f>IF(ISBLANK('8. SPA Projects'!Q15),"",'8. SPA Projects'!Q15)</f>
        <v/>
      </c>
      <c r="J39" t="str">
        <f ca="1">IF(ISBLANK('8. SPA Projects'!R15),"",'8. SPA Projects'!R15)</f>
        <v>Women 15-24</v>
      </c>
      <c r="K39" t="str">
        <f>IF(ISBLANK('8. SPA Projects'!S15),"",'8. SPA Projects'!S15)</f>
        <v/>
      </c>
      <c r="L39" t="str">
        <f ca="1">IF(ISBLANK('8. SPA Projects'!T15),"",'8. SPA Projects'!T15)</f>
        <v/>
      </c>
      <c r="M39" t="str">
        <f>IF(ISBLANK('8. SPA Projects'!U15),"",'8. SPA Projects'!U15)</f>
        <v/>
      </c>
      <c r="N39" t="str">
        <f ca="1">IF(ISBLANK('8. SPA Projects'!V15),"",'8. SPA Projects'!V15)</f>
        <v/>
      </c>
      <c r="O39" t="str">
        <f ca="1">IF(B39="","",LEFT($B$35,5))</f>
        <v>3.1.9</v>
      </c>
      <c r="P39">
        <f ca="1">IF(OR(B39="",AND($B$35="",B39="")),"",INDEX(Lookup!B$1:C$31,MATCH($B$35,Lookup!B$1:B$31),2))</f>
        <v>13</v>
      </c>
      <c r="Q39">
        <f ca="1">IF(ISBLANK('8. SPA Projects'!D15),"",'8. SPA Projects'!D15)</f>
        <v>53</v>
      </c>
    </row>
    <row r="40" spans="1:85">
      <c r="A40" s="589"/>
      <c r="B40" s="8" t="str">
        <f ca="1">IF(ISBLANK('8. SPA Projects'!E16),"",'8. SPA Projects'!E16)</f>
        <v># of health facilities with improved capacity to manage acute under-nutrition</v>
      </c>
      <c r="C40" t="str">
        <f>IF(ISBLANK('8. SPA Projects'!K16),"",'8. SPA Projects'!K16)</f>
        <v/>
      </c>
      <c r="D40" t="str">
        <f ca="1">IF(ISBLANK('8. SPA Projects'!L16),"",'8. SPA Projects'!L16)</f>
        <v>Facilities</v>
      </c>
      <c r="E40" t="str">
        <f>IF(ISBLANK('8. SPA Projects'!M16),"",'8. SPA Projects'!M16)</f>
        <v/>
      </c>
      <c r="F40" t="str">
        <f ca="1">IF(ISBLANK('8. SPA Projects'!N16),"",'8. SPA Projects'!N16)</f>
        <v/>
      </c>
      <c r="G40" t="str">
        <f>IF(ISBLANK('8. SPA Projects'!O16),"",'8. SPA Projects'!O16)</f>
        <v/>
      </c>
      <c r="H40" t="str">
        <f ca="1">IF(ISBLANK('8. SPA Projects'!P16),"",'8. SPA Projects'!P16)</f>
        <v/>
      </c>
      <c r="I40" t="str">
        <f>IF(ISBLANK('8. SPA Projects'!Q16),"",'8. SPA Projects'!Q16)</f>
        <v/>
      </c>
      <c r="J40" t="str">
        <f ca="1">IF(ISBLANK('8. SPA Projects'!R16),"",'8. SPA Projects'!R16)</f>
        <v/>
      </c>
      <c r="K40" t="str">
        <f>IF(ISBLANK('8. SPA Projects'!S16),"",'8. SPA Projects'!S16)</f>
        <v/>
      </c>
      <c r="L40" t="str">
        <f ca="1">IF(ISBLANK('8. SPA Projects'!T16),"",'8. SPA Projects'!T16)</f>
        <v/>
      </c>
      <c r="M40" t="str">
        <f>IF(ISBLANK('8. SPA Projects'!U16),"",'8. SPA Projects'!U16)</f>
        <v/>
      </c>
      <c r="N40" t="str">
        <f ca="1">IF(ISBLANK('8. SPA Projects'!V16),"",'8. SPA Projects'!V16)</f>
        <v/>
      </c>
      <c r="O40" t="str">
        <f t="shared" ref="O40:O57" ca="1" si="0">IF(B40="","",LEFT($B$35,5))</f>
        <v>3.1.9</v>
      </c>
      <c r="P40">
        <f ca="1">IF(OR(B40="",AND($B$35="",B40="")),"",INDEX(Lookup!B$1:C$31,MATCH($B$35,Lookup!B$1:B$31),2))</f>
        <v>13</v>
      </c>
      <c r="Q40">
        <f ca="1">IF(ISBLANK('8. SPA Projects'!D16),"",'8. SPA Projects'!D16)</f>
        <v>54</v>
      </c>
    </row>
    <row r="41" spans="1:85">
      <c r="A41" s="589"/>
      <c r="B41" s="8" t="str">
        <f ca="1">IF(ISBLANK('8. SPA Projects'!E17),"",'8. SPA Projects'!E17)</f>
        <v># of children under five reached by US government-supported nutrition programs</v>
      </c>
      <c r="C41" t="str">
        <f>IF(ISBLANK('8. SPA Projects'!K17),"",'8. SPA Projects'!K17)</f>
        <v/>
      </c>
      <c r="D41" t="str">
        <f ca="1">IF(ISBLANK('8. SPA Projects'!L17),"",'8. SPA Projects'!L17)</f>
        <v>Boys under 5 years old</v>
      </c>
      <c r="E41" t="str">
        <f>IF(ISBLANK('8. SPA Projects'!M17),"",'8. SPA Projects'!M17)</f>
        <v/>
      </c>
      <c r="F41" t="str">
        <f ca="1">IF(ISBLANK('8. SPA Projects'!N17),"",'8. SPA Projects'!N17)</f>
        <v>Girls under 5 years old</v>
      </c>
      <c r="G41" t="str">
        <f>IF(ISBLANK('8. SPA Projects'!O17),"",'8. SPA Projects'!O17)</f>
        <v/>
      </c>
      <c r="H41" t="str">
        <f ca="1">IF(ISBLANK('8. SPA Projects'!P17),"",'8. SPA Projects'!P17)</f>
        <v/>
      </c>
      <c r="I41" t="str">
        <f>IF(ISBLANK('8. SPA Projects'!Q17),"",'8. SPA Projects'!Q17)</f>
        <v/>
      </c>
      <c r="J41" t="str">
        <f ca="1">IF(ISBLANK('8. SPA Projects'!R17),"",'8. SPA Projects'!R17)</f>
        <v/>
      </c>
      <c r="K41" t="str">
        <f>IF(ISBLANK('8. SPA Projects'!S17),"",'8. SPA Projects'!S17)</f>
        <v/>
      </c>
      <c r="L41" t="str">
        <f ca="1">IF(ISBLANK('8. SPA Projects'!T17),"",'8. SPA Projects'!T17)</f>
        <v/>
      </c>
      <c r="M41" t="str">
        <f>IF(ISBLANK('8. SPA Projects'!U17),"",'8. SPA Projects'!U17)</f>
        <v/>
      </c>
      <c r="N41" t="str">
        <f ca="1">IF(ISBLANK('8. SPA Projects'!V17),"",'8. SPA Projects'!V17)</f>
        <v/>
      </c>
      <c r="O41" t="str">
        <f t="shared" ca="1" si="0"/>
        <v>3.1.9</v>
      </c>
      <c r="P41">
        <f ca="1">IF(OR(B41="",AND($B$35="",B41="")),"",INDEX(Lookup!B$1:C$31,MATCH($B$35,Lookup!B$1:B$31),2))</f>
        <v>13</v>
      </c>
      <c r="Q41">
        <f ca="1">IF(ISBLANK('8. SPA Projects'!D17),"",'8. SPA Projects'!D17)</f>
        <v>55</v>
      </c>
    </row>
    <row r="42" spans="1:85">
      <c r="A42" s="589"/>
      <c r="B42" s="8" t="str">
        <f ca="1">IF(ISBLANK('8. SPA Projects'!E18),"",'8. SPA Projects'!E18)</f>
        <v># of people impacted by community support projects for improving child health and nutrition</v>
      </c>
      <c r="C42" t="str">
        <f>IF(ISBLANK('8. SPA Projects'!K18),"",'8. SPA Projects'!K18)</f>
        <v/>
      </c>
      <c r="D42" t="str">
        <f ca="1">IF(ISBLANK('8. SPA Projects'!L18),"",'8. SPA Projects'!L18)</f>
        <v>Men, 25 and over</v>
      </c>
      <c r="E42" t="str">
        <f>IF(ISBLANK('8. SPA Projects'!M18),"",'8. SPA Projects'!M18)</f>
        <v/>
      </c>
      <c r="F42" t="str">
        <f ca="1">IF(ISBLANK('8. SPA Projects'!N18),"",'8. SPA Projects'!N18)</f>
        <v>Women, 25 and over</v>
      </c>
      <c r="G42" t="str">
        <f>IF(ISBLANK('8. SPA Projects'!O18),"",'8. SPA Projects'!O18)</f>
        <v/>
      </c>
      <c r="H42" t="str">
        <f ca="1">IF(ISBLANK('8. SPA Projects'!P18),"",'8. SPA Projects'!P18)</f>
        <v>Men, 15-24</v>
      </c>
      <c r="I42" t="str">
        <f>IF(ISBLANK('8. SPA Projects'!Q18),"",'8. SPA Projects'!Q18)</f>
        <v/>
      </c>
      <c r="J42" t="str">
        <f ca="1">IF(ISBLANK('8. SPA Projects'!R18),"",'8. SPA Projects'!R18)</f>
        <v>Women, 15-24</v>
      </c>
      <c r="K42" t="str">
        <f>IF(ISBLANK('8. SPA Projects'!S18),"",'8. SPA Projects'!S18)</f>
        <v/>
      </c>
      <c r="L42" t="str">
        <f ca="1">IF(ISBLANK('8. SPA Projects'!T18),"",'8. SPA Projects'!T18)</f>
        <v>Boys, 14 and under</v>
      </c>
      <c r="M42" t="str">
        <f>IF(ISBLANK('8. SPA Projects'!U18),"",'8. SPA Projects'!U18)</f>
        <v/>
      </c>
      <c r="N42" t="str">
        <f ca="1">IF(ISBLANK('8. SPA Projects'!V18),"",'8. SPA Projects'!V18)</f>
        <v>Girls, 14 and under</v>
      </c>
      <c r="O42" t="str">
        <f t="shared" ca="1" si="0"/>
        <v>3.1.9</v>
      </c>
      <c r="P42">
        <f ca="1">IF(OR(B42="",AND($B$35="",B42="")),"",INDEX(Lookup!B$1:C$31,MATCH($B$35,Lookup!B$1:B$31),2))</f>
        <v>13</v>
      </c>
      <c r="Q42" t="str">
        <f ca="1">IF(ISBLANK('8. SPA Projects'!D18),"",'8. SPA Projects'!D18)</f>
        <v/>
      </c>
    </row>
    <row r="43" spans="1:85">
      <c r="A43" s="589"/>
      <c r="B43" s="8" t="str">
        <f ca="1">IF(ISBLANK('8. SPA Projects'!E19),"",'8. SPA Projects'!E19)</f>
        <v/>
      </c>
      <c r="C43" t="str">
        <f>IF(ISBLANK('8. SPA Projects'!K19),"",'8. SPA Projects'!K19)</f>
        <v/>
      </c>
      <c r="D43" t="str">
        <f ca="1">IF(ISBLANK('8. SPA Projects'!L19),"",'8. SPA Projects'!L19)</f>
        <v/>
      </c>
      <c r="E43" t="str">
        <f>IF(ISBLANK('8. SPA Projects'!M19),"",'8. SPA Projects'!M19)</f>
        <v/>
      </c>
      <c r="F43" t="str">
        <f ca="1">IF(ISBLANK('8. SPA Projects'!N19),"",'8. SPA Projects'!N19)</f>
        <v/>
      </c>
      <c r="G43" t="str">
        <f>IF(ISBLANK('8. SPA Projects'!O19),"",'8. SPA Projects'!O19)</f>
        <v/>
      </c>
      <c r="H43" t="str">
        <f ca="1">IF(ISBLANK('8. SPA Projects'!P19),"",'8. SPA Projects'!P19)</f>
        <v/>
      </c>
      <c r="I43" t="str">
        <f>IF(ISBLANK('8. SPA Projects'!Q19),"",'8. SPA Projects'!Q19)</f>
        <v/>
      </c>
      <c r="J43" t="str">
        <f ca="1">IF(ISBLANK('8. SPA Projects'!R19),"",'8. SPA Projects'!R19)</f>
        <v/>
      </c>
      <c r="K43" t="str">
        <f>IF(ISBLANK('8. SPA Projects'!S19),"",'8. SPA Projects'!S19)</f>
        <v/>
      </c>
      <c r="L43" t="str">
        <f ca="1">IF(ISBLANK('8. SPA Projects'!T19),"",'8. SPA Projects'!T19)</f>
        <v/>
      </c>
      <c r="M43" t="str">
        <f>IF(ISBLANK('8. SPA Projects'!U19),"",'8. SPA Projects'!U19)</f>
        <v/>
      </c>
      <c r="N43" t="str">
        <f ca="1">IF(ISBLANK('8. SPA Projects'!V19),"",'8. SPA Projects'!V19)</f>
        <v/>
      </c>
      <c r="O43" t="str">
        <f t="shared" ca="1" si="0"/>
        <v/>
      </c>
      <c r="P43" t="str">
        <f ca="1">IF(OR(B43="",AND($B$35="",B43="")),"",INDEX(Lookup!B$1:C$31,MATCH($B$35,Lookup!B$1:B$31),2))</f>
        <v/>
      </c>
      <c r="Q43" t="str">
        <f ca="1">IF(ISBLANK('8. SPA Projects'!D19),"",'8. SPA Projects'!D19)</f>
        <v/>
      </c>
    </row>
    <row r="44" spans="1:85">
      <c r="A44" s="589"/>
      <c r="B44" s="8" t="str">
        <f ca="1">IF(ISBLANK('8. SPA Projects'!E20),"",'8. SPA Projects'!E20)</f>
        <v/>
      </c>
      <c r="C44" t="str">
        <f>IF(ISBLANK('8. SPA Projects'!K20),"",'8. SPA Projects'!K20)</f>
        <v/>
      </c>
      <c r="D44" t="str">
        <f ca="1">IF(ISBLANK('8. SPA Projects'!L20),"",'8. SPA Projects'!L20)</f>
        <v/>
      </c>
      <c r="E44" t="str">
        <f>IF(ISBLANK('8. SPA Projects'!M20),"",'8. SPA Projects'!M20)</f>
        <v/>
      </c>
      <c r="F44" t="str">
        <f ca="1">IF(ISBLANK('8. SPA Projects'!N20),"",'8. SPA Projects'!N20)</f>
        <v/>
      </c>
      <c r="G44" t="str">
        <f>IF(ISBLANK('8. SPA Projects'!O20),"",'8. SPA Projects'!O20)</f>
        <v/>
      </c>
      <c r="H44" t="str">
        <f ca="1">IF(ISBLANK('8. SPA Projects'!P20),"",'8. SPA Projects'!P20)</f>
        <v/>
      </c>
      <c r="I44" t="str">
        <f>IF(ISBLANK('8. SPA Projects'!Q20),"",'8. SPA Projects'!Q20)</f>
        <v/>
      </c>
      <c r="J44" t="str">
        <f ca="1">IF(ISBLANK('8. SPA Projects'!R20),"",'8. SPA Projects'!R20)</f>
        <v/>
      </c>
      <c r="K44" t="str">
        <f>IF(ISBLANK('8. SPA Projects'!S20),"",'8. SPA Projects'!S20)</f>
        <v/>
      </c>
      <c r="L44" t="str">
        <f ca="1">IF(ISBLANK('8. SPA Projects'!T20),"",'8. SPA Projects'!T20)</f>
        <v/>
      </c>
      <c r="M44" t="str">
        <f>IF(ISBLANK('8. SPA Projects'!U20),"",'8. SPA Projects'!U20)</f>
        <v/>
      </c>
      <c r="N44" t="str">
        <f ca="1">IF(ISBLANK('8. SPA Projects'!V20),"",'8. SPA Projects'!V20)</f>
        <v/>
      </c>
      <c r="O44" t="str">
        <f t="shared" ca="1" si="0"/>
        <v/>
      </c>
      <c r="P44" t="str">
        <f ca="1">IF(OR(B44="",AND($B$35="",B44="")),"",INDEX(Lookup!B$1:C$31,MATCH($B$35,Lookup!B$1:B$31),2))</f>
        <v/>
      </c>
      <c r="Q44" t="str">
        <f ca="1">IF(ISBLANK('8. SPA Projects'!D20),"",'8. SPA Projects'!D20)</f>
        <v/>
      </c>
    </row>
    <row r="45" spans="1:85">
      <c r="A45" s="589"/>
      <c r="B45" s="8" t="str">
        <f ca="1">IF(ISBLANK('8. SPA Projects'!E21),"",'8. SPA Projects'!E21)</f>
        <v/>
      </c>
      <c r="C45" t="str">
        <f>IF(ISBLANK('8. SPA Projects'!K21),"",'8. SPA Projects'!K21)</f>
        <v/>
      </c>
      <c r="D45" t="str">
        <f ca="1">IF(ISBLANK('8. SPA Projects'!L21),"",'8. SPA Projects'!L21)</f>
        <v/>
      </c>
      <c r="E45" t="str">
        <f>IF(ISBLANK('8. SPA Projects'!M21),"",'8. SPA Projects'!M21)</f>
        <v/>
      </c>
      <c r="F45" t="str">
        <f ca="1">IF(ISBLANK('8. SPA Projects'!N21),"",'8. SPA Projects'!N21)</f>
        <v/>
      </c>
      <c r="G45" t="str">
        <f>IF(ISBLANK('8. SPA Projects'!O21),"",'8. SPA Projects'!O21)</f>
        <v/>
      </c>
      <c r="H45" t="str">
        <f ca="1">IF(ISBLANK('8. SPA Projects'!P21),"",'8. SPA Projects'!P21)</f>
        <v/>
      </c>
      <c r="I45" t="str">
        <f>IF(ISBLANK('8. SPA Projects'!Q21),"",'8. SPA Projects'!Q21)</f>
        <v/>
      </c>
      <c r="J45" t="str">
        <f ca="1">IF(ISBLANK('8. SPA Projects'!R21),"",'8. SPA Projects'!R21)</f>
        <v/>
      </c>
      <c r="K45" t="str">
        <f>IF(ISBLANK('8. SPA Projects'!S21),"",'8. SPA Projects'!S21)</f>
        <v/>
      </c>
      <c r="L45" t="str">
        <f ca="1">IF(ISBLANK('8. SPA Projects'!T21),"",'8. SPA Projects'!T21)</f>
        <v/>
      </c>
      <c r="M45" t="str">
        <f>IF(ISBLANK('8. SPA Projects'!U21),"",'8. SPA Projects'!U21)</f>
        <v/>
      </c>
      <c r="N45" t="str">
        <f ca="1">IF(ISBLANK('8. SPA Projects'!V21),"",'8. SPA Projects'!V21)</f>
        <v/>
      </c>
      <c r="O45" t="str">
        <f t="shared" ca="1" si="0"/>
        <v/>
      </c>
      <c r="P45" t="str">
        <f ca="1">IF(OR(B45="",AND($B$35="",B45="")),"",INDEX(Lookup!B$1:C$31,MATCH($B$35,Lookup!B$1:B$31),2))</f>
        <v/>
      </c>
      <c r="Q45" t="str">
        <f ca="1">IF(ISBLANK('8. SPA Projects'!D21),"",'8. SPA Projects'!D21)</f>
        <v/>
      </c>
    </row>
    <row r="46" spans="1:85">
      <c r="A46" s="589"/>
      <c r="B46" s="8" t="str">
        <f ca="1">IF(ISBLANK('8. SPA Projects'!E22),"",'8. SPA Projects'!E22)</f>
        <v/>
      </c>
      <c r="C46" t="str">
        <f>IF(ISBLANK('8. SPA Projects'!K22),"",'8. SPA Projects'!K22)</f>
        <v/>
      </c>
      <c r="D46" t="str">
        <f ca="1">IF(ISBLANK('8. SPA Projects'!L22),"",'8. SPA Projects'!L22)</f>
        <v/>
      </c>
      <c r="E46" t="str">
        <f>IF(ISBLANK('8. SPA Projects'!M22),"",'8. SPA Projects'!M22)</f>
        <v/>
      </c>
      <c r="F46" t="str">
        <f ca="1">IF(ISBLANK('8. SPA Projects'!N22),"",'8. SPA Projects'!N22)</f>
        <v/>
      </c>
      <c r="G46" t="str">
        <f>IF(ISBLANK('8. SPA Projects'!O22),"",'8. SPA Projects'!O22)</f>
        <v/>
      </c>
      <c r="H46" t="str">
        <f ca="1">IF(ISBLANK('8. SPA Projects'!P22),"",'8. SPA Projects'!P22)</f>
        <v/>
      </c>
      <c r="I46" t="str">
        <f>IF(ISBLANK('8. SPA Projects'!Q22),"",'8. SPA Projects'!Q22)</f>
        <v/>
      </c>
      <c r="J46" t="str">
        <f ca="1">IF(ISBLANK('8. SPA Projects'!R22),"",'8. SPA Projects'!R22)</f>
        <v/>
      </c>
      <c r="K46" t="str">
        <f>IF(ISBLANK('8. SPA Projects'!S22),"",'8. SPA Projects'!S22)</f>
        <v/>
      </c>
      <c r="L46" t="str">
        <f ca="1">IF(ISBLANK('8. SPA Projects'!T22),"",'8. SPA Projects'!T22)</f>
        <v/>
      </c>
      <c r="M46" t="str">
        <f>IF(ISBLANK('8. SPA Projects'!U22),"",'8. SPA Projects'!U22)</f>
        <v/>
      </c>
      <c r="N46" t="str">
        <f ca="1">IF(ISBLANK('8. SPA Projects'!V22),"",'8. SPA Projects'!V22)</f>
        <v/>
      </c>
      <c r="O46" t="str">
        <f t="shared" ca="1" si="0"/>
        <v/>
      </c>
      <c r="P46" t="str">
        <f ca="1">IF(OR(B46="",AND($B$35="",B46="")),"",INDEX(Lookup!B$1:C$31,MATCH($B$35,Lookup!B$1:B$31),2))</f>
        <v/>
      </c>
      <c r="Q46" t="str">
        <f ca="1">IF(ISBLANK('8. SPA Projects'!D22),"",'8. SPA Projects'!D22)</f>
        <v/>
      </c>
    </row>
    <row r="47" spans="1:85">
      <c r="A47" s="589"/>
      <c r="B47" s="8" t="str">
        <f ca="1">IF(ISBLANK('8. SPA Projects'!E23),"",'8. SPA Projects'!E23)</f>
        <v/>
      </c>
      <c r="C47" t="str">
        <f>IF(ISBLANK('8. SPA Projects'!K23),"",'8. SPA Projects'!K23)</f>
        <v/>
      </c>
      <c r="D47" t="str">
        <f ca="1">IF(ISBLANK('8. SPA Projects'!L23),"",'8. SPA Projects'!L23)</f>
        <v/>
      </c>
      <c r="E47" t="str">
        <f>IF(ISBLANK('8. SPA Projects'!M23),"",'8. SPA Projects'!M23)</f>
        <v/>
      </c>
      <c r="F47" t="str">
        <f ca="1">IF(ISBLANK('8. SPA Projects'!N23),"",'8. SPA Projects'!N23)</f>
        <v/>
      </c>
      <c r="G47" t="str">
        <f>IF(ISBLANK('8. SPA Projects'!O23),"",'8. SPA Projects'!O23)</f>
        <v/>
      </c>
      <c r="H47" t="str">
        <f ca="1">IF(ISBLANK('8. SPA Projects'!P23),"",'8. SPA Projects'!P23)</f>
        <v/>
      </c>
      <c r="I47" t="str">
        <f>IF(ISBLANK('8. SPA Projects'!Q23),"",'8. SPA Projects'!Q23)</f>
        <v/>
      </c>
      <c r="J47" t="str">
        <f ca="1">IF(ISBLANK('8. SPA Projects'!R23),"",'8. SPA Projects'!R23)</f>
        <v/>
      </c>
      <c r="K47" t="str">
        <f>IF(ISBLANK('8. SPA Projects'!S23),"",'8. SPA Projects'!S23)</f>
        <v/>
      </c>
      <c r="L47" t="str">
        <f ca="1">IF(ISBLANK('8. SPA Projects'!T23),"",'8. SPA Projects'!T23)</f>
        <v/>
      </c>
      <c r="M47" t="str">
        <f>IF(ISBLANK('8. SPA Projects'!U23),"",'8. SPA Projects'!U23)</f>
        <v/>
      </c>
      <c r="N47" t="str">
        <f ca="1">IF(ISBLANK('8. SPA Projects'!V23),"",'8. SPA Projects'!V23)</f>
        <v/>
      </c>
      <c r="O47" t="str">
        <f t="shared" ca="1" si="0"/>
        <v/>
      </c>
      <c r="P47" t="str">
        <f ca="1">IF(OR(B47="",AND($B$35="",B47="")),"",INDEX(Lookup!B$1:C$31,MATCH($B$35,Lookup!B$1:B$31),2))</f>
        <v/>
      </c>
      <c r="Q47" t="str">
        <f ca="1">IF(ISBLANK('8. SPA Projects'!D23),"",'8. SPA Projects'!D23)</f>
        <v/>
      </c>
    </row>
    <row r="48" spans="1:85">
      <c r="A48" s="589"/>
      <c r="B48" s="8" t="str">
        <f ca="1">IF(ISBLANK('8. SPA Projects'!E24),"",'8. SPA Projects'!E24)</f>
        <v/>
      </c>
      <c r="C48" t="str">
        <f>IF(ISBLANK('8. SPA Projects'!K24),"",'8. SPA Projects'!K24)</f>
        <v/>
      </c>
      <c r="D48" t="str">
        <f ca="1">IF(ISBLANK('8. SPA Projects'!L24),"",'8. SPA Projects'!L24)</f>
        <v/>
      </c>
      <c r="E48" t="str">
        <f>IF(ISBLANK('8. SPA Projects'!M24),"",'8. SPA Projects'!M24)</f>
        <v/>
      </c>
      <c r="F48" t="str">
        <f ca="1">IF(ISBLANK('8. SPA Projects'!N24),"",'8. SPA Projects'!N24)</f>
        <v/>
      </c>
      <c r="G48" t="str">
        <f>IF(ISBLANK('8. SPA Projects'!O24),"",'8. SPA Projects'!O24)</f>
        <v/>
      </c>
      <c r="H48" t="str">
        <f ca="1">IF(ISBLANK('8. SPA Projects'!P24),"",'8. SPA Projects'!P24)</f>
        <v/>
      </c>
      <c r="I48" t="str">
        <f>IF(ISBLANK('8. SPA Projects'!Q24),"",'8. SPA Projects'!Q24)</f>
        <v/>
      </c>
      <c r="J48" t="str">
        <f ca="1">IF(ISBLANK('8. SPA Projects'!R24),"",'8. SPA Projects'!R24)</f>
        <v/>
      </c>
      <c r="K48" t="str">
        <f>IF(ISBLANK('8. SPA Projects'!S24),"",'8. SPA Projects'!S24)</f>
        <v/>
      </c>
      <c r="L48" t="str">
        <f ca="1">IF(ISBLANK('8. SPA Projects'!T24),"",'8. SPA Projects'!T24)</f>
        <v/>
      </c>
      <c r="M48" t="str">
        <f>IF(ISBLANK('8. SPA Projects'!U24),"",'8. SPA Projects'!U24)</f>
        <v/>
      </c>
      <c r="N48" t="str">
        <f ca="1">IF(ISBLANK('8. SPA Projects'!V24),"",'8. SPA Projects'!V24)</f>
        <v/>
      </c>
      <c r="O48" t="str">
        <f t="shared" ca="1" si="0"/>
        <v/>
      </c>
      <c r="P48" t="str">
        <f ca="1">IF(OR(B48="",AND($B$35="",B48="")),"",INDEX(Lookup!B$1:C$31,MATCH($B$35,Lookup!B$1:B$31),2))</f>
        <v/>
      </c>
      <c r="Q48" t="str">
        <f ca="1">IF(ISBLANK('8. SPA Projects'!D24),"",'8. SPA Projects'!D24)</f>
        <v/>
      </c>
    </row>
    <row r="49" spans="1:36">
      <c r="A49" s="589"/>
      <c r="B49" s="8" t="str">
        <f ca="1">IF(ISBLANK('8. SPA Projects'!E25),"",'8. SPA Projects'!E25)</f>
        <v/>
      </c>
      <c r="C49" t="str">
        <f>IF(ISBLANK('8. SPA Projects'!K25),"",'8. SPA Projects'!K25)</f>
        <v/>
      </c>
      <c r="D49" t="str">
        <f ca="1">IF(ISBLANK('8. SPA Projects'!L25),"",'8. SPA Projects'!L25)</f>
        <v/>
      </c>
      <c r="E49" t="str">
        <f>IF(ISBLANK('8. SPA Projects'!M25),"",'8. SPA Projects'!M25)</f>
        <v/>
      </c>
      <c r="F49" t="str">
        <f ca="1">IF(ISBLANK('8. SPA Projects'!N25),"",'8. SPA Projects'!N25)</f>
        <v/>
      </c>
      <c r="G49" t="str">
        <f>IF(ISBLANK('8. SPA Projects'!O25),"",'8. SPA Projects'!O25)</f>
        <v/>
      </c>
      <c r="H49" t="str">
        <f ca="1">IF(ISBLANK('8. SPA Projects'!P25),"",'8. SPA Projects'!P25)</f>
        <v/>
      </c>
      <c r="I49" t="str">
        <f>IF(ISBLANK('8. SPA Projects'!Q25),"",'8. SPA Projects'!Q25)</f>
        <v/>
      </c>
      <c r="J49" t="str">
        <f ca="1">IF(ISBLANK('8. SPA Projects'!R25),"",'8. SPA Projects'!R25)</f>
        <v/>
      </c>
      <c r="K49" t="str">
        <f>IF(ISBLANK('8. SPA Projects'!S25),"",'8. SPA Projects'!S25)</f>
        <v/>
      </c>
      <c r="L49" t="str">
        <f ca="1">IF(ISBLANK('8. SPA Projects'!T25),"",'8. SPA Projects'!T25)</f>
        <v/>
      </c>
      <c r="M49" t="str">
        <f>IF(ISBLANK('8. SPA Projects'!U25),"",'8. SPA Projects'!U25)</f>
        <v/>
      </c>
      <c r="N49" t="str">
        <f ca="1">IF(ISBLANK('8. SPA Projects'!V25),"",'8. SPA Projects'!V25)</f>
        <v/>
      </c>
      <c r="O49" t="str">
        <f t="shared" ca="1" si="0"/>
        <v/>
      </c>
      <c r="P49" t="str">
        <f ca="1">IF(OR(B49="",AND($B$35="",B49="")),"",INDEX(Lookup!B$1:C$31,MATCH($B$35,Lookup!B$1:B$31),2))</f>
        <v/>
      </c>
      <c r="Q49" t="str">
        <f ca="1">IF(ISBLANK('8. SPA Projects'!D25),"",'8. SPA Projects'!D25)</f>
        <v/>
      </c>
    </row>
    <row r="50" spans="1:36">
      <c r="A50" s="589"/>
      <c r="B50" s="8" t="str">
        <f ca="1">IF(ISBLANK('8. SPA Projects'!E26),"",'8. SPA Projects'!E26)</f>
        <v/>
      </c>
      <c r="C50" t="str">
        <f>IF(ISBLANK('8. SPA Projects'!K26),"",'8. SPA Projects'!K26)</f>
        <v/>
      </c>
      <c r="D50" t="str">
        <f ca="1">IF(ISBLANK('8. SPA Projects'!L26),"",'8. SPA Projects'!L26)</f>
        <v/>
      </c>
      <c r="E50" t="str">
        <f>IF(ISBLANK('8. SPA Projects'!M26),"",'8. SPA Projects'!M26)</f>
        <v/>
      </c>
      <c r="F50" t="str">
        <f ca="1">IF(ISBLANK('8. SPA Projects'!N26),"",'8. SPA Projects'!N26)</f>
        <v/>
      </c>
      <c r="G50" t="str">
        <f>IF(ISBLANK('8. SPA Projects'!O26),"",'8. SPA Projects'!O26)</f>
        <v/>
      </c>
      <c r="H50" t="str">
        <f ca="1">IF(ISBLANK('8. SPA Projects'!P26),"",'8. SPA Projects'!P26)</f>
        <v/>
      </c>
      <c r="I50" t="str">
        <f>IF(ISBLANK('8. SPA Projects'!Q26),"",'8. SPA Projects'!Q26)</f>
        <v/>
      </c>
      <c r="J50" t="str">
        <f ca="1">IF(ISBLANK('8. SPA Projects'!R26),"",'8. SPA Projects'!R26)</f>
        <v/>
      </c>
      <c r="K50" t="str">
        <f>IF(ISBLANK('8. SPA Projects'!S26),"",'8. SPA Projects'!S26)</f>
        <v/>
      </c>
      <c r="L50" t="str">
        <f ca="1">IF(ISBLANK('8. SPA Projects'!T26),"",'8. SPA Projects'!T26)</f>
        <v/>
      </c>
      <c r="M50" t="str">
        <f>IF(ISBLANK('8. SPA Projects'!U26),"",'8. SPA Projects'!U26)</f>
        <v/>
      </c>
      <c r="N50" t="str">
        <f ca="1">IF(ISBLANK('8. SPA Projects'!V26),"",'8. SPA Projects'!V26)</f>
        <v/>
      </c>
      <c r="O50" t="str">
        <f t="shared" ca="1" si="0"/>
        <v/>
      </c>
      <c r="P50" t="str">
        <f ca="1">IF(OR(B50="",AND($B$35="",B50="")),"",INDEX(Lookup!B$1:C$31,MATCH($B$35,Lookup!B$1:B$31),2))</f>
        <v/>
      </c>
      <c r="Q50" t="str">
        <f ca="1">IF(ISBLANK('8. SPA Projects'!D26),"",'8. SPA Projects'!D26)</f>
        <v/>
      </c>
    </row>
    <row r="51" spans="1:36">
      <c r="A51" s="589"/>
      <c r="B51" s="8" t="str">
        <f ca="1">IF(ISBLANK('8. SPA Projects'!E27),"",'8. SPA Projects'!E27)</f>
        <v/>
      </c>
      <c r="C51" t="str">
        <f>IF(ISBLANK('8. SPA Projects'!K27),"",'8. SPA Projects'!K27)</f>
        <v/>
      </c>
      <c r="D51" t="str">
        <f ca="1">IF(ISBLANK('8. SPA Projects'!L27),"",'8. SPA Projects'!L27)</f>
        <v/>
      </c>
      <c r="E51" t="str">
        <f>IF(ISBLANK('8. SPA Projects'!M27),"",'8. SPA Projects'!M27)</f>
        <v/>
      </c>
      <c r="F51" t="str">
        <f ca="1">IF(ISBLANK('8. SPA Projects'!N27),"",'8. SPA Projects'!N27)</f>
        <v/>
      </c>
      <c r="G51" t="str">
        <f>IF(ISBLANK('8. SPA Projects'!O27),"",'8. SPA Projects'!O27)</f>
        <v/>
      </c>
      <c r="H51" t="str">
        <f ca="1">IF(ISBLANK('8. SPA Projects'!P27),"",'8. SPA Projects'!P27)</f>
        <v/>
      </c>
      <c r="I51" t="str">
        <f>IF(ISBLANK('8. SPA Projects'!Q27),"",'8. SPA Projects'!Q27)</f>
        <v/>
      </c>
      <c r="J51" t="str">
        <f ca="1">IF(ISBLANK('8. SPA Projects'!R27),"",'8. SPA Projects'!R27)</f>
        <v/>
      </c>
      <c r="K51" t="str">
        <f>IF(ISBLANK('8. SPA Projects'!S27),"",'8. SPA Projects'!S27)</f>
        <v/>
      </c>
      <c r="L51" t="str">
        <f ca="1">IF(ISBLANK('8. SPA Projects'!T27),"",'8. SPA Projects'!T27)</f>
        <v/>
      </c>
      <c r="M51" t="str">
        <f>IF(ISBLANK('8. SPA Projects'!U27),"",'8. SPA Projects'!U27)</f>
        <v/>
      </c>
      <c r="N51" t="str">
        <f ca="1">IF(ISBLANK('8. SPA Projects'!V27),"",'8. SPA Projects'!V27)</f>
        <v/>
      </c>
      <c r="O51" t="str">
        <f t="shared" ca="1" si="0"/>
        <v/>
      </c>
      <c r="P51" t="str">
        <f ca="1">IF(OR(B51="",AND($B$35="",B51="")),"",INDEX(Lookup!B$1:C$31,MATCH($B$35,Lookup!B$1:B$31),2))</f>
        <v/>
      </c>
      <c r="Q51" t="str">
        <f ca="1">IF(ISBLANK('8. SPA Projects'!D27),"",'8. SPA Projects'!D27)</f>
        <v/>
      </c>
    </row>
    <row r="52" spans="1:36">
      <c r="A52" s="589"/>
      <c r="B52" s="8" t="str">
        <f ca="1">IF(ISBLANK('8. SPA Projects'!E28),"",'8. SPA Projects'!E28)</f>
        <v/>
      </c>
      <c r="C52" t="str">
        <f>IF(ISBLANK('8. SPA Projects'!K28),"",'8. SPA Projects'!K28)</f>
        <v/>
      </c>
      <c r="D52" t="str">
        <f ca="1">IF(ISBLANK('8. SPA Projects'!L28),"",'8. SPA Projects'!L28)</f>
        <v/>
      </c>
      <c r="E52" t="str">
        <f>IF(ISBLANK('8. SPA Projects'!M28),"",'8. SPA Projects'!M28)</f>
        <v/>
      </c>
      <c r="F52" t="str">
        <f ca="1">IF(ISBLANK('8. SPA Projects'!N28),"",'8. SPA Projects'!N28)</f>
        <v/>
      </c>
      <c r="G52" t="str">
        <f>IF(ISBLANK('8. SPA Projects'!O28),"",'8. SPA Projects'!O28)</f>
        <v/>
      </c>
      <c r="H52" t="str">
        <f ca="1">IF(ISBLANK('8. SPA Projects'!P28),"",'8. SPA Projects'!P28)</f>
        <v/>
      </c>
      <c r="I52" t="str">
        <f>IF(ISBLANK('8. SPA Projects'!Q28),"",'8. SPA Projects'!Q28)</f>
        <v/>
      </c>
      <c r="J52" t="str">
        <f ca="1">IF(ISBLANK('8. SPA Projects'!R28),"",'8. SPA Projects'!R28)</f>
        <v/>
      </c>
      <c r="K52" t="str">
        <f>IF(ISBLANK('8. SPA Projects'!S28),"",'8. SPA Projects'!S28)</f>
        <v/>
      </c>
      <c r="L52" t="str">
        <f ca="1">IF(ISBLANK('8. SPA Projects'!T28),"",'8. SPA Projects'!T28)</f>
        <v/>
      </c>
      <c r="M52" t="str">
        <f>IF(ISBLANK('8. SPA Projects'!U28),"",'8. SPA Projects'!U28)</f>
        <v/>
      </c>
      <c r="N52" t="str">
        <f ca="1">IF(ISBLANK('8. SPA Projects'!V28),"",'8. SPA Projects'!V28)</f>
        <v/>
      </c>
      <c r="O52" t="str">
        <f t="shared" ca="1" si="0"/>
        <v/>
      </c>
      <c r="P52" t="str">
        <f ca="1">IF(OR(B52="",AND($B$35="",B52="")),"",INDEX(Lookup!B$1:C$31,MATCH($B$35,Lookup!B$1:B$31),2))</f>
        <v/>
      </c>
      <c r="Q52" t="str">
        <f ca="1">IF(ISBLANK('8. SPA Projects'!D28),"",'8. SPA Projects'!D28)</f>
        <v/>
      </c>
    </row>
    <row r="53" spans="1:36">
      <c r="A53" s="589"/>
      <c r="B53" s="8" t="str">
        <f ca="1">IF(ISBLANK('8. SPA Projects'!E29),"",'8. SPA Projects'!E29)</f>
        <v/>
      </c>
      <c r="C53" t="str">
        <f>IF(ISBLANK('8. SPA Projects'!K29),"",'8. SPA Projects'!K29)</f>
        <v/>
      </c>
      <c r="D53" t="str">
        <f ca="1">IF(ISBLANK('8. SPA Projects'!L29),"",'8. SPA Projects'!L29)</f>
        <v/>
      </c>
      <c r="E53" t="str">
        <f>IF(ISBLANK('8. SPA Projects'!M29),"",'8. SPA Projects'!M29)</f>
        <v/>
      </c>
      <c r="F53" t="str">
        <f ca="1">IF(ISBLANK('8. SPA Projects'!N29),"",'8. SPA Projects'!N29)</f>
        <v/>
      </c>
      <c r="G53" t="str">
        <f>IF(ISBLANK('8. SPA Projects'!O29),"",'8. SPA Projects'!O29)</f>
        <v/>
      </c>
      <c r="H53" t="str">
        <f ca="1">IF(ISBLANK('8. SPA Projects'!P29),"",'8. SPA Projects'!P29)</f>
        <v/>
      </c>
      <c r="I53" t="str">
        <f>IF(ISBLANK('8. SPA Projects'!Q29),"",'8. SPA Projects'!Q29)</f>
        <v/>
      </c>
      <c r="J53" t="str">
        <f ca="1">IF(ISBLANK('8. SPA Projects'!R29),"",'8. SPA Projects'!R29)</f>
        <v/>
      </c>
      <c r="K53" t="str">
        <f>IF(ISBLANK('8. SPA Projects'!S29),"",'8. SPA Projects'!S29)</f>
        <v/>
      </c>
      <c r="L53" t="str">
        <f ca="1">IF(ISBLANK('8. SPA Projects'!T29),"",'8. SPA Projects'!T29)</f>
        <v/>
      </c>
      <c r="M53" t="str">
        <f>IF(ISBLANK('8. SPA Projects'!U29),"",'8. SPA Projects'!U29)</f>
        <v/>
      </c>
      <c r="N53" t="str">
        <f ca="1">IF(ISBLANK('8. SPA Projects'!V29),"",'8. SPA Projects'!V29)</f>
        <v/>
      </c>
      <c r="O53" t="str">
        <f t="shared" ca="1" si="0"/>
        <v/>
      </c>
      <c r="P53" t="str">
        <f ca="1">IF(OR(B53="",AND($B$35="",B53="")),"",INDEX(Lookup!B$1:C$31,MATCH($B$35,Lookup!B$1:B$31),2))</f>
        <v/>
      </c>
      <c r="Q53" t="str">
        <f ca="1">IF(ISBLANK('8. SPA Projects'!D29),"",'8. SPA Projects'!D29)</f>
        <v/>
      </c>
    </row>
    <row r="54" spans="1:36">
      <c r="A54" s="589"/>
      <c r="B54" s="8" t="str">
        <f ca="1">IF(ISBLANK('8. SPA Projects'!E30),"",'8. SPA Projects'!E30)</f>
        <v/>
      </c>
      <c r="C54" t="str">
        <f>IF(ISBLANK('8. SPA Projects'!K30),"",'8. SPA Projects'!K30)</f>
        <v/>
      </c>
      <c r="D54" t="str">
        <f ca="1">IF(ISBLANK('8. SPA Projects'!L30),"",'8. SPA Projects'!L30)</f>
        <v/>
      </c>
      <c r="E54" t="str">
        <f>IF(ISBLANK('8. SPA Projects'!M30),"",'8. SPA Projects'!M30)</f>
        <v/>
      </c>
      <c r="F54" t="str">
        <f ca="1">IF(ISBLANK('8. SPA Projects'!N30),"",'8. SPA Projects'!N30)</f>
        <v/>
      </c>
      <c r="G54" t="str">
        <f>IF(ISBLANK('8. SPA Projects'!O30),"",'8. SPA Projects'!O30)</f>
        <v/>
      </c>
      <c r="H54" t="str">
        <f ca="1">IF(ISBLANK('8. SPA Projects'!P30),"",'8. SPA Projects'!P30)</f>
        <v/>
      </c>
      <c r="I54" t="str">
        <f>IF(ISBLANK('8. SPA Projects'!Q30),"",'8. SPA Projects'!Q30)</f>
        <v/>
      </c>
      <c r="J54" t="str">
        <f ca="1">IF(ISBLANK('8. SPA Projects'!R30),"",'8. SPA Projects'!R30)</f>
        <v/>
      </c>
      <c r="K54" t="str">
        <f>IF(ISBLANK('8. SPA Projects'!S30),"",'8. SPA Projects'!S30)</f>
        <v/>
      </c>
      <c r="L54" t="str">
        <f ca="1">IF(ISBLANK('8. SPA Projects'!T30),"",'8. SPA Projects'!T30)</f>
        <v/>
      </c>
      <c r="M54" t="str">
        <f>IF(ISBLANK('8. SPA Projects'!U30),"",'8. SPA Projects'!U30)</f>
        <v/>
      </c>
      <c r="N54" t="str">
        <f ca="1">IF(ISBLANK('8. SPA Projects'!V30),"",'8. SPA Projects'!V30)</f>
        <v/>
      </c>
      <c r="O54" t="str">
        <f t="shared" ca="1" si="0"/>
        <v/>
      </c>
      <c r="P54" t="str">
        <f ca="1">IF(OR(B54="",AND($B$35="",B54="")),"",INDEX(Lookup!B$1:C$31,MATCH($B$35,Lookup!B$1:B$31),2))</f>
        <v/>
      </c>
      <c r="Q54" t="str">
        <f ca="1">IF(ISBLANK('8. SPA Projects'!D30),"",'8. SPA Projects'!D30)</f>
        <v/>
      </c>
    </row>
    <row r="55" spans="1:36">
      <c r="A55" s="589"/>
      <c r="B55" s="8" t="str">
        <f ca="1">IF(ISBLANK('8. SPA Projects'!E31),"",'8. SPA Projects'!E31)</f>
        <v/>
      </c>
      <c r="C55" t="str">
        <f>IF(ISBLANK('8. SPA Projects'!K31),"",'8. SPA Projects'!K31)</f>
        <v/>
      </c>
      <c r="D55" t="str">
        <f ca="1">IF(ISBLANK('8. SPA Projects'!L31),"",'8. SPA Projects'!L31)</f>
        <v/>
      </c>
      <c r="E55" t="str">
        <f>IF(ISBLANK('8. SPA Projects'!M31),"",'8. SPA Projects'!M31)</f>
        <v/>
      </c>
      <c r="F55" t="str">
        <f ca="1">IF(ISBLANK('8. SPA Projects'!N31),"",'8. SPA Projects'!N31)</f>
        <v/>
      </c>
      <c r="G55" t="str">
        <f>IF(ISBLANK('8. SPA Projects'!O31),"",'8. SPA Projects'!O31)</f>
        <v/>
      </c>
      <c r="H55" t="str">
        <f ca="1">IF(ISBLANK('8. SPA Projects'!P31),"",'8. SPA Projects'!P31)</f>
        <v/>
      </c>
      <c r="I55" t="str">
        <f>IF(ISBLANK('8. SPA Projects'!Q31),"",'8. SPA Projects'!Q31)</f>
        <v/>
      </c>
      <c r="J55" t="str">
        <f ca="1">IF(ISBLANK('8. SPA Projects'!R31),"",'8. SPA Projects'!R31)</f>
        <v/>
      </c>
      <c r="K55" t="str">
        <f>IF(ISBLANK('8. SPA Projects'!S31),"",'8. SPA Projects'!S31)</f>
        <v/>
      </c>
      <c r="L55" t="str">
        <f ca="1">IF(ISBLANK('8. SPA Projects'!T31),"",'8. SPA Projects'!T31)</f>
        <v/>
      </c>
      <c r="M55" t="str">
        <f>IF(ISBLANK('8. SPA Projects'!U31),"",'8. SPA Projects'!U31)</f>
        <v/>
      </c>
      <c r="N55" t="str">
        <f ca="1">IF(ISBLANK('8. SPA Projects'!V31),"",'8. SPA Projects'!V31)</f>
        <v/>
      </c>
      <c r="O55" t="str">
        <f t="shared" ca="1" si="0"/>
        <v/>
      </c>
      <c r="P55" t="str">
        <f ca="1">IF(OR(B55="",AND($B$35="",B55="")),"",INDEX(Lookup!B$1:C$31,MATCH($B$35,Lookup!B$1:B$31),2))</f>
        <v/>
      </c>
      <c r="Q55" t="str">
        <f ca="1">IF(ISBLANK('8. SPA Projects'!D31),"",'8. SPA Projects'!D31)</f>
        <v/>
      </c>
    </row>
    <row r="56" spans="1:36">
      <c r="A56" s="589"/>
      <c r="B56" s="8" t="str">
        <f ca="1">IF(ISBLANK('8. SPA Projects'!E32),"",'8. SPA Projects'!E32)</f>
        <v/>
      </c>
      <c r="C56" t="str">
        <f>IF(ISBLANK('8. SPA Projects'!K32),"",'8. SPA Projects'!K32)</f>
        <v/>
      </c>
      <c r="D56" t="str">
        <f ca="1">IF(ISBLANK('8. SPA Projects'!L32),"",'8. SPA Projects'!L32)</f>
        <v/>
      </c>
      <c r="E56" t="str">
        <f>IF(ISBLANK('8. SPA Projects'!M32),"",'8. SPA Projects'!M32)</f>
        <v/>
      </c>
      <c r="F56" t="str">
        <f ca="1">IF(ISBLANK('8. SPA Projects'!N32),"",'8. SPA Projects'!N32)</f>
        <v/>
      </c>
      <c r="G56" t="str">
        <f>IF(ISBLANK('8. SPA Projects'!O32),"",'8. SPA Projects'!O32)</f>
        <v/>
      </c>
      <c r="H56" t="str">
        <f ca="1">IF(ISBLANK('8. SPA Projects'!P32),"",'8. SPA Projects'!P32)</f>
        <v/>
      </c>
      <c r="I56" t="str">
        <f>IF(ISBLANK('8. SPA Projects'!Q32),"",'8. SPA Projects'!Q32)</f>
        <v/>
      </c>
      <c r="J56" t="str">
        <f ca="1">IF(ISBLANK('8. SPA Projects'!R32),"",'8. SPA Projects'!R32)</f>
        <v/>
      </c>
      <c r="K56" t="str">
        <f>IF(ISBLANK('8. SPA Projects'!S32),"",'8. SPA Projects'!S32)</f>
        <v/>
      </c>
      <c r="L56" t="str">
        <f ca="1">IF(ISBLANK('8. SPA Projects'!T32),"",'8. SPA Projects'!T32)</f>
        <v/>
      </c>
      <c r="M56" t="str">
        <f>IF(ISBLANK('8. SPA Projects'!U32),"",'8. SPA Projects'!U32)</f>
        <v/>
      </c>
      <c r="N56" t="str">
        <f ca="1">IF(ISBLANK('8. SPA Projects'!V32),"",'8. SPA Projects'!V32)</f>
        <v/>
      </c>
      <c r="O56" t="str">
        <f t="shared" ca="1" si="0"/>
        <v/>
      </c>
      <c r="P56" t="str">
        <f ca="1">IF(OR(B56="",AND($B$35="",B56="")),"",INDEX(Lookup!B$1:C$31,MATCH($B$35,Lookup!B$1:B$31),2))</f>
        <v/>
      </c>
      <c r="Q56" t="str">
        <f ca="1">IF(ISBLANK('8. SPA Projects'!D32),"",'8. SPA Projects'!D32)</f>
        <v/>
      </c>
    </row>
    <row r="57" spans="1:36">
      <c r="A57" s="8"/>
      <c r="F57" t="str">
        <f>IF(ISBLANK('8. SPA Projects'!N33),"",'8. SPA Projects'!N33)</f>
        <v/>
      </c>
      <c r="G57" t="str">
        <f>IF(ISBLANK('8. SPA Projects'!O33),"",'8. SPA Projects'!O33)</f>
        <v/>
      </c>
      <c r="H57" t="str">
        <f>IF(ISBLANK('8. SPA Projects'!P33),"",'8. SPA Projects'!P33)</f>
        <v/>
      </c>
      <c r="I57" t="str">
        <f>IF(ISBLANK('8. SPA Projects'!Q33),"",'8. SPA Projects'!Q33)</f>
        <v/>
      </c>
      <c r="J57" t="str">
        <f>IF(ISBLANK('8. SPA Projects'!R33),"",'8. SPA Projects'!R33)</f>
        <v/>
      </c>
      <c r="K57" t="str">
        <f>IF(ISBLANK('8. SPA Projects'!S33),"",'8. SPA Projects'!S33)</f>
        <v/>
      </c>
      <c r="L57" t="str">
        <f>IF(ISBLANK('8. SPA Projects'!T33),"",'8. SPA Projects'!T33)</f>
        <v/>
      </c>
      <c r="M57" t="str">
        <f>IF(ISBLANK('8. SPA Projects'!U33),"",'8. SPA Projects'!U33)</f>
        <v/>
      </c>
      <c r="N57" t="str">
        <f>IF(ISBLANK('8. SPA Projects'!V33),"",'8. SPA Projects'!V33)</f>
        <v/>
      </c>
      <c r="O57" t="str">
        <f t="shared" si="0"/>
        <v/>
      </c>
      <c r="P57" t="str">
        <f>IF(OR(B57="",AND($B$35="",B57="")),"",INDEX(Lookup!B19:C49,MATCH($B$35,Lookup!B19:B49),2))</f>
        <v/>
      </c>
      <c r="Q57" t="str">
        <f>IF(ISBLANK('8. SPA Projects'!D33),"",'8. SPA Projects'!D33)</f>
        <v/>
      </c>
    </row>
    <row r="58" spans="1:36">
      <c r="A58" s="588" t="s">
        <v>656</v>
      </c>
      <c r="L58" s="584"/>
    </row>
    <row r="59" spans="1:36">
      <c r="A59" s="587" t="s">
        <v>1250</v>
      </c>
      <c r="B59" s="587" t="s">
        <v>1251</v>
      </c>
      <c r="C59" s="587" t="s">
        <v>1252</v>
      </c>
      <c r="D59" s="587" t="s">
        <v>1253</v>
      </c>
      <c r="E59" s="587" t="s">
        <v>1254</v>
      </c>
      <c r="F59" s="587" t="s">
        <v>1255</v>
      </c>
      <c r="G59" s="587" t="s">
        <v>1256</v>
      </c>
      <c r="H59" s="587" t="s">
        <v>1257</v>
      </c>
      <c r="I59" s="587" t="s">
        <v>1258</v>
      </c>
      <c r="J59" s="587" t="s">
        <v>1259</v>
      </c>
      <c r="K59" s="587" t="s">
        <v>1260</v>
      </c>
      <c r="L59" s="587" t="s">
        <v>1261</v>
      </c>
      <c r="M59" s="587" t="s">
        <v>1262</v>
      </c>
      <c r="N59" s="587" t="s">
        <v>1263</v>
      </c>
      <c r="O59" s="587" t="s">
        <v>1264</v>
      </c>
      <c r="P59" s="587" t="s">
        <v>1265</v>
      </c>
      <c r="Q59" s="587" t="s">
        <v>1266</v>
      </c>
      <c r="R59" s="587" t="s">
        <v>1267</v>
      </c>
      <c r="S59" s="587" t="s">
        <v>1268</v>
      </c>
      <c r="T59" s="587" t="s">
        <v>1269</v>
      </c>
      <c r="U59" s="587" t="s">
        <v>1270</v>
      </c>
      <c r="V59" s="587" t="s">
        <v>1274</v>
      </c>
      <c r="W59" s="587" t="s">
        <v>1275</v>
      </c>
      <c r="X59" s="587" t="s">
        <v>1276</v>
      </c>
      <c r="Y59" s="587" t="s">
        <v>1271</v>
      </c>
      <c r="Z59" s="587" t="s">
        <v>1272</v>
      </c>
      <c r="AA59" s="587" t="s">
        <v>1273</v>
      </c>
      <c r="AB59" s="587" t="s">
        <v>1277</v>
      </c>
      <c r="AC59" s="587" t="s">
        <v>1278</v>
      </c>
      <c r="AD59" s="587" t="s">
        <v>1279</v>
      </c>
      <c r="AE59" s="587" t="s">
        <v>1280</v>
      </c>
      <c r="AF59" s="587" t="s">
        <v>1281</v>
      </c>
      <c r="AG59" s="587" t="s">
        <v>1282</v>
      </c>
      <c r="AH59" s="587" t="s">
        <v>1283</v>
      </c>
      <c r="AI59" s="587" t="s">
        <v>1284</v>
      </c>
      <c r="AJ59" s="587" t="s">
        <v>1285</v>
      </c>
    </row>
    <row r="60" spans="1:36">
      <c r="A60" t="str">
        <f>IF(ISBLANK('11. ECPA Indicators'!D13),"",'11. ECPA Indicators'!D13)</f>
        <v/>
      </c>
      <c r="B60" t="str">
        <f>IF(ISBLANK('11. ECPA Indicators'!D16),"",'11. ECPA Indicators'!D16)</f>
        <v/>
      </c>
      <c r="C60" t="str">
        <f>IF(ISBLANK('11. ECPA Indicators'!D19),"",'11. ECPA Indicators'!D19)</f>
        <v/>
      </c>
      <c r="D60" t="str">
        <f>IF(ISBLANK('11. ECPA Indicators'!D21),"",'11. ECPA Indicators'!D21)</f>
        <v/>
      </c>
      <c r="E60" t="str">
        <f>IF(ISBLANK('11. ECPA Indicators'!D27),"",'11. ECPA Indicators'!D27)</f>
        <v/>
      </c>
      <c r="F60" t="str">
        <f>IF(ISBLANK('11. ECPA Indicators'!D29),"",'11. ECPA Indicators'!D29)</f>
        <v/>
      </c>
      <c r="G60" t="str">
        <f>IF(ISBLANK('11. ECPA Indicators'!D31),"",'11. ECPA Indicators'!D31)</f>
        <v/>
      </c>
      <c r="H60" t="str">
        <f>IF(ISBLANK('11. ECPA Indicators'!D34),"",'11. ECPA Indicators'!D34)</f>
        <v/>
      </c>
      <c r="I60" t="str">
        <f>IF(ISBLANK('11. ECPA Indicators'!D36),"",'11. ECPA Indicators'!D36)</f>
        <v/>
      </c>
      <c r="J60" t="str">
        <f>IF(ISBLANK('11. ECPA Indicators'!D38),"",'11. ECPA Indicators'!D38)</f>
        <v/>
      </c>
      <c r="K60" t="str">
        <f>IF(ISBLANK('11. ECPA Indicators'!D40),"",'11. ECPA Indicators'!D40)</f>
        <v/>
      </c>
      <c r="L60" t="str">
        <f>IF(ISBLANK('11. ECPA Indicators'!D45),"",'11. ECPA Indicators'!D45)</f>
        <v/>
      </c>
      <c r="M60" t="str">
        <f>IF(ISBLANK('11. ECPA Indicators'!D51),"",'11. ECPA Indicators'!D51)</f>
        <v/>
      </c>
      <c r="N60" t="str">
        <f>IF(ISBLANK('11. ECPA Indicators'!D52),"",'11. ECPA Indicators'!D52)</f>
        <v/>
      </c>
      <c r="O60" t="str">
        <f>IF(ISBLANK('11. ECPA Indicators'!D53),"",'11. ECPA Indicators'!D53)</f>
        <v/>
      </c>
      <c r="P60" t="str">
        <f>IF(ISBLANK('11. ECPA Indicators'!E51),"",'11. ECPA Indicators'!E51)</f>
        <v/>
      </c>
      <c r="Q60" t="str">
        <f>IF(ISBLANK('11. ECPA Indicators'!E52),"",'11. ECPA Indicators'!E52)</f>
        <v/>
      </c>
      <c r="R60" t="str">
        <f>IF(ISBLANK('11. ECPA Indicators'!E53),"",'11. ECPA Indicators'!E53)</f>
        <v/>
      </c>
      <c r="S60" t="str">
        <f>IF(ISBLANK('11. ECPA Indicators'!F51),"",'11. ECPA Indicators'!F51)</f>
        <v/>
      </c>
      <c r="T60" t="str">
        <f>IF(ISBLANK('11. ECPA Indicators'!F52),"",'11. ECPA Indicators'!F52)</f>
        <v/>
      </c>
      <c r="U60" t="str">
        <f>IF(ISBLANK('11. ECPA Indicators'!F53),"",'11. ECPA Indicators'!F53)</f>
        <v/>
      </c>
      <c r="V60" t="str">
        <f>IF(ISBLANK('11. ECPA Indicators'!D57),"",'11. ECPA Indicators'!D57)</f>
        <v/>
      </c>
      <c r="W60" t="str">
        <f>IF(ISBLANK('11. ECPA Indicators'!D58),"",'11. ECPA Indicators'!D58)</f>
        <v/>
      </c>
      <c r="X60" t="str">
        <f>IF(ISBLANK('11. ECPA Indicators'!D59),"",'11. ECPA Indicators'!D59)</f>
        <v/>
      </c>
      <c r="Y60" t="str">
        <f>IF(ISBLANK('11. ECPA Indicators'!H57),"",'11. ECPA Indicators'!H57)</f>
        <v/>
      </c>
      <c r="Z60" t="str">
        <f>IF(ISBLANK('11. ECPA Indicators'!H58),"",'11. ECPA Indicators'!H58)</f>
        <v/>
      </c>
      <c r="AA60" t="str">
        <f>IF(ISBLANK('11. ECPA Indicators'!H59),"",'11. ECPA Indicators'!H59)</f>
        <v/>
      </c>
      <c r="AB60" t="str">
        <f>IF(ISBLANK('11. ECPA Indicators'!D61),"",'11. ECPA Indicators'!D61)</f>
        <v/>
      </c>
      <c r="AC60" t="str">
        <f>IF(ISBLANK('11. ECPA Indicators'!H64),"",'11. ECPA Indicators'!H64)</f>
        <v/>
      </c>
      <c r="AD60" t="str">
        <f>IF(ISBLANK('11. ECPA Indicators'!I66),"",'11. ECPA Indicators'!I66)</f>
        <v/>
      </c>
      <c r="AE60" t="str">
        <f>IF(ISBLANK('11. ECPA Indicators'!H66),"",'11. ECPA Indicators'!H66)</f>
        <v/>
      </c>
      <c r="AF60" t="str">
        <f>IF(ISBLANK('11. ECPA Indicators'!K66),"",'11. ECPA Indicators'!K66)</f>
        <v/>
      </c>
      <c r="AG60" t="str">
        <f>IF(ISBLANK('11. ECPA Indicators'!J66),"",'11. ECPA Indicators'!J66)</f>
        <v/>
      </c>
      <c r="AH60" t="str">
        <f>IF(ISBLANK('11. ECPA Indicators'!E70),"",'11. ECPA Indicators'!E70)</f>
        <v/>
      </c>
      <c r="AI60" t="str">
        <f>IF(ISBLANK('11. ECPA Indicators'!E71),"",'11. ECPA Indicators'!E71)</f>
        <v/>
      </c>
      <c r="AJ60" t="str">
        <f>IF(ISBLANK('11. ECPA Indicators'!E72),"",'11. ECPA Indicators'!E72)</f>
        <v/>
      </c>
    </row>
    <row r="62" spans="1:36" ht="13.5" thickBot="1">
      <c r="A62" s="588" t="s">
        <v>1322</v>
      </c>
    </row>
    <row r="63" spans="1:36" ht="17.25" thickBot="1">
      <c r="A63" s="602" t="s">
        <v>258</v>
      </c>
      <c r="B63" s="603" t="s">
        <v>91</v>
      </c>
      <c r="C63" s="603" t="s">
        <v>259</v>
      </c>
      <c r="D63" s="603" t="s">
        <v>260</v>
      </c>
      <c r="E63" s="603" t="s">
        <v>261</v>
      </c>
      <c r="F63" s="835" t="s">
        <v>263</v>
      </c>
      <c r="G63" s="835" t="s">
        <v>264</v>
      </c>
      <c r="H63" s="835" t="s">
        <v>265</v>
      </c>
      <c r="I63" s="835" t="s">
        <v>266</v>
      </c>
    </row>
    <row r="64" spans="1:36">
      <c r="A64" s="836" t="str">
        <f>IF(ISBLANK('9. PCPP - Referrals'!D8),"",'9. PCPP - Referrals'!D8)</f>
        <v/>
      </c>
      <c r="B64" s="836" t="str">
        <f>IF(ISBLANK('9. PCPP - Referrals'!E8),"",'9. PCPP - Referrals'!E8)</f>
        <v/>
      </c>
      <c r="C64" s="836" t="str">
        <f>IF(ISBLANK('9. PCPP - Referrals'!F8),"",'9. PCPP - Referrals'!F8)</f>
        <v>World Connect</v>
      </c>
      <c r="D64" s="836" t="str">
        <f>IF(ISBLANK('9. PCPP - Referrals'!G8),"",'9. PCPP - Referrals'!G8)</f>
        <v/>
      </c>
      <c r="E64" s="836" t="str">
        <f>IF(ISBLANK('9. PCPP - Referrals'!H8),"",'9. PCPP - Referrals'!H8)</f>
        <v/>
      </c>
      <c r="F64" s="836" t="str">
        <f>IF(ISBLANK('9. PCPP - Referrals'!I8),"",'9. PCPP - Referrals'!I8)</f>
        <v/>
      </c>
      <c r="G64" s="836" t="str">
        <f>IF(ISBLANK('9. PCPP - Referrals'!J8),"",'9. PCPP - Referrals'!J8)</f>
        <v/>
      </c>
      <c r="H64" s="836" t="str">
        <f>IF(ISBLANK('9. PCPP - Referrals'!K8),"",'9. PCPP - Referrals'!K8)</f>
        <v/>
      </c>
      <c r="I64" s="836" t="str">
        <f>IF(ISBLANK('9. PCPP - Referrals'!L8),"",'9. PCPP - Referrals'!L8)</f>
        <v/>
      </c>
    </row>
    <row r="65" spans="1:9">
      <c r="A65" s="836" t="str">
        <f>IF(ISBLANK('9. PCPP - Referrals'!D9),"",'9. PCPP - Referrals'!D9)</f>
        <v/>
      </c>
      <c r="B65" s="836" t="str">
        <f>IF(ISBLANK('9. PCPP - Referrals'!E9),"",'9. PCPP - Referrals'!E9)</f>
        <v/>
      </c>
      <c r="C65" s="836" t="str">
        <f>IF(ISBLANK('9. PCPP - Referrals'!F9),"",'9. PCPP - Referrals'!F9)</f>
        <v/>
      </c>
      <c r="D65" s="836" t="str">
        <f>IF(ISBLANK('9. PCPP - Referrals'!G9),"",'9. PCPP - Referrals'!G9)</f>
        <v/>
      </c>
      <c r="E65" s="836" t="str">
        <f>IF(ISBLANK('9. PCPP - Referrals'!H9),"",'9. PCPP - Referrals'!H9)</f>
        <v/>
      </c>
      <c r="F65" s="836" t="str">
        <f>IF(ISBLANK('9. PCPP - Referrals'!I9),"",'9. PCPP - Referrals'!I9)</f>
        <v/>
      </c>
      <c r="G65" s="836" t="str">
        <f>IF(ISBLANK('9. PCPP - Referrals'!J9),"",'9. PCPP - Referrals'!J9)</f>
        <v/>
      </c>
      <c r="H65" s="836" t="str">
        <f>IF(ISBLANK('9. PCPP - Referrals'!K9),"",'9. PCPP - Referrals'!K9)</f>
        <v/>
      </c>
      <c r="I65" s="836" t="str">
        <f>IF(ISBLANK('9. PCPP - Referrals'!L9),"",'9. PCPP - Referrals'!L9)</f>
        <v/>
      </c>
    </row>
    <row r="66" spans="1:9">
      <c r="A66" s="836" t="str">
        <f>IF(ISBLANK('9. PCPP - Referrals'!D10),"",'9. PCPP - Referrals'!D10)</f>
        <v/>
      </c>
      <c r="B66" s="836" t="str">
        <f>IF(ISBLANK('9. PCPP - Referrals'!E10),"",'9. PCPP - Referrals'!E10)</f>
        <v/>
      </c>
      <c r="C66" s="836" t="str">
        <f>IF(ISBLANK('9. PCPP - Referrals'!F10),"",'9. PCPP - Referrals'!F10)</f>
        <v/>
      </c>
      <c r="D66" s="836" t="str">
        <f>IF(ISBLANK('9. PCPP - Referrals'!G10),"",'9. PCPP - Referrals'!G10)</f>
        <v/>
      </c>
      <c r="E66" s="836" t="str">
        <f>IF(ISBLANK('9. PCPP - Referrals'!H10),"",'9. PCPP - Referrals'!H10)</f>
        <v/>
      </c>
      <c r="F66" s="836" t="str">
        <f>IF(ISBLANK('9. PCPP - Referrals'!I10),"",'9. PCPP - Referrals'!I10)</f>
        <v/>
      </c>
      <c r="G66" s="836" t="str">
        <f>IF(ISBLANK('9. PCPP - Referrals'!J10),"",'9. PCPP - Referrals'!J10)</f>
        <v/>
      </c>
      <c r="H66" s="836" t="str">
        <f>IF(ISBLANK('9. PCPP - Referrals'!K10),"",'9. PCPP - Referrals'!K10)</f>
        <v/>
      </c>
      <c r="I66" s="836" t="str">
        <f>IF(ISBLANK('9. PCPP - Referrals'!L10),"",'9. PCPP - Referrals'!L10)</f>
        <v/>
      </c>
    </row>
    <row r="67" spans="1:9">
      <c r="A67" s="836" t="str">
        <f>IF(ISBLANK('9. PCPP - Referrals'!D11),"",'9. PCPP - Referrals'!D11)</f>
        <v/>
      </c>
      <c r="B67" s="836" t="str">
        <f>IF(ISBLANK('9. PCPP - Referrals'!E11),"",'9. PCPP - Referrals'!E11)</f>
        <v/>
      </c>
      <c r="C67" s="836" t="str">
        <f>IF(ISBLANK('9. PCPP - Referrals'!F11),"",'9. PCPP - Referrals'!F11)</f>
        <v/>
      </c>
      <c r="D67" s="836" t="str">
        <f>IF(ISBLANK('9. PCPP - Referrals'!G11),"",'9. PCPP - Referrals'!G11)</f>
        <v/>
      </c>
      <c r="E67" s="836" t="str">
        <f>IF(ISBLANK('9. PCPP - Referrals'!H11),"",'9. PCPP - Referrals'!H11)</f>
        <v/>
      </c>
      <c r="F67" s="836" t="str">
        <f>IF(ISBLANK('9. PCPP - Referrals'!I11),"",'9. PCPP - Referrals'!I11)</f>
        <v/>
      </c>
      <c r="G67" s="836" t="str">
        <f>IF(ISBLANK('9. PCPP - Referrals'!J11),"",'9. PCPP - Referrals'!J11)</f>
        <v/>
      </c>
      <c r="H67" s="836" t="str">
        <f>IF(ISBLANK('9. PCPP - Referrals'!K11),"",'9. PCPP - Referrals'!K11)</f>
        <v/>
      </c>
      <c r="I67" s="836" t="str">
        <f>IF(ISBLANK('9. PCPP - Referrals'!L11),"",'9. PCPP - Referrals'!L11)</f>
        <v/>
      </c>
    </row>
    <row r="68" spans="1:9">
      <c r="A68" s="836" t="str">
        <f>IF(ISBLANK('9. PCPP - Referrals'!D12),"",'9. PCPP - Referrals'!D12)</f>
        <v/>
      </c>
      <c r="B68" s="836" t="str">
        <f>IF(ISBLANK('9. PCPP - Referrals'!E12),"",'9. PCPP - Referrals'!E12)</f>
        <v/>
      </c>
      <c r="C68" s="836" t="str">
        <f>IF(ISBLANK('9. PCPP - Referrals'!F12),"",'9. PCPP - Referrals'!F12)</f>
        <v/>
      </c>
      <c r="D68" s="836" t="str">
        <f>IF(ISBLANK('9. PCPP - Referrals'!G12),"",'9. PCPP - Referrals'!G12)</f>
        <v/>
      </c>
      <c r="E68" s="836" t="str">
        <f>IF(ISBLANK('9. PCPP - Referrals'!H12),"",'9. PCPP - Referrals'!H12)</f>
        <v/>
      </c>
      <c r="F68" s="836" t="str">
        <f>IF(ISBLANK('9. PCPP - Referrals'!I12),"",'9. PCPP - Referrals'!I12)</f>
        <v/>
      </c>
      <c r="G68" s="836" t="str">
        <f>IF(ISBLANK('9. PCPP - Referrals'!J12),"",'9. PCPP - Referrals'!J12)</f>
        <v/>
      </c>
      <c r="H68" s="836" t="str">
        <f>IF(ISBLANK('9. PCPP - Referrals'!K12),"",'9. PCPP - Referrals'!K12)</f>
        <v/>
      </c>
      <c r="I68" s="836" t="str">
        <f>IF(ISBLANK('9. PCPP - Referrals'!L12),"",'9. PCPP - Referrals'!L12)</f>
        <v/>
      </c>
    </row>
    <row r="69" spans="1:9">
      <c r="A69" s="836" t="str">
        <f>IF(ISBLANK('9. PCPP - Referrals'!D13),"",'9. PCPP - Referrals'!D13)</f>
        <v/>
      </c>
      <c r="B69" s="836" t="str">
        <f>IF(ISBLANK('9. PCPP - Referrals'!E13),"",'9. PCPP - Referrals'!E13)</f>
        <v/>
      </c>
      <c r="C69" s="836" t="str">
        <f>IF(ISBLANK('9. PCPP - Referrals'!F13),"",'9. PCPP - Referrals'!F13)</f>
        <v/>
      </c>
      <c r="D69" s="836" t="str">
        <f>IF(ISBLANK('9. PCPP - Referrals'!G13),"",'9. PCPP - Referrals'!G13)</f>
        <v/>
      </c>
      <c r="E69" s="836" t="str">
        <f>IF(ISBLANK('9. PCPP - Referrals'!H13),"",'9. PCPP - Referrals'!H13)</f>
        <v/>
      </c>
      <c r="F69" s="836" t="str">
        <f>IF(ISBLANK('9. PCPP - Referrals'!I13),"",'9. PCPP - Referrals'!I13)</f>
        <v/>
      </c>
      <c r="G69" s="836" t="str">
        <f>IF(ISBLANK('9. PCPP - Referrals'!J13),"",'9. PCPP - Referrals'!J13)</f>
        <v/>
      </c>
      <c r="H69" s="836" t="str">
        <f>IF(ISBLANK('9. PCPP - Referrals'!K13),"",'9. PCPP - Referrals'!K13)</f>
        <v/>
      </c>
      <c r="I69" s="836" t="str">
        <f>IF(ISBLANK('9. PCPP - Referrals'!L13),"",'9. PCPP - Referrals'!L13)</f>
        <v/>
      </c>
    </row>
    <row r="70" spans="1:9">
      <c r="A70" s="836" t="str">
        <f>IF(ISBLANK('9. PCPP - Referrals'!D14),"",'9. PCPP - Referrals'!D14)</f>
        <v/>
      </c>
      <c r="B70" s="836" t="str">
        <f>IF(ISBLANK('9. PCPP - Referrals'!E14),"",'9. PCPP - Referrals'!E14)</f>
        <v/>
      </c>
      <c r="C70" s="836" t="str">
        <f>IF(ISBLANK('9. PCPP - Referrals'!F14),"",'9. PCPP - Referrals'!F14)</f>
        <v/>
      </c>
      <c r="D70" s="836" t="str">
        <f>IF(ISBLANK('9. PCPP - Referrals'!G14),"",'9. PCPP - Referrals'!G14)</f>
        <v/>
      </c>
      <c r="E70" s="836" t="str">
        <f>IF(ISBLANK('9. PCPP - Referrals'!H14),"",'9. PCPP - Referrals'!H14)</f>
        <v/>
      </c>
      <c r="F70" s="836" t="str">
        <f>IF(ISBLANK('9. PCPP - Referrals'!I14),"",'9. PCPP - Referrals'!I14)</f>
        <v/>
      </c>
      <c r="G70" s="836" t="str">
        <f>IF(ISBLANK('9. PCPP - Referrals'!J14),"",'9. PCPP - Referrals'!J14)</f>
        <v/>
      </c>
      <c r="H70" s="836" t="str">
        <f>IF(ISBLANK('9. PCPP - Referrals'!K14),"",'9. PCPP - Referrals'!K14)</f>
        <v/>
      </c>
      <c r="I70" s="836" t="str">
        <f>IF(ISBLANK('9. PCPP - Referrals'!L14),"",'9. PCPP - Referrals'!L14)</f>
        <v/>
      </c>
    </row>
    <row r="71" spans="1:9">
      <c r="A71" s="836" t="str">
        <f>IF(ISBLANK('9. PCPP - Referrals'!D15),"",'9. PCPP - Referrals'!D15)</f>
        <v/>
      </c>
      <c r="B71" s="836" t="str">
        <f>IF(ISBLANK('9. PCPP - Referrals'!E15),"",'9. PCPP - Referrals'!E15)</f>
        <v/>
      </c>
      <c r="C71" s="836" t="str">
        <f>IF(ISBLANK('9. PCPP - Referrals'!F15),"",'9. PCPP - Referrals'!F15)</f>
        <v/>
      </c>
      <c r="D71" s="836" t="str">
        <f>IF(ISBLANK('9. PCPP - Referrals'!G15),"",'9. PCPP - Referrals'!G15)</f>
        <v/>
      </c>
      <c r="E71" s="836" t="str">
        <f>IF(ISBLANK('9. PCPP - Referrals'!H15),"",'9. PCPP - Referrals'!H15)</f>
        <v/>
      </c>
      <c r="F71" s="836" t="str">
        <f>IF(ISBLANK('9. PCPP - Referrals'!I15),"",'9. PCPP - Referrals'!I15)</f>
        <v/>
      </c>
      <c r="G71" s="836" t="str">
        <f>IF(ISBLANK('9. PCPP - Referrals'!J15),"",'9. PCPP - Referrals'!J15)</f>
        <v/>
      </c>
      <c r="H71" s="836" t="str">
        <f>IF(ISBLANK('9. PCPP - Referrals'!K15),"",'9. PCPP - Referrals'!K15)</f>
        <v/>
      </c>
      <c r="I71" s="836" t="str">
        <f>IF(ISBLANK('9. PCPP - Referrals'!L15),"",'9. PCPP - Referrals'!L15)</f>
        <v/>
      </c>
    </row>
    <row r="72" spans="1:9">
      <c r="A72" s="836" t="str">
        <f>IF(ISBLANK('9. PCPP - Referrals'!D16),"",'9. PCPP - Referrals'!D16)</f>
        <v/>
      </c>
      <c r="B72" s="836" t="str">
        <f>IF(ISBLANK('9. PCPP - Referrals'!E16),"",'9. PCPP - Referrals'!E16)</f>
        <v/>
      </c>
      <c r="C72" s="836" t="str">
        <f>IF(ISBLANK('9. PCPP - Referrals'!F16),"",'9. PCPP - Referrals'!F16)</f>
        <v/>
      </c>
      <c r="D72" s="836" t="str">
        <f>IF(ISBLANK('9. PCPP - Referrals'!G16),"",'9. PCPP - Referrals'!G16)</f>
        <v/>
      </c>
      <c r="E72" s="836" t="str">
        <f>IF(ISBLANK('9. PCPP - Referrals'!H16),"",'9. PCPP - Referrals'!H16)</f>
        <v/>
      </c>
      <c r="F72" s="836" t="str">
        <f>IF(ISBLANK('9. PCPP - Referrals'!I16),"",'9. PCPP - Referrals'!I16)</f>
        <v/>
      </c>
      <c r="G72" s="836" t="str">
        <f>IF(ISBLANK('9. PCPP - Referrals'!J16),"",'9. PCPP - Referrals'!J16)</f>
        <v/>
      </c>
      <c r="H72" s="836" t="str">
        <f>IF(ISBLANK('9. PCPP - Referrals'!K16),"",'9. PCPP - Referrals'!K16)</f>
        <v/>
      </c>
      <c r="I72" s="836" t="str">
        <f>IF(ISBLANK('9. PCPP - Referrals'!L16),"",'9. PCPP - Referrals'!L16)</f>
        <v/>
      </c>
    </row>
    <row r="73" spans="1:9">
      <c r="A73" s="836" t="str">
        <f>IF(ISBLANK('9. PCPP - Referrals'!D17),"",'9. PCPP - Referrals'!D17)</f>
        <v/>
      </c>
      <c r="B73" s="836" t="str">
        <f>IF(ISBLANK('9. PCPP - Referrals'!E17),"",'9. PCPP - Referrals'!E17)</f>
        <v/>
      </c>
      <c r="C73" s="836" t="str">
        <f>IF(ISBLANK('9. PCPP - Referrals'!F17),"",'9. PCPP - Referrals'!F17)</f>
        <v/>
      </c>
      <c r="D73" s="836" t="str">
        <f>IF(ISBLANK('9. PCPP - Referrals'!G17),"",'9. PCPP - Referrals'!G17)</f>
        <v/>
      </c>
      <c r="E73" s="836" t="str">
        <f>IF(ISBLANK('9. PCPP - Referrals'!H17),"",'9. PCPP - Referrals'!H17)</f>
        <v/>
      </c>
      <c r="F73" s="836" t="str">
        <f>IF(ISBLANK('9. PCPP - Referrals'!I17),"",'9. PCPP - Referrals'!I17)</f>
        <v/>
      </c>
      <c r="G73" s="836" t="str">
        <f>IF(ISBLANK('9. PCPP - Referrals'!J17),"",'9. PCPP - Referrals'!J17)</f>
        <v/>
      </c>
      <c r="H73" s="836" t="str">
        <f>IF(ISBLANK('9. PCPP - Referrals'!K17),"",'9. PCPP - Referrals'!K17)</f>
        <v/>
      </c>
      <c r="I73" s="836" t="str">
        <f>IF(ISBLANK('9. PCPP - Referrals'!L17),"",'9. PCPP - Referrals'!L17)</f>
        <v/>
      </c>
    </row>
    <row r="74" spans="1:9">
      <c r="A74" s="836" t="str">
        <f>IF(ISBLANK('9. PCPP - Referrals'!D18),"",'9. PCPP - Referrals'!D18)</f>
        <v/>
      </c>
      <c r="B74" s="836" t="str">
        <f>IF(ISBLANK('9. PCPP - Referrals'!E18),"",'9. PCPP - Referrals'!E18)</f>
        <v/>
      </c>
      <c r="C74" s="836" t="str">
        <f>IF(ISBLANK('9. PCPP - Referrals'!F18),"",'9. PCPP - Referrals'!F18)</f>
        <v/>
      </c>
      <c r="D74" s="836" t="str">
        <f>IF(ISBLANK('9. PCPP - Referrals'!G18),"",'9. PCPP - Referrals'!G18)</f>
        <v/>
      </c>
      <c r="E74" s="836" t="str">
        <f>IF(ISBLANK('9. PCPP - Referrals'!H18),"",'9. PCPP - Referrals'!H18)</f>
        <v/>
      </c>
      <c r="F74" s="836" t="str">
        <f>IF(ISBLANK('9. PCPP - Referrals'!I18),"",'9. PCPP - Referrals'!I18)</f>
        <v/>
      </c>
      <c r="G74" s="836" t="str">
        <f>IF(ISBLANK('9. PCPP - Referrals'!J18),"",'9. PCPP - Referrals'!J18)</f>
        <v/>
      </c>
      <c r="H74" s="836" t="str">
        <f>IF(ISBLANK('9. PCPP - Referrals'!K18),"",'9. PCPP - Referrals'!K18)</f>
        <v/>
      </c>
      <c r="I74" s="836" t="str">
        <f>IF(ISBLANK('9. PCPP - Referrals'!L18),"",'9. PCPP - Referrals'!L18)</f>
        <v/>
      </c>
    </row>
    <row r="75" spans="1:9">
      <c r="A75" s="836" t="str">
        <f>IF(ISBLANK('9. PCPP - Referrals'!D19),"",'9. PCPP - Referrals'!D19)</f>
        <v/>
      </c>
      <c r="B75" s="836" t="str">
        <f>IF(ISBLANK('9. PCPP - Referrals'!E19),"",'9. PCPP - Referrals'!E19)</f>
        <v/>
      </c>
      <c r="C75" s="836" t="str">
        <f>IF(ISBLANK('9. PCPP - Referrals'!F19),"",'9. PCPP - Referrals'!F19)</f>
        <v/>
      </c>
      <c r="D75" s="836" t="str">
        <f>IF(ISBLANK('9. PCPP - Referrals'!G19),"",'9. PCPP - Referrals'!G19)</f>
        <v/>
      </c>
      <c r="E75" s="836" t="str">
        <f>IF(ISBLANK('9. PCPP - Referrals'!H19),"",'9. PCPP - Referrals'!H19)</f>
        <v/>
      </c>
      <c r="F75" s="836" t="str">
        <f>IF(ISBLANK('9. PCPP - Referrals'!I19),"",'9. PCPP - Referrals'!I19)</f>
        <v/>
      </c>
      <c r="G75" s="836" t="str">
        <f>IF(ISBLANK('9. PCPP - Referrals'!J19),"",'9. PCPP - Referrals'!J19)</f>
        <v/>
      </c>
      <c r="H75" s="836" t="str">
        <f>IF(ISBLANK('9. PCPP - Referrals'!K19),"",'9. PCPP - Referrals'!K19)</f>
        <v/>
      </c>
      <c r="I75" s="836" t="str">
        <f>IF(ISBLANK('9. PCPP - Referrals'!L19),"",'9. PCPP - Referrals'!L19)</f>
        <v/>
      </c>
    </row>
    <row r="76" spans="1:9">
      <c r="A76" s="836" t="str">
        <f>IF(ISBLANK('9. PCPP - Referrals'!D20),"",'9. PCPP - Referrals'!D20)</f>
        <v/>
      </c>
      <c r="B76" s="836" t="str">
        <f>IF(ISBLANK('9. PCPP - Referrals'!E20),"",'9. PCPP - Referrals'!E20)</f>
        <v/>
      </c>
      <c r="C76" s="836" t="str">
        <f>IF(ISBLANK('9. PCPP - Referrals'!F20),"",'9. PCPP - Referrals'!F20)</f>
        <v/>
      </c>
      <c r="D76" s="836" t="str">
        <f>IF(ISBLANK('9. PCPP - Referrals'!G20),"",'9. PCPP - Referrals'!G20)</f>
        <v/>
      </c>
      <c r="E76" s="836" t="str">
        <f>IF(ISBLANK('9. PCPP - Referrals'!H20),"",'9. PCPP - Referrals'!H20)</f>
        <v/>
      </c>
      <c r="F76" s="836" t="str">
        <f>IF(ISBLANK('9. PCPP - Referrals'!I20),"",'9. PCPP - Referrals'!I20)</f>
        <v/>
      </c>
      <c r="G76" s="836" t="str">
        <f>IF(ISBLANK('9. PCPP - Referrals'!J20),"",'9. PCPP - Referrals'!J20)</f>
        <v/>
      </c>
      <c r="H76" s="836" t="str">
        <f>IF(ISBLANK('9. PCPP - Referrals'!K20),"",'9. PCPP - Referrals'!K20)</f>
        <v/>
      </c>
      <c r="I76" s="836" t="str">
        <f>IF(ISBLANK('9. PCPP - Referrals'!L20),"",'9. PCPP - Referrals'!L20)</f>
        <v/>
      </c>
    </row>
    <row r="77" spans="1:9">
      <c r="A77" s="836" t="str">
        <f>IF(ISBLANK('9. PCPP - Referrals'!D21),"",'9. PCPP - Referrals'!D21)</f>
        <v/>
      </c>
      <c r="B77" s="836" t="str">
        <f>IF(ISBLANK('9. PCPP - Referrals'!E21),"",'9. PCPP - Referrals'!E21)</f>
        <v/>
      </c>
      <c r="C77" s="836" t="str">
        <f>IF(ISBLANK('9. PCPP - Referrals'!F21),"",'9. PCPP - Referrals'!F21)</f>
        <v/>
      </c>
      <c r="D77" s="836" t="str">
        <f>IF(ISBLANK('9. PCPP - Referrals'!G21),"",'9. PCPP - Referrals'!G21)</f>
        <v/>
      </c>
      <c r="E77" s="836" t="str">
        <f>IF(ISBLANK('9. PCPP - Referrals'!H21),"",'9. PCPP - Referrals'!H21)</f>
        <v/>
      </c>
      <c r="F77" s="836" t="str">
        <f>IF(ISBLANK('9. PCPP - Referrals'!I21),"",'9. PCPP - Referrals'!I21)</f>
        <v/>
      </c>
      <c r="G77" s="836" t="str">
        <f>IF(ISBLANK('9. PCPP - Referrals'!J21),"",'9. PCPP - Referrals'!J21)</f>
        <v/>
      </c>
      <c r="H77" s="836" t="str">
        <f>IF(ISBLANK('9. PCPP - Referrals'!K21),"",'9. PCPP - Referrals'!K21)</f>
        <v/>
      </c>
      <c r="I77" s="836" t="str">
        <f>IF(ISBLANK('9. PCPP - Referrals'!L21),"",'9. PCPP - Referrals'!L21)</f>
        <v/>
      </c>
    </row>
    <row r="78" spans="1:9">
      <c r="A78" s="836" t="str">
        <f>IF(ISBLANK('9. PCPP - Referrals'!D22),"",'9. PCPP - Referrals'!D22)</f>
        <v/>
      </c>
      <c r="B78" s="836" t="str">
        <f>IF(ISBLANK('9. PCPP - Referrals'!E22),"",'9. PCPP - Referrals'!E22)</f>
        <v/>
      </c>
      <c r="C78" s="836" t="str">
        <f>IF(ISBLANK('9. PCPP - Referrals'!F22),"",'9. PCPP - Referrals'!F22)</f>
        <v/>
      </c>
      <c r="D78" s="836" t="str">
        <f>IF(ISBLANK('9. PCPP - Referrals'!G22),"",'9. PCPP - Referrals'!G22)</f>
        <v/>
      </c>
      <c r="E78" s="836" t="str">
        <f>IF(ISBLANK('9. PCPP - Referrals'!H22),"",'9. PCPP - Referrals'!H22)</f>
        <v/>
      </c>
      <c r="F78" s="836" t="str">
        <f>IF(ISBLANK('9. PCPP - Referrals'!I22),"",'9. PCPP - Referrals'!I22)</f>
        <v/>
      </c>
      <c r="G78" s="836" t="str">
        <f>IF(ISBLANK('9. PCPP - Referrals'!J22),"",'9. PCPP - Referrals'!J22)</f>
        <v/>
      </c>
      <c r="H78" s="836" t="str">
        <f>IF(ISBLANK('9. PCPP - Referrals'!K22),"",'9. PCPP - Referrals'!K22)</f>
        <v/>
      </c>
      <c r="I78" s="836" t="str">
        <f>IF(ISBLANK('9. PCPP - Referrals'!L22),"",'9. PCPP - Referrals'!L22)</f>
        <v/>
      </c>
    </row>
    <row r="79" spans="1:9">
      <c r="A79" s="836" t="str">
        <f>IF(ISBLANK('9. PCPP - Referrals'!D23),"",'9. PCPP - Referrals'!D23)</f>
        <v/>
      </c>
      <c r="B79" s="836" t="str">
        <f>IF(ISBLANK('9. PCPP - Referrals'!E23),"",'9. PCPP - Referrals'!E23)</f>
        <v/>
      </c>
      <c r="C79" s="836" t="str">
        <f>IF(ISBLANK('9. PCPP - Referrals'!F23),"",'9. PCPP - Referrals'!F23)</f>
        <v/>
      </c>
      <c r="D79" s="836" t="str">
        <f>IF(ISBLANK('9. PCPP - Referrals'!G23),"",'9. PCPP - Referrals'!G23)</f>
        <v/>
      </c>
      <c r="E79" s="836" t="str">
        <f>IF(ISBLANK('9. PCPP - Referrals'!H23),"",'9. PCPP - Referrals'!H23)</f>
        <v/>
      </c>
      <c r="F79" s="836" t="str">
        <f>IF(ISBLANK('9. PCPP - Referrals'!I23),"",'9. PCPP - Referrals'!I23)</f>
        <v/>
      </c>
      <c r="G79" s="836" t="str">
        <f>IF(ISBLANK('9. PCPP - Referrals'!J23),"",'9. PCPP - Referrals'!J23)</f>
        <v/>
      </c>
      <c r="H79" s="836" t="str">
        <f>IF(ISBLANK('9. PCPP - Referrals'!K23),"",'9. PCPP - Referrals'!K23)</f>
        <v/>
      </c>
      <c r="I79" s="836" t="str">
        <f>IF(ISBLANK('9. PCPP - Referrals'!L23),"",'9. PCPP - Referrals'!L23)</f>
        <v/>
      </c>
    </row>
    <row r="80" spans="1:9">
      <c r="A80" s="836" t="str">
        <f>IF(ISBLANK('9. PCPP - Referrals'!D24),"",'9. PCPP - Referrals'!D24)</f>
        <v/>
      </c>
      <c r="B80" s="836" t="str">
        <f>IF(ISBLANK('9. PCPP - Referrals'!E24),"",'9. PCPP - Referrals'!E24)</f>
        <v/>
      </c>
      <c r="C80" s="836" t="str">
        <f>IF(ISBLANK('9. PCPP - Referrals'!F24),"",'9. PCPP - Referrals'!F24)</f>
        <v/>
      </c>
      <c r="D80" s="836" t="str">
        <f>IF(ISBLANK('9. PCPP - Referrals'!G24),"",'9. PCPP - Referrals'!G24)</f>
        <v/>
      </c>
      <c r="E80" s="836" t="str">
        <f>IF(ISBLANK('9. PCPP - Referrals'!H24),"",'9. PCPP - Referrals'!H24)</f>
        <v/>
      </c>
      <c r="F80" s="836" t="str">
        <f>IF(ISBLANK('9. PCPP - Referrals'!I24),"",'9. PCPP - Referrals'!I24)</f>
        <v/>
      </c>
      <c r="G80" s="836" t="str">
        <f>IF(ISBLANK('9. PCPP - Referrals'!J24),"",'9. PCPP - Referrals'!J24)</f>
        <v/>
      </c>
      <c r="H80" s="836" t="str">
        <f>IF(ISBLANK('9. PCPP - Referrals'!K24),"",'9. PCPP - Referrals'!K24)</f>
        <v/>
      </c>
      <c r="I80" s="836" t="str">
        <f>IF(ISBLANK('9. PCPP - Referrals'!L24),"",'9. PCPP - Referrals'!L24)</f>
        <v/>
      </c>
    </row>
    <row r="81" spans="1:9">
      <c r="A81" s="836" t="str">
        <f>IF(ISBLANK('9. PCPP - Referrals'!D25),"",'9. PCPP - Referrals'!D25)</f>
        <v/>
      </c>
      <c r="B81" s="836" t="str">
        <f>IF(ISBLANK('9. PCPP - Referrals'!E25),"",'9. PCPP - Referrals'!E25)</f>
        <v/>
      </c>
      <c r="C81" s="836" t="str">
        <f>IF(ISBLANK('9. PCPP - Referrals'!F25),"",'9. PCPP - Referrals'!F25)</f>
        <v/>
      </c>
      <c r="D81" s="836" t="str">
        <f>IF(ISBLANK('9. PCPP - Referrals'!G25),"",'9. PCPP - Referrals'!G25)</f>
        <v/>
      </c>
      <c r="E81" s="836" t="str">
        <f>IF(ISBLANK('9. PCPP - Referrals'!H25),"",'9. PCPP - Referrals'!H25)</f>
        <v/>
      </c>
      <c r="F81" s="836" t="str">
        <f>IF(ISBLANK('9. PCPP - Referrals'!I25),"",'9. PCPP - Referrals'!I25)</f>
        <v/>
      </c>
      <c r="G81" s="836" t="str">
        <f>IF(ISBLANK('9. PCPP - Referrals'!J25),"",'9. PCPP - Referrals'!J25)</f>
        <v/>
      </c>
      <c r="H81" s="836" t="str">
        <f>IF(ISBLANK('9. PCPP - Referrals'!K25),"",'9. PCPP - Referrals'!K25)</f>
        <v/>
      </c>
      <c r="I81" s="836" t="str">
        <f>IF(ISBLANK('9. PCPP - Referrals'!L25),"",'9. PCPP - Referrals'!L25)</f>
        <v/>
      </c>
    </row>
    <row r="82" spans="1:9">
      <c r="A82" s="836" t="str">
        <f>IF(ISBLANK('9. PCPP - Referrals'!D26),"",'9. PCPP - Referrals'!D26)</f>
        <v/>
      </c>
      <c r="B82" s="836" t="str">
        <f>IF(ISBLANK('9. PCPP - Referrals'!E26),"",'9. PCPP - Referrals'!E26)</f>
        <v/>
      </c>
      <c r="C82" s="836" t="str">
        <f>IF(ISBLANK('9. PCPP - Referrals'!F26),"",'9. PCPP - Referrals'!F26)</f>
        <v/>
      </c>
      <c r="D82" s="836" t="str">
        <f>IF(ISBLANK('9. PCPP - Referrals'!G26),"",'9. PCPP - Referrals'!G26)</f>
        <v/>
      </c>
      <c r="E82" s="836" t="str">
        <f>IF(ISBLANK('9. PCPP - Referrals'!H26),"",'9. PCPP - Referrals'!H26)</f>
        <v/>
      </c>
      <c r="F82" s="836" t="str">
        <f>IF(ISBLANK('9. PCPP - Referrals'!I26),"",'9. PCPP - Referrals'!I26)</f>
        <v/>
      </c>
      <c r="G82" s="836" t="str">
        <f>IF(ISBLANK('9. PCPP - Referrals'!J26),"",'9. PCPP - Referrals'!J26)</f>
        <v/>
      </c>
      <c r="H82" s="836" t="str">
        <f>IF(ISBLANK('9. PCPP - Referrals'!K26),"",'9. PCPP - Referrals'!K26)</f>
        <v/>
      </c>
      <c r="I82" s="836" t="str">
        <f>IF(ISBLANK('9. PCPP - Referrals'!L26),"",'9. PCPP - Referrals'!L26)</f>
        <v/>
      </c>
    </row>
    <row r="83" spans="1:9">
      <c r="A83" s="836" t="str">
        <f>IF(ISBLANK('9. PCPP - Referrals'!D27),"",'9. PCPP - Referrals'!D27)</f>
        <v/>
      </c>
      <c r="B83" s="836" t="str">
        <f>IF(ISBLANK('9. PCPP - Referrals'!E27),"",'9. PCPP - Referrals'!E27)</f>
        <v/>
      </c>
      <c r="C83" s="836" t="str">
        <f>IF(ISBLANK('9. PCPP - Referrals'!F27),"",'9. PCPP - Referrals'!F27)</f>
        <v/>
      </c>
      <c r="D83" s="836" t="str">
        <f>IF(ISBLANK('9. PCPP - Referrals'!G27),"",'9. PCPP - Referrals'!G27)</f>
        <v/>
      </c>
      <c r="E83" s="836" t="str">
        <f>IF(ISBLANK('9. PCPP - Referrals'!H27),"",'9. PCPP - Referrals'!H27)</f>
        <v/>
      </c>
      <c r="F83" s="836" t="str">
        <f>IF(ISBLANK('9. PCPP - Referrals'!I27),"",'9. PCPP - Referrals'!I27)</f>
        <v/>
      </c>
      <c r="G83" s="836" t="str">
        <f>IF(ISBLANK('9. PCPP - Referrals'!J27),"",'9. PCPP - Referrals'!J27)</f>
        <v/>
      </c>
      <c r="H83" s="836" t="str">
        <f>IF(ISBLANK('9. PCPP - Referrals'!K27),"",'9. PCPP - Referrals'!K27)</f>
        <v/>
      </c>
      <c r="I83" s="836" t="str">
        <f>IF(ISBLANK('9. PCPP - Referrals'!L27),"",'9. PCPP - Referrals'!L27)</f>
        <v/>
      </c>
    </row>
    <row r="84" spans="1:9">
      <c r="A84" s="836" t="str">
        <f>IF(ISBLANK('9. PCPP - Referrals'!D28),"",'9. PCPP - Referrals'!D28)</f>
        <v/>
      </c>
      <c r="B84" s="836" t="str">
        <f>IF(ISBLANK('9. PCPP - Referrals'!E28),"",'9. PCPP - Referrals'!E28)</f>
        <v/>
      </c>
      <c r="C84" s="836" t="str">
        <f>IF(ISBLANK('9. PCPP - Referrals'!F28),"",'9. PCPP - Referrals'!F28)</f>
        <v/>
      </c>
      <c r="D84" s="836" t="str">
        <f>IF(ISBLANK('9. PCPP - Referrals'!G28),"",'9. PCPP - Referrals'!G28)</f>
        <v/>
      </c>
      <c r="E84" s="836" t="str">
        <f>IF(ISBLANK('9. PCPP - Referrals'!H28),"",'9. PCPP - Referrals'!H28)</f>
        <v/>
      </c>
      <c r="F84" s="836" t="str">
        <f>IF(ISBLANK('9. PCPP - Referrals'!I28),"",'9. PCPP - Referrals'!I28)</f>
        <v/>
      </c>
      <c r="G84" s="836" t="str">
        <f>IF(ISBLANK('9. PCPP - Referrals'!J28),"",'9. PCPP - Referrals'!J28)</f>
        <v/>
      </c>
      <c r="H84" s="836" t="str">
        <f>IF(ISBLANK('9. PCPP - Referrals'!K28),"",'9. PCPP - Referrals'!K28)</f>
        <v/>
      </c>
      <c r="I84" s="836" t="str">
        <f>IF(ISBLANK('9. PCPP - Referrals'!L28),"",'9. PCPP - Referrals'!L28)</f>
        <v/>
      </c>
    </row>
    <row r="85" spans="1:9">
      <c r="A85" s="836" t="str">
        <f>IF(ISBLANK('9. PCPP - Referrals'!D29),"",'9. PCPP - Referrals'!D29)</f>
        <v/>
      </c>
      <c r="B85" s="836" t="str">
        <f>IF(ISBLANK('9. PCPP - Referrals'!E29),"",'9. PCPP - Referrals'!E29)</f>
        <v/>
      </c>
      <c r="C85" s="836" t="str">
        <f>IF(ISBLANK('9. PCPP - Referrals'!F29),"",'9. PCPP - Referrals'!F29)</f>
        <v/>
      </c>
      <c r="D85" s="836" t="str">
        <f>IF(ISBLANK('9. PCPP - Referrals'!G29),"",'9. PCPP - Referrals'!G29)</f>
        <v/>
      </c>
      <c r="E85" s="836" t="str">
        <f>IF(ISBLANK('9. PCPP - Referrals'!H29),"",'9. PCPP - Referrals'!H29)</f>
        <v/>
      </c>
      <c r="F85" s="836" t="str">
        <f>IF(ISBLANK('9. PCPP - Referrals'!I29),"",'9. PCPP - Referrals'!I29)</f>
        <v/>
      </c>
      <c r="G85" s="836" t="str">
        <f>IF(ISBLANK('9. PCPP - Referrals'!J29),"",'9. PCPP - Referrals'!J29)</f>
        <v/>
      </c>
      <c r="H85" s="836" t="str">
        <f>IF(ISBLANK('9. PCPP - Referrals'!K29),"",'9. PCPP - Referrals'!K29)</f>
        <v/>
      </c>
      <c r="I85" s="836" t="str">
        <f>IF(ISBLANK('9. PCPP - Referrals'!L29),"",'9. PCPP - Referrals'!L29)</f>
        <v/>
      </c>
    </row>
    <row r="86" spans="1:9">
      <c r="A86" s="836" t="str">
        <f>IF(ISBLANK('9. PCPP - Referrals'!D30),"",'9. PCPP - Referrals'!D30)</f>
        <v/>
      </c>
      <c r="B86" s="836" t="str">
        <f>IF(ISBLANK('9. PCPP - Referrals'!E30),"",'9. PCPP - Referrals'!E30)</f>
        <v/>
      </c>
      <c r="C86" s="836" t="str">
        <f>IF(ISBLANK('9. PCPP - Referrals'!F30),"",'9. PCPP - Referrals'!F30)</f>
        <v/>
      </c>
      <c r="D86" s="836" t="str">
        <f>IF(ISBLANK('9. PCPP - Referrals'!G30),"",'9. PCPP - Referrals'!G30)</f>
        <v/>
      </c>
      <c r="E86" s="836" t="str">
        <f>IF(ISBLANK('9. PCPP - Referrals'!H30),"",'9. PCPP - Referrals'!H30)</f>
        <v/>
      </c>
      <c r="F86" s="836" t="str">
        <f>IF(ISBLANK('9. PCPP - Referrals'!I30),"",'9. PCPP - Referrals'!I30)</f>
        <v/>
      </c>
      <c r="G86" s="836" t="str">
        <f>IF(ISBLANK('9. PCPP - Referrals'!J30),"",'9. PCPP - Referrals'!J30)</f>
        <v/>
      </c>
      <c r="H86" s="836" t="str">
        <f>IF(ISBLANK('9. PCPP - Referrals'!K30),"",'9. PCPP - Referrals'!K30)</f>
        <v/>
      </c>
      <c r="I86" s="836" t="str">
        <f>IF(ISBLANK('9. PCPP - Referrals'!L30),"",'9. PCPP - Referrals'!L30)</f>
        <v/>
      </c>
    </row>
    <row r="87" spans="1:9">
      <c r="A87" s="836" t="str">
        <f>IF(ISBLANK('9. PCPP - Referrals'!D31),"",'9. PCPP - Referrals'!D31)</f>
        <v/>
      </c>
      <c r="B87" s="836" t="str">
        <f>IF(ISBLANK('9. PCPP - Referrals'!E31),"",'9. PCPP - Referrals'!E31)</f>
        <v/>
      </c>
      <c r="C87" s="836" t="str">
        <f>IF(ISBLANK('9. PCPP - Referrals'!F31),"",'9. PCPP - Referrals'!F31)</f>
        <v/>
      </c>
      <c r="D87" s="836" t="str">
        <f>IF(ISBLANK('9. PCPP - Referrals'!G31),"",'9. PCPP - Referrals'!G31)</f>
        <v/>
      </c>
      <c r="E87" s="836" t="str">
        <f>IF(ISBLANK('9. PCPP - Referrals'!H31),"",'9. PCPP - Referrals'!H31)</f>
        <v/>
      </c>
      <c r="F87" s="836" t="str">
        <f>IF(ISBLANK('9. PCPP - Referrals'!I31),"",'9. PCPP - Referrals'!I31)</f>
        <v/>
      </c>
      <c r="G87" s="836" t="str">
        <f>IF(ISBLANK('9. PCPP - Referrals'!J31),"",'9. PCPP - Referrals'!J31)</f>
        <v/>
      </c>
      <c r="H87" s="836" t="str">
        <f>IF(ISBLANK('9. PCPP - Referrals'!K31),"",'9. PCPP - Referrals'!K31)</f>
        <v/>
      </c>
      <c r="I87" s="836" t="str">
        <f>IF(ISBLANK('9. PCPP - Referrals'!L31),"",'9. PCPP - Referrals'!L31)</f>
        <v/>
      </c>
    </row>
    <row r="88" spans="1:9">
      <c r="A88" s="836" t="str">
        <f>IF(ISBLANK('9. PCPP - Referrals'!D32),"",'9. PCPP - Referrals'!D32)</f>
        <v/>
      </c>
      <c r="B88" s="836" t="str">
        <f>IF(ISBLANK('9. PCPP - Referrals'!E32),"",'9. PCPP - Referrals'!E32)</f>
        <v/>
      </c>
      <c r="C88" s="836" t="str">
        <f>IF(ISBLANK('9. PCPP - Referrals'!F32),"",'9. PCPP - Referrals'!F32)</f>
        <v/>
      </c>
      <c r="D88" s="836" t="str">
        <f>IF(ISBLANK('9. PCPP - Referrals'!G32),"",'9. PCPP - Referrals'!G32)</f>
        <v/>
      </c>
      <c r="E88" s="836" t="str">
        <f>IF(ISBLANK('9. PCPP - Referrals'!H32),"",'9. PCPP - Referrals'!H32)</f>
        <v/>
      </c>
      <c r="F88" s="836" t="str">
        <f>IF(ISBLANK('9. PCPP - Referrals'!I32),"",'9. PCPP - Referrals'!I32)</f>
        <v/>
      </c>
      <c r="G88" s="836" t="str">
        <f>IF(ISBLANK('9. PCPP - Referrals'!J32),"",'9. PCPP - Referrals'!J32)</f>
        <v/>
      </c>
      <c r="H88" s="836" t="str">
        <f>IF(ISBLANK('9. PCPP - Referrals'!K32),"",'9. PCPP - Referrals'!K32)</f>
        <v/>
      </c>
      <c r="I88" s="836" t="str">
        <f>IF(ISBLANK('9. PCPP - Referrals'!L32),"",'9. PCPP - Referrals'!L32)</f>
        <v/>
      </c>
    </row>
    <row r="89" spans="1:9">
      <c r="A89" s="836" t="str">
        <f>IF(ISBLANK('9. PCPP - Referrals'!D33),"",'9. PCPP - Referrals'!D33)</f>
        <v/>
      </c>
      <c r="B89" s="836" t="str">
        <f>IF(ISBLANK('9. PCPP - Referrals'!E33),"",'9. PCPP - Referrals'!E33)</f>
        <v/>
      </c>
      <c r="C89" s="836" t="str">
        <f>IF(ISBLANK('9. PCPP - Referrals'!F33),"",'9. PCPP - Referrals'!F33)</f>
        <v/>
      </c>
      <c r="D89" s="836" t="str">
        <f>IF(ISBLANK('9. PCPP - Referrals'!G33),"",'9. PCPP - Referrals'!G33)</f>
        <v/>
      </c>
      <c r="E89" s="836" t="str">
        <f>IF(ISBLANK('9. PCPP - Referrals'!H33),"",'9. PCPP - Referrals'!H33)</f>
        <v/>
      </c>
      <c r="F89" s="836" t="str">
        <f>IF(ISBLANK('9. PCPP - Referrals'!I33),"",'9. PCPP - Referrals'!I33)</f>
        <v/>
      </c>
      <c r="G89" s="836" t="str">
        <f>IF(ISBLANK('9. PCPP - Referrals'!J33),"",'9. PCPP - Referrals'!J33)</f>
        <v/>
      </c>
      <c r="H89" s="836" t="str">
        <f>IF(ISBLANK('9. PCPP - Referrals'!K33),"",'9. PCPP - Referrals'!K33)</f>
        <v/>
      </c>
      <c r="I89" s="836" t="str">
        <f>IF(ISBLANK('9. PCPP - Referrals'!L33),"",'9. PCPP - Referrals'!L33)</f>
        <v/>
      </c>
    </row>
    <row r="90" spans="1:9">
      <c r="A90" s="836" t="str">
        <f>IF(ISBLANK('9. PCPP - Referrals'!D34),"",'9. PCPP - Referrals'!D34)</f>
        <v/>
      </c>
      <c r="B90" s="836" t="str">
        <f>IF(ISBLANK('9. PCPP - Referrals'!E34),"",'9. PCPP - Referrals'!E34)</f>
        <v/>
      </c>
      <c r="C90" s="836" t="str">
        <f>IF(ISBLANK('9. PCPP - Referrals'!F34),"",'9. PCPP - Referrals'!F34)</f>
        <v/>
      </c>
      <c r="D90" s="836" t="str">
        <f>IF(ISBLANK('9. PCPP - Referrals'!G34),"",'9. PCPP - Referrals'!G34)</f>
        <v/>
      </c>
      <c r="E90" s="836" t="str">
        <f>IF(ISBLANK('9. PCPP - Referrals'!H34),"",'9. PCPP - Referrals'!H34)</f>
        <v/>
      </c>
      <c r="F90" s="836" t="str">
        <f>IF(ISBLANK('9. PCPP - Referrals'!I34),"",'9. PCPP - Referrals'!I34)</f>
        <v/>
      </c>
      <c r="G90" s="836" t="str">
        <f>IF(ISBLANK('9. PCPP - Referrals'!J34),"",'9. PCPP - Referrals'!J34)</f>
        <v/>
      </c>
      <c r="H90" s="836" t="str">
        <f>IF(ISBLANK('9. PCPP - Referrals'!K34),"",'9. PCPP - Referrals'!K34)</f>
        <v/>
      </c>
      <c r="I90" s="836" t="str">
        <f>IF(ISBLANK('9. PCPP - Referrals'!L34),"",'9. PCPP - Referrals'!L34)</f>
        <v/>
      </c>
    </row>
    <row r="91" spans="1:9">
      <c r="A91" s="836" t="str">
        <f>IF(ISBLANK('9. PCPP - Referrals'!D35),"",'9. PCPP - Referrals'!D35)</f>
        <v/>
      </c>
      <c r="B91" s="836" t="str">
        <f>IF(ISBLANK('9. PCPP - Referrals'!E35),"",'9. PCPP - Referrals'!E35)</f>
        <v/>
      </c>
      <c r="C91" s="836" t="str">
        <f>IF(ISBLANK('9. PCPP - Referrals'!F35),"",'9. PCPP - Referrals'!F35)</f>
        <v/>
      </c>
      <c r="D91" s="836" t="str">
        <f>IF(ISBLANK('9. PCPP - Referrals'!G35),"",'9. PCPP - Referrals'!G35)</f>
        <v/>
      </c>
      <c r="E91" s="836" t="str">
        <f>IF(ISBLANK('9. PCPP - Referrals'!H35),"",'9. PCPP - Referrals'!H35)</f>
        <v/>
      </c>
      <c r="F91" s="836" t="str">
        <f>IF(ISBLANK('9. PCPP - Referrals'!I35),"",'9. PCPP - Referrals'!I35)</f>
        <v/>
      </c>
      <c r="G91" s="836" t="str">
        <f>IF(ISBLANK('9. PCPP - Referrals'!J35),"",'9. PCPP - Referrals'!J35)</f>
        <v/>
      </c>
      <c r="H91" s="836" t="str">
        <f>IF(ISBLANK('9. PCPP - Referrals'!K35),"",'9. PCPP - Referrals'!K35)</f>
        <v/>
      </c>
      <c r="I91" s="836" t="str">
        <f>IF(ISBLANK('9. PCPP - Referrals'!L35),"",'9. PCPP - Referrals'!L35)</f>
        <v/>
      </c>
    </row>
    <row r="92" spans="1:9">
      <c r="A92" s="836" t="str">
        <f>IF(ISBLANK('9. PCPP - Referrals'!D36),"",'9. PCPP - Referrals'!D36)</f>
        <v/>
      </c>
      <c r="B92" s="836" t="str">
        <f>IF(ISBLANK('9. PCPP - Referrals'!E36),"",'9. PCPP - Referrals'!E36)</f>
        <v/>
      </c>
      <c r="C92" s="836" t="str">
        <f>IF(ISBLANK('9. PCPP - Referrals'!F36),"",'9. PCPP - Referrals'!F36)</f>
        <v/>
      </c>
      <c r="D92" s="836" t="str">
        <f>IF(ISBLANK('9. PCPP - Referrals'!G36),"",'9. PCPP - Referrals'!G36)</f>
        <v/>
      </c>
      <c r="E92" s="836" t="str">
        <f>IF(ISBLANK('9. PCPP - Referrals'!H36),"",'9. PCPP - Referrals'!H36)</f>
        <v/>
      </c>
      <c r="F92" s="836" t="str">
        <f>IF(ISBLANK('9. PCPP - Referrals'!I36),"",'9. PCPP - Referrals'!I36)</f>
        <v/>
      </c>
      <c r="G92" s="836" t="str">
        <f>IF(ISBLANK('9. PCPP - Referrals'!J36),"",'9. PCPP - Referrals'!J36)</f>
        <v/>
      </c>
      <c r="H92" s="836" t="str">
        <f>IF(ISBLANK('9. PCPP - Referrals'!K36),"",'9. PCPP - Referrals'!K36)</f>
        <v/>
      </c>
      <c r="I92" s="836" t="str">
        <f>IF(ISBLANK('9. PCPP - Referrals'!L36),"",'9. PCPP - Referrals'!L36)</f>
        <v/>
      </c>
    </row>
    <row r="93" spans="1:9">
      <c r="A93" s="836" t="str">
        <f>IF(ISBLANK('9. PCPP - Referrals'!D37),"",'9. PCPP - Referrals'!D37)</f>
        <v/>
      </c>
      <c r="B93" s="836" t="str">
        <f>IF(ISBLANK('9. PCPP - Referrals'!E37),"",'9. PCPP - Referrals'!E37)</f>
        <v/>
      </c>
      <c r="C93" s="836" t="str">
        <f>IF(ISBLANK('9. PCPP - Referrals'!F37),"",'9. PCPP - Referrals'!F37)</f>
        <v/>
      </c>
      <c r="D93" s="836" t="str">
        <f>IF(ISBLANK('9. PCPP - Referrals'!G37),"",'9. PCPP - Referrals'!G37)</f>
        <v/>
      </c>
      <c r="E93" s="836" t="str">
        <f>IF(ISBLANK('9. PCPP - Referrals'!H37),"",'9. PCPP - Referrals'!H37)</f>
        <v/>
      </c>
      <c r="F93" s="836" t="str">
        <f>IF(ISBLANK('9. PCPP - Referrals'!I37),"",'9. PCPP - Referrals'!I37)</f>
        <v/>
      </c>
      <c r="G93" s="836" t="str">
        <f>IF(ISBLANK('9. PCPP - Referrals'!J37),"",'9. PCPP - Referrals'!J37)</f>
        <v/>
      </c>
      <c r="H93" s="836" t="str">
        <f>IF(ISBLANK('9. PCPP - Referrals'!K37),"",'9. PCPP - Referrals'!K37)</f>
        <v/>
      </c>
      <c r="I93" s="836" t="str">
        <f>IF(ISBLANK('9. PCPP - Referrals'!L37),"",'9. PCPP - Referrals'!L37)</f>
        <v/>
      </c>
    </row>
    <row r="94" spans="1:9">
      <c r="A94" s="836" t="str">
        <f>IF(ISBLANK('9. PCPP - Referrals'!D38),"",'9. PCPP - Referrals'!D38)</f>
        <v/>
      </c>
      <c r="B94" s="836" t="str">
        <f>IF(ISBLANK('9. PCPP - Referrals'!E38),"",'9. PCPP - Referrals'!E38)</f>
        <v/>
      </c>
      <c r="C94" s="836" t="str">
        <f>IF(ISBLANK('9. PCPP - Referrals'!F38),"",'9. PCPP - Referrals'!F38)</f>
        <v/>
      </c>
      <c r="D94" s="836" t="str">
        <f>IF(ISBLANK('9. PCPP - Referrals'!G38),"",'9. PCPP - Referrals'!G38)</f>
        <v/>
      </c>
      <c r="E94" s="836" t="str">
        <f>IF(ISBLANK('9. PCPP - Referrals'!H38),"",'9. PCPP - Referrals'!H38)</f>
        <v/>
      </c>
      <c r="F94" s="836" t="str">
        <f>IF(ISBLANK('9. PCPP - Referrals'!I38),"",'9. PCPP - Referrals'!I38)</f>
        <v/>
      </c>
      <c r="G94" s="836" t="str">
        <f>IF(ISBLANK('9. PCPP - Referrals'!J38),"",'9. PCPP - Referrals'!J38)</f>
        <v/>
      </c>
      <c r="H94" s="836" t="str">
        <f>IF(ISBLANK('9. PCPP - Referrals'!K38),"",'9. PCPP - Referrals'!K38)</f>
        <v/>
      </c>
      <c r="I94" s="836" t="str">
        <f>IF(ISBLANK('9. PCPP - Referrals'!L38),"",'9. PCPP - Referrals'!L38)</f>
        <v/>
      </c>
    </row>
    <row r="95" spans="1:9">
      <c r="A95" s="836" t="str">
        <f>IF(ISBLANK('9. PCPP - Referrals'!D39),"",'9. PCPP - Referrals'!D39)</f>
        <v/>
      </c>
      <c r="B95" s="836" t="str">
        <f>IF(ISBLANK('9. PCPP - Referrals'!E39),"",'9. PCPP - Referrals'!E39)</f>
        <v/>
      </c>
      <c r="C95" s="836" t="str">
        <f>IF(ISBLANK('9. PCPP - Referrals'!F39),"",'9. PCPP - Referrals'!F39)</f>
        <v/>
      </c>
      <c r="D95" s="836" t="str">
        <f>IF(ISBLANK('9. PCPP - Referrals'!G39),"",'9. PCPP - Referrals'!G39)</f>
        <v/>
      </c>
      <c r="E95" s="836" t="str">
        <f>IF(ISBLANK('9. PCPP - Referrals'!H39),"",'9. PCPP - Referrals'!H39)</f>
        <v/>
      </c>
      <c r="F95" s="836" t="str">
        <f>IF(ISBLANK('9. PCPP - Referrals'!I39),"",'9. PCPP - Referrals'!I39)</f>
        <v/>
      </c>
      <c r="G95" s="836" t="str">
        <f>IF(ISBLANK('9. PCPP - Referrals'!J39),"",'9. PCPP - Referrals'!J39)</f>
        <v/>
      </c>
      <c r="H95" s="836" t="str">
        <f>IF(ISBLANK('9. PCPP - Referrals'!K39),"",'9. PCPP - Referrals'!K39)</f>
        <v/>
      </c>
      <c r="I95" s="836" t="str">
        <f>IF(ISBLANK('9. PCPP - Referrals'!L39),"",'9. PCPP - Referrals'!L39)</f>
        <v/>
      </c>
    </row>
    <row r="96" spans="1:9">
      <c r="A96" s="836" t="str">
        <f>IF(ISBLANK('9. PCPP - Referrals'!D40),"",'9. PCPP - Referrals'!D40)</f>
        <v/>
      </c>
      <c r="B96" s="836" t="str">
        <f>IF(ISBLANK('9. PCPP - Referrals'!E40),"",'9. PCPP - Referrals'!E40)</f>
        <v/>
      </c>
      <c r="C96" s="836" t="str">
        <f>IF(ISBLANK('9. PCPP - Referrals'!F40),"",'9. PCPP - Referrals'!F40)</f>
        <v/>
      </c>
      <c r="D96" s="836" t="str">
        <f>IF(ISBLANK('9. PCPP - Referrals'!G40),"",'9. PCPP - Referrals'!G40)</f>
        <v/>
      </c>
      <c r="E96" s="836" t="str">
        <f>IF(ISBLANK('9. PCPP - Referrals'!H40),"",'9. PCPP - Referrals'!H40)</f>
        <v/>
      </c>
      <c r="F96" s="836" t="str">
        <f>IF(ISBLANK('9. PCPP - Referrals'!I40),"",'9. PCPP - Referrals'!I40)</f>
        <v/>
      </c>
      <c r="G96" s="836" t="str">
        <f>IF(ISBLANK('9. PCPP - Referrals'!J40),"",'9. PCPP - Referrals'!J40)</f>
        <v/>
      </c>
      <c r="H96" s="836" t="str">
        <f>IF(ISBLANK('9. PCPP - Referrals'!K40),"",'9. PCPP - Referrals'!K40)</f>
        <v/>
      </c>
      <c r="I96" s="836" t="str">
        <f>IF(ISBLANK('9. PCPP - Referrals'!L40),"",'9. PCPP - Referrals'!L40)</f>
        <v/>
      </c>
    </row>
    <row r="97" spans="1:9">
      <c r="A97" s="836" t="str">
        <f>IF(ISBLANK('9. PCPP - Referrals'!D41),"",'9. PCPP - Referrals'!D41)</f>
        <v/>
      </c>
      <c r="B97" s="836" t="str">
        <f>IF(ISBLANK('9. PCPP - Referrals'!E41),"",'9. PCPP - Referrals'!E41)</f>
        <v/>
      </c>
      <c r="C97" s="836" t="str">
        <f>IF(ISBLANK('9. PCPP - Referrals'!F41),"",'9. PCPP - Referrals'!F41)</f>
        <v/>
      </c>
      <c r="D97" s="836" t="str">
        <f>IF(ISBLANK('9. PCPP - Referrals'!G41),"",'9. PCPP - Referrals'!G41)</f>
        <v/>
      </c>
      <c r="E97" s="836" t="str">
        <f>IF(ISBLANK('9. PCPP - Referrals'!H41),"",'9. PCPP - Referrals'!H41)</f>
        <v/>
      </c>
      <c r="F97" s="836" t="str">
        <f>IF(ISBLANK('9. PCPP - Referrals'!I41),"",'9. PCPP - Referrals'!I41)</f>
        <v/>
      </c>
      <c r="G97" s="836" t="str">
        <f>IF(ISBLANK('9. PCPP - Referrals'!J41),"",'9. PCPP - Referrals'!J41)</f>
        <v/>
      </c>
      <c r="H97" s="836" t="str">
        <f>IF(ISBLANK('9. PCPP - Referrals'!K41),"",'9. PCPP - Referrals'!K41)</f>
        <v/>
      </c>
      <c r="I97" s="836" t="str">
        <f>IF(ISBLANK('9. PCPP - Referrals'!L41),"",'9. PCPP - Referrals'!L41)</f>
        <v/>
      </c>
    </row>
    <row r="98" spans="1:9">
      <c r="A98" s="836" t="str">
        <f>IF(ISBLANK('9. PCPP - Referrals'!D42),"",'9. PCPP - Referrals'!D42)</f>
        <v/>
      </c>
      <c r="B98" s="836" t="str">
        <f>IF(ISBLANK('9. PCPP - Referrals'!E42),"",'9. PCPP - Referrals'!E42)</f>
        <v/>
      </c>
      <c r="C98" s="836" t="str">
        <f>IF(ISBLANK('9. PCPP - Referrals'!F42),"",'9. PCPP - Referrals'!F42)</f>
        <v/>
      </c>
      <c r="D98" s="836" t="str">
        <f>IF(ISBLANK('9. PCPP - Referrals'!G42),"",'9. PCPP - Referrals'!G42)</f>
        <v/>
      </c>
      <c r="E98" s="836" t="str">
        <f>IF(ISBLANK('9. PCPP - Referrals'!H42),"",'9. PCPP - Referrals'!H42)</f>
        <v/>
      </c>
      <c r="F98" s="836" t="str">
        <f>IF(ISBLANK('9. PCPP - Referrals'!I42),"",'9. PCPP - Referrals'!I42)</f>
        <v/>
      </c>
      <c r="G98" s="836" t="str">
        <f>IF(ISBLANK('9. PCPP - Referrals'!J42),"",'9. PCPP - Referrals'!J42)</f>
        <v/>
      </c>
      <c r="H98" s="836" t="str">
        <f>IF(ISBLANK('9. PCPP - Referrals'!K42),"",'9. PCPP - Referrals'!K42)</f>
        <v/>
      </c>
      <c r="I98" s="836" t="str">
        <f>IF(ISBLANK('9. PCPP - Referrals'!L42),"",'9. PCPP - Referrals'!L42)</f>
        <v/>
      </c>
    </row>
    <row r="99" spans="1:9">
      <c r="A99" s="836" t="str">
        <f>IF(ISBLANK('9. PCPP - Referrals'!D43),"",'9. PCPP - Referrals'!D43)</f>
        <v/>
      </c>
      <c r="B99" s="836" t="str">
        <f>IF(ISBLANK('9. PCPP - Referrals'!E43),"",'9. PCPP - Referrals'!E43)</f>
        <v/>
      </c>
      <c r="C99" s="836" t="str">
        <f>IF(ISBLANK('9. PCPP - Referrals'!F43),"",'9. PCPP - Referrals'!F43)</f>
        <v/>
      </c>
      <c r="D99" s="836" t="str">
        <f>IF(ISBLANK('9. PCPP - Referrals'!G43),"",'9. PCPP - Referrals'!G43)</f>
        <v/>
      </c>
      <c r="E99" s="836" t="str">
        <f>IF(ISBLANK('9. PCPP - Referrals'!H43),"",'9. PCPP - Referrals'!H43)</f>
        <v/>
      </c>
      <c r="F99" s="836" t="str">
        <f>IF(ISBLANK('9. PCPP - Referrals'!I43),"",'9. PCPP - Referrals'!I43)</f>
        <v/>
      </c>
      <c r="G99" s="836" t="str">
        <f>IF(ISBLANK('9. PCPP - Referrals'!J43),"",'9. PCPP - Referrals'!J43)</f>
        <v/>
      </c>
      <c r="H99" s="836" t="str">
        <f>IF(ISBLANK('9. PCPP - Referrals'!K43),"",'9. PCPP - Referrals'!K43)</f>
        <v/>
      </c>
      <c r="I99" s="836" t="str">
        <f>IF(ISBLANK('9. PCPP - Referrals'!L43),"",'9. PCPP - Referrals'!L43)</f>
        <v/>
      </c>
    </row>
    <row r="100" spans="1:9">
      <c r="A100" s="836" t="str">
        <f>IF(ISBLANK('9. PCPP - Referrals'!D44),"",'9. PCPP - Referrals'!D44)</f>
        <v/>
      </c>
      <c r="B100" s="836" t="str">
        <f>IF(ISBLANK('9. PCPP - Referrals'!E44),"",'9. PCPP - Referrals'!E44)</f>
        <v/>
      </c>
      <c r="C100" s="836" t="str">
        <f>IF(ISBLANK('9. PCPP - Referrals'!F44),"",'9. PCPP - Referrals'!F44)</f>
        <v/>
      </c>
      <c r="D100" s="836" t="str">
        <f>IF(ISBLANK('9. PCPP - Referrals'!G44),"",'9. PCPP - Referrals'!G44)</f>
        <v/>
      </c>
      <c r="E100" s="836" t="str">
        <f>IF(ISBLANK('9. PCPP - Referrals'!H44),"",'9. PCPP - Referrals'!H44)</f>
        <v/>
      </c>
      <c r="F100" s="836" t="str">
        <f>IF(ISBLANK('9. PCPP - Referrals'!I44),"",'9. PCPP - Referrals'!I44)</f>
        <v/>
      </c>
      <c r="G100" s="836" t="str">
        <f>IF(ISBLANK('9. PCPP - Referrals'!J44),"",'9. PCPP - Referrals'!J44)</f>
        <v/>
      </c>
      <c r="H100" s="836" t="str">
        <f>IF(ISBLANK('9. PCPP - Referrals'!K44),"",'9. PCPP - Referrals'!K44)</f>
        <v/>
      </c>
      <c r="I100" s="836" t="str">
        <f>IF(ISBLANK('9. PCPP - Referrals'!L44),"",'9. PCPP - Referrals'!L44)</f>
        <v/>
      </c>
    </row>
    <row r="101" spans="1:9">
      <c r="A101" s="836" t="str">
        <f>IF(ISBLANK('9. PCPP - Referrals'!D45),"",'9. PCPP - Referrals'!D45)</f>
        <v/>
      </c>
      <c r="B101" s="836" t="str">
        <f>IF(ISBLANK('9. PCPP - Referrals'!E45),"",'9. PCPP - Referrals'!E45)</f>
        <v/>
      </c>
      <c r="C101" s="836" t="str">
        <f>IF(ISBLANK('9. PCPP - Referrals'!F45),"",'9. PCPP - Referrals'!F45)</f>
        <v/>
      </c>
      <c r="D101" s="836" t="str">
        <f>IF(ISBLANK('9. PCPP - Referrals'!G45),"",'9. PCPP - Referrals'!G45)</f>
        <v/>
      </c>
      <c r="E101" s="836" t="str">
        <f>IF(ISBLANK('9. PCPP - Referrals'!H45),"",'9. PCPP - Referrals'!H45)</f>
        <v/>
      </c>
      <c r="F101" s="836" t="str">
        <f>IF(ISBLANK('9. PCPP - Referrals'!I45),"",'9. PCPP - Referrals'!I45)</f>
        <v/>
      </c>
      <c r="G101" s="836" t="str">
        <f>IF(ISBLANK('9. PCPP - Referrals'!J45),"",'9. PCPP - Referrals'!J45)</f>
        <v/>
      </c>
      <c r="H101" s="836" t="str">
        <f>IF(ISBLANK('9. PCPP - Referrals'!K45),"",'9. PCPP - Referrals'!K45)</f>
        <v/>
      </c>
      <c r="I101" s="836" t="str">
        <f>IF(ISBLANK('9. PCPP - Referrals'!L45),"",'9. PCPP - Referrals'!L45)</f>
        <v/>
      </c>
    </row>
    <row r="102" spans="1:9">
      <c r="A102" s="836" t="str">
        <f>IF(ISBLANK('9. PCPP - Referrals'!D46),"",'9. PCPP - Referrals'!D46)</f>
        <v/>
      </c>
      <c r="B102" s="836" t="str">
        <f>IF(ISBLANK('9. PCPP - Referrals'!E46),"",'9. PCPP - Referrals'!E46)</f>
        <v/>
      </c>
      <c r="C102" s="836" t="str">
        <f>IF(ISBLANK('9. PCPP - Referrals'!F46),"",'9. PCPP - Referrals'!F46)</f>
        <v/>
      </c>
      <c r="D102" s="836" t="str">
        <f>IF(ISBLANK('9. PCPP - Referrals'!G46),"",'9. PCPP - Referrals'!G46)</f>
        <v/>
      </c>
      <c r="E102" s="836" t="str">
        <f>IF(ISBLANK('9. PCPP - Referrals'!H46),"",'9. PCPP - Referrals'!H46)</f>
        <v/>
      </c>
      <c r="F102" s="836" t="str">
        <f>IF(ISBLANK('9. PCPP - Referrals'!I46),"",'9. PCPP - Referrals'!I46)</f>
        <v/>
      </c>
      <c r="G102" s="836" t="str">
        <f>IF(ISBLANK('9. PCPP - Referrals'!J46),"",'9. PCPP - Referrals'!J46)</f>
        <v/>
      </c>
      <c r="H102" s="836" t="str">
        <f>IF(ISBLANK('9. PCPP - Referrals'!K46),"",'9. PCPP - Referrals'!K46)</f>
        <v/>
      </c>
      <c r="I102" s="836" t="str">
        <f>IF(ISBLANK('9. PCPP - Referrals'!L46),"",'9. PCPP - Referrals'!L46)</f>
        <v/>
      </c>
    </row>
    <row r="103" spans="1:9">
      <c r="A103" s="836" t="str">
        <f>IF(ISBLANK('9. PCPP - Referrals'!D47),"",'9. PCPP - Referrals'!D47)</f>
        <v/>
      </c>
      <c r="B103" s="836" t="str">
        <f>IF(ISBLANK('9. PCPP - Referrals'!E47),"",'9. PCPP - Referrals'!E47)</f>
        <v/>
      </c>
      <c r="C103" s="836" t="str">
        <f>IF(ISBLANK('9. PCPP - Referrals'!F47),"",'9. PCPP - Referrals'!F47)</f>
        <v/>
      </c>
      <c r="D103" s="836" t="str">
        <f>IF(ISBLANK('9. PCPP - Referrals'!G47),"",'9. PCPP - Referrals'!G47)</f>
        <v/>
      </c>
      <c r="E103" s="836" t="str">
        <f>IF(ISBLANK('9. PCPP - Referrals'!H47),"",'9. PCPP - Referrals'!H47)</f>
        <v/>
      </c>
      <c r="F103" s="836" t="str">
        <f>IF(ISBLANK('9. PCPP - Referrals'!I47),"",'9. PCPP - Referrals'!I47)</f>
        <v/>
      </c>
      <c r="G103" s="836" t="str">
        <f>IF(ISBLANK('9. PCPP - Referrals'!J47),"",'9. PCPP - Referrals'!J47)</f>
        <v/>
      </c>
      <c r="H103" s="836" t="str">
        <f>IF(ISBLANK('9. PCPP - Referrals'!K47),"",'9. PCPP - Referrals'!K47)</f>
        <v/>
      </c>
      <c r="I103" s="836" t="str">
        <f>IF(ISBLANK('9. PCPP - Referrals'!L47),"",'9. PCPP - Referrals'!L47)</f>
        <v/>
      </c>
    </row>
    <row r="104" spans="1:9">
      <c r="A104" s="836" t="str">
        <f>IF(ISBLANK('9. PCPP - Referrals'!D48),"",'9. PCPP - Referrals'!D48)</f>
        <v/>
      </c>
      <c r="B104" s="836" t="str">
        <f>IF(ISBLANK('9. PCPP - Referrals'!E48),"",'9. PCPP - Referrals'!E48)</f>
        <v/>
      </c>
      <c r="C104" s="836" t="str">
        <f>IF(ISBLANK('9. PCPP - Referrals'!F48),"",'9. PCPP - Referrals'!F48)</f>
        <v/>
      </c>
      <c r="D104" s="836" t="str">
        <f>IF(ISBLANK('9. PCPP - Referrals'!G48),"",'9. PCPP - Referrals'!G48)</f>
        <v/>
      </c>
      <c r="E104" s="836" t="str">
        <f>IF(ISBLANK('9. PCPP - Referrals'!H48),"",'9. PCPP - Referrals'!H48)</f>
        <v/>
      </c>
      <c r="F104" s="836" t="str">
        <f>IF(ISBLANK('9. PCPP - Referrals'!I48),"",'9. PCPP - Referrals'!I48)</f>
        <v/>
      </c>
      <c r="G104" s="836" t="str">
        <f>IF(ISBLANK('9. PCPP - Referrals'!J48),"",'9. PCPP - Referrals'!J48)</f>
        <v/>
      </c>
      <c r="H104" s="836" t="str">
        <f>IF(ISBLANK('9. PCPP - Referrals'!K48),"",'9. PCPP - Referrals'!K48)</f>
        <v/>
      </c>
      <c r="I104" s="836" t="str">
        <f>IF(ISBLANK('9. PCPP - Referrals'!L48),"",'9. PCPP - Referrals'!L48)</f>
        <v/>
      </c>
    </row>
    <row r="105" spans="1:9">
      <c r="A105" s="836" t="str">
        <f>IF(ISBLANK('9. PCPP - Referrals'!D49),"",'9. PCPP - Referrals'!D49)</f>
        <v/>
      </c>
      <c r="B105" s="836" t="str">
        <f>IF(ISBLANK('9. PCPP - Referrals'!E49),"",'9. PCPP - Referrals'!E49)</f>
        <v/>
      </c>
      <c r="C105" s="836" t="str">
        <f>IF(ISBLANK('9. PCPP - Referrals'!F49),"",'9. PCPP - Referrals'!F49)</f>
        <v/>
      </c>
      <c r="D105" s="836" t="str">
        <f>IF(ISBLANK('9. PCPP - Referrals'!G49),"",'9. PCPP - Referrals'!G49)</f>
        <v/>
      </c>
      <c r="E105" s="836" t="str">
        <f>IF(ISBLANK('9. PCPP - Referrals'!H49),"",'9. PCPP - Referrals'!H49)</f>
        <v/>
      </c>
      <c r="F105" s="836" t="str">
        <f>IF(ISBLANK('9. PCPP - Referrals'!I49),"",'9. PCPP - Referrals'!I49)</f>
        <v/>
      </c>
      <c r="G105" s="836" t="str">
        <f>IF(ISBLANK('9. PCPP - Referrals'!J49),"",'9. PCPP - Referrals'!J49)</f>
        <v/>
      </c>
      <c r="H105" s="836" t="str">
        <f>IF(ISBLANK('9. PCPP - Referrals'!K49),"",'9. PCPP - Referrals'!K49)</f>
        <v/>
      </c>
      <c r="I105" s="836" t="str">
        <f>IF(ISBLANK('9. PCPP - Referrals'!L49),"",'9. PCPP - Referrals'!L49)</f>
        <v/>
      </c>
    </row>
    <row r="106" spans="1:9">
      <c r="A106" s="836" t="str">
        <f>IF(ISBLANK('9. PCPP - Referrals'!D50),"",'9. PCPP - Referrals'!D50)</f>
        <v/>
      </c>
      <c r="B106" s="836" t="str">
        <f>IF(ISBLANK('9. PCPP - Referrals'!E50),"",'9. PCPP - Referrals'!E50)</f>
        <v/>
      </c>
      <c r="C106" s="836" t="str">
        <f>IF(ISBLANK('9. PCPP - Referrals'!F50),"",'9. PCPP - Referrals'!F50)</f>
        <v/>
      </c>
      <c r="D106" s="836" t="str">
        <f>IF(ISBLANK('9. PCPP - Referrals'!G50),"",'9. PCPP - Referrals'!G50)</f>
        <v/>
      </c>
      <c r="E106" s="836" t="str">
        <f>IF(ISBLANK('9. PCPP - Referrals'!H50),"",'9. PCPP - Referrals'!H50)</f>
        <v/>
      </c>
      <c r="F106" s="836" t="str">
        <f>IF(ISBLANK('9. PCPP - Referrals'!I50),"",'9. PCPP - Referrals'!I50)</f>
        <v/>
      </c>
      <c r="G106" s="836" t="str">
        <f>IF(ISBLANK('9. PCPP - Referrals'!J50),"",'9. PCPP - Referrals'!J50)</f>
        <v/>
      </c>
      <c r="H106" s="836" t="str">
        <f>IF(ISBLANK('9. PCPP - Referrals'!K50),"",'9. PCPP - Referrals'!K50)</f>
        <v/>
      </c>
      <c r="I106" s="836" t="str">
        <f>IF(ISBLANK('9. PCPP - Referrals'!L50),"",'9. PCPP - Referrals'!L50)</f>
        <v/>
      </c>
    </row>
    <row r="107" spans="1:9">
      <c r="A107" s="836" t="str">
        <f>IF(ISBLANK('9. PCPP - Referrals'!D51),"",'9. PCPP - Referrals'!D51)</f>
        <v/>
      </c>
      <c r="B107" s="836" t="str">
        <f>IF(ISBLANK('9. PCPP - Referrals'!E51),"",'9. PCPP - Referrals'!E51)</f>
        <v/>
      </c>
      <c r="C107" s="836" t="str">
        <f>IF(ISBLANK('9. PCPP - Referrals'!F51),"",'9. PCPP - Referrals'!F51)</f>
        <v/>
      </c>
      <c r="D107" s="836" t="str">
        <f>IF(ISBLANK('9. PCPP - Referrals'!G51),"",'9. PCPP - Referrals'!G51)</f>
        <v/>
      </c>
      <c r="E107" s="836" t="str">
        <f>IF(ISBLANK('9. PCPP - Referrals'!H51),"",'9. PCPP - Referrals'!H51)</f>
        <v/>
      </c>
      <c r="F107" s="836" t="str">
        <f>IF(ISBLANK('9. PCPP - Referrals'!I51),"",'9. PCPP - Referrals'!I51)</f>
        <v/>
      </c>
      <c r="G107" s="836" t="str">
        <f>IF(ISBLANK('9. PCPP - Referrals'!J51),"",'9. PCPP - Referrals'!J51)</f>
        <v/>
      </c>
      <c r="H107" s="836" t="str">
        <f>IF(ISBLANK('9. PCPP - Referrals'!K51),"",'9. PCPP - Referrals'!K51)</f>
        <v/>
      </c>
      <c r="I107" s="836" t="str">
        <f>IF(ISBLANK('9. PCPP - Referrals'!L51),"",'9. PCPP - Referrals'!L51)</f>
        <v/>
      </c>
    </row>
    <row r="108" spans="1:9">
      <c r="A108" s="836" t="str">
        <f>IF(ISBLANK('9. PCPP - Referrals'!D52),"",'9. PCPP - Referrals'!D52)</f>
        <v/>
      </c>
      <c r="B108" s="836" t="str">
        <f>IF(ISBLANK('9. PCPP - Referrals'!E52),"",'9. PCPP - Referrals'!E52)</f>
        <v/>
      </c>
      <c r="C108" s="836" t="str">
        <f>IF(ISBLANK('9. PCPP - Referrals'!F52),"",'9. PCPP - Referrals'!F52)</f>
        <v/>
      </c>
      <c r="D108" s="836" t="str">
        <f>IF(ISBLANK('9. PCPP - Referrals'!G52),"",'9. PCPP - Referrals'!G52)</f>
        <v/>
      </c>
      <c r="E108" s="836" t="str">
        <f>IF(ISBLANK('9. PCPP - Referrals'!H52),"",'9. PCPP - Referrals'!H52)</f>
        <v/>
      </c>
      <c r="F108" s="836" t="str">
        <f>IF(ISBLANK('9. PCPP - Referrals'!I52),"",'9. PCPP - Referrals'!I52)</f>
        <v/>
      </c>
      <c r="G108" s="836" t="str">
        <f>IF(ISBLANK('9. PCPP - Referrals'!J52),"",'9. PCPP - Referrals'!J52)</f>
        <v/>
      </c>
      <c r="H108" s="836" t="str">
        <f>IF(ISBLANK('9. PCPP - Referrals'!K52),"",'9. PCPP - Referrals'!K52)</f>
        <v/>
      </c>
      <c r="I108" s="836" t="str">
        <f>IF(ISBLANK('9. PCPP - Referrals'!L52),"",'9. PCPP - Referrals'!L52)</f>
        <v/>
      </c>
    </row>
    <row r="109" spans="1:9">
      <c r="A109" s="836" t="str">
        <f>IF(ISBLANK('9. PCPP - Referrals'!D53),"",'9. PCPP - Referrals'!D53)</f>
        <v/>
      </c>
      <c r="B109" s="836" t="str">
        <f>IF(ISBLANK('9. PCPP - Referrals'!E53),"",'9. PCPP - Referrals'!E53)</f>
        <v/>
      </c>
      <c r="C109" s="836" t="str">
        <f>IF(ISBLANK('9. PCPP - Referrals'!F53),"",'9. PCPP - Referrals'!F53)</f>
        <v/>
      </c>
      <c r="D109" s="836" t="str">
        <f>IF(ISBLANK('9. PCPP - Referrals'!G53),"",'9. PCPP - Referrals'!G53)</f>
        <v/>
      </c>
      <c r="E109" s="836" t="str">
        <f>IF(ISBLANK('9. PCPP - Referrals'!H53),"",'9. PCPP - Referrals'!H53)</f>
        <v/>
      </c>
      <c r="F109" s="836" t="str">
        <f>IF(ISBLANK('9. PCPP - Referrals'!I53),"",'9. PCPP - Referrals'!I53)</f>
        <v/>
      </c>
      <c r="G109" s="836" t="str">
        <f>IF(ISBLANK('9. PCPP - Referrals'!J53),"",'9. PCPP - Referrals'!J53)</f>
        <v/>
      </c>
      <c r="H109" s="836" t="str">
        <f>IF(ISBLANK('9. PCPP - Referrals'!K53),"",'9. PCPP - Referrals'!K53)</f>
        <v/>
      </c>
      <c r="I109" s="836" t="str">
        <f>IF(ISBLANK('9. PCPP - Referrals'!L53),"",'9. PCPP - Referrals'!L53)</f>
        <v/>
      </c>
    </row>
    <row r="110" spans="1:9">
      <c r="A110" s="836" t="str">
        <f>IF(ISBLANK('9. PCPP - Referrals'!D54),"",'9. PCPP - Referrals'!D54)</f>
        <v/>
      </c>
      <c r="B110" s="836" t="str">
        <f>IF(ISBLANK('9. PCPP - Referrals'!E54),"",'9. PCPP - Referrals'!E54)</f>
        <v/>
      </c>
      <c r="C110" s="836" t="str">
        <f>IF(ISBLANK('9. PCPP - Referrals'!F54),"",'9. PCPP - Referrals'!F54)</f>
        <v/>
      </c>
      <c r="D110" s="836" t="str">
        <f>IF(ISBLANK('9. PCPP - Referrals'!G54),"",'9. PCPP - Referrals'!G54)</f>
        <v/>
      </c>
      <c r="E110" s="836" t="str">
        <f>IF(ISBLANK('9. PCPP - Referrals'!H54),"",'9. PCPP - Referrals'!H54)</f>
        <v/>
      </c>
      <c r="F110" s="836" t="str">
        <f>IF(ISBLANK('9. PCPP - Referrals'!I54),"",'9. PCPP - Referrals'!I54)</f>
        <v/>
      </c>
      <c r="G110" s="836" t="str">
        <f>IF(ISBLANK('9. PCPP - Referrals'!J54),"",'9. PCPP - Referrals'!J54)</f>
        <v/>
      </c>
      <c r="H110" s="836" t="str">
        <f>IF(ISBLANK('9. PCPP - Referrals'!K54),"",'9. PCPP - Referrals'!K54)</f>
        <v/>
      </c>
      <c r="I110" s="836" t="str">
        <f>IF(ISBLANK('9. PCPP - Referrals'!L54),"",'9. PCPP - Referrals'!L54)</f>
        <v/>
      </c>
    </row>
    <row r="111" spans="1:9">
      <c r="A111" s="836" t="str">
        <f>IF(ISBLANK('9. PCPP - Referrals'!D55),"",'9. PCPP - Referrals'!D55)</f>
        <v/>
      </c>
      <c r="B111" s="836" t="str">
        <f>IF(ISBLANK('9. PCPP - Referrals'!E55),"",'9. PCPP - Referrals'!E55)</f>
        <v/>
      </c>
      <c r="C111" s="836" t="str">
        <f>IF(ISBLANK('9. PCPP - Referrals'!F55),"",'9. PCPP - Referrals'!F55)</f>
        <v/>
      </c>
      <c r="D111" s="836" t="str">
        <f>IF(ISBLANK('9. PCPP - Referrals'!G55),"",'9. PCPP - Referrals'!G55)</f>
        <v/>
      </c>
      <c r="E111" s="836" t="str">
        <f>IF(ISBLANK('9. PCPP - Referrals'!H55),"",'9. PCPP - Referrals'!H55)</f>
        <v/>
      </c>
      <c r="F111" s="836" t="str">
        <f>IF(ISBLANK('9. PCPP - Referrals'!I55),"",'9. PCPP - Referrals'!I55)</f>
        <v/>
      </c>
      <c r="G111" s="836" t="str">
        <f>IF(ISBLANK('9. PCPP - Referrals'!J55),"",'9. PCPP - Referrals'!J55)</f>
        <v/>
      </c>
      <c r="H111" s="836" t="str">
        <f>IF(ISBLANK('9. PCPP - Referrals'!K55),"",'9. PCPP - Referrals'!K55)</f>
        <v/>
      </c>
      <c r="I111" s="836" t="str">
        <f>IF(ISBLANK('9. PCPP - Referrals'!L55),"",'9. PCPP - Referrals'!L55)</f>
        <v/>
      </c>
    </row>
    <row r="112" spans="1:9">
      <c r="A112" s="836" t="str">
        <f>IF(ISBLANK('9. PCPP - Referrals'!D56),"",'9. PCPP - Referrals'!D56)</f>
        <v/>
      </c>
      <c r="B112" s="836" t="str">
        <f>IF(ISBLANK('9. PCPP - Referrals'!E56),"",'9. PCPP - Referrals'!E56)</f>
        <v/>
      </c>
      <c r="C112" s="836" t="str">
        <f>IF(ISBLANK('9. PCPP - Referrals'!F56),"",'9. PCPP - Referrals'!F56)</f>
        <v/>
      </c>
      <c r="D112" s="836" t="str">
        <f>IF(ISBLANK('9. PCPP - Referrals'!G56),"",'9. PCPP - Referrals'!G56)</f>
        <v/>
      </c>
      <c r="E112" s="836" t="str">
        <f>IF(ISBLANK('9. PCPP - Referrals'!H56),"",'9. PCPP - Referrals'!H56)</f>
        <v/>
      </c>
      <c r="F112" s="836" t="str">
        <f>IF(ISBLANK('9. PCPP - Referrals'!I56),"",'9. PCPP - Referrals'!I56)</f>
        <v/>
      </c>
      <c r="G112" s="836" t="str">
        <f>IF(ISBLANK('9. PCPP - Referrals'!J56),"",'9. PCPP - Referrals'!J56)</f>
        <v/>
      </c>
      <c r="H112" s="836" t="str">
        <f>IF(ISBLANK('9. PCPP - Referrals'!K56),"",'9. PCPP - Referrals'!K56)</f>
        <v/>
      </c>
      <c r="I112" s="836" t="str">
        <f>IF(ISBLANK('9. PCPP - Referrals'!L56),"",'9. PCPP - Referrals'!L56)</f>
        <v/>
      </c>
    </row>
    <row r="113" spans="1:9">
      <c r="A113" s="836" t="str">
        <f>IF(ISBLANK('9. PCPP - Referrals'!D57),"",'9. PCPP - Referrals'!D57)</f>
        <v/>
      </c>
      <c r="B113" s="836" t="str">
        <f>IF(ISBLANK('9. PCPP - Referrals'!E57),"",'9. PCPP - Referrals'!E57)</f>
        <v/>
      </c>
      <c r="C113" s="836" t="str">
        <f>IF(ISBLANK('9. PCPP - Referrals'!F57),"",'9. PCPP - Referrals'!F57)</f>
        <v/>
      </c>
      <c r="D113" s="836" t="str">
        <f>IF(ISBLANK('9. PCPP - Referrals'!G57),"",'9. PCPP - Referrals'!G57)</f>
        <v/>
      </c>
      <c r="E113" s="836" t="str">
        <f>IF(ISBLANK('9. PCPP - Referrals'!H57),"",'9. PCPP - Referrals'!H57)</f>
        <v/>
      </c>
      <c r="F113" s="836" t="str">
        <f>IF(ISBLANK('9. PCPP - Referrals'!I57),"",'9. PCPP - Referrals'!I57)</f>
        <v/>
      </c>
      <c r="G113" s="836" t="str">
        <f>IF(ISBLANK('9. PCPP - Referrals'!J57),"",'9. PCPP - Referrals'!J57)</f>
        <v/>
      </c>
      <c r="H113" s="836" t="str">
        <f>IF(ISBLANK('9. PCPP - Referrals'!K57),"",'9. PCPP - Referrals'!K57)</f>
        <v/>
      </c>
      <c r="I113" s="836" t="str">
        <f>IF(ISBLANK('9. PCPP - Referrals'!L57),"",'9. PCPP - Referrals'!L57)</f>
        <v/>
      </c>
    </row>
    <row r="114" spans="1:9">
      <c r="A114" s="836" t="str">
        <f>IF(ISBLANK('9. PCPP - Referrals'!D58),"",'9. PCPP - Referrals'!D58)</f>
        <v/>
      </c>
      <c r="B114" s="836" t="str">
        <f>IF(ISBLANK('9. PCPP - Referrals'!E58),"",'9. PCPP - Referrals'!E58)</f>
        <v/>
      </c>
      <c r="C114" s="836" t="str">
        <f>IF(ISBLANK('9. PCPP - Referrals'!F58),"",'9. PCPP - Referrals'!F58)</f>
        <v/>
      </c>
      <c r="D114" s="836" t="str">
        <f>IF(ISBLANK('9. PCPP - Referrals'!G58),"",'9. PCPP - Referrals'!G58)</f>
        <v/>
      </c>
      <c r="E114" s="836" t="str">
        <f>IF(ISBLANK('9. PCPP - Referrals'!H58),"",'9. PCPP - Referrals'!H58)</f>
        <v/>
      </c>
      <c r="F114" s="836" t="str">
        <f>IF(ISBLANK('9. PCPP - Referrals'!I58),"",'9. PCPP - Referrals'!I58)</f>
        <v/>
      </c>
      <c r="G114" s="836" t="str">
        <f>IF(ISBLANK('9. PCPP - Referrals'!J58),"",'9. PCPP - Referrals'!J58)</f>
        <v/>
      </c>
      <c r="H114" s="836" t="str">
        <f>IF(ISBLANK('9. PCPP - Referrals'!K58),"",'9. PCPP - Referrals'!K58)</f>
        <v/>
      </c>
      <c r="I114" s="836" t="str">
        <f>IF(ISBLANK('9. PCPP - Referrals'!L58),"",'9. PCPP - Referrals'!L58)</f>
        <v/>
      </c>
    </row>
    <row r="115" spans="1:9">
      <c r="A115" s="836" t="str">
        <f>IF(ISBLANK('9. PCPP - Referrals'!D59),"",'9. PCPP - Referrals'!D59)</f>
        <v/>
      </c>
      <c r="B115" s="836" t="str">
        <f>IF(ISBLANK('9. PCPP - Referrals'!E59),"",'9. PCPP - Referrals'!E59)</f>
        <v/>
      </c>
      <c r="C115" s="836" t="str">
        <f>IF(ISBLANK('9. PCPP - Referrals'!F59),"",'9. PCPP - Referrals'!F59)</f>
        <v/>
      </c>
      <c r="D115" s="836" t="str">
        <f>IF(ISBLANK('9. PCPP - Referrals'!G59),"",'9. PCPP - Referrals'!G59)</f>
        <v/>
      </c>
      <c r="E115" s="836" t="str">
        <f>IF(ISBLANK('9. PCPP - Referrals'!H59),"",'9. PCPP - Referrals'!H59)</f>
        <v/>
      </c>
      <c r="F115" s="836" t="str">
        <f>IF(ISBLANK('9. PCPP - Referrals'!I59),"",'9. PCPP - Referrals'!I59)</f>
        <v/>
      </c>
      <c r="G115" s="836" t="str">
        <f>IF(ISBLANK('9. PCPP - Referrals'!J59),"",'9. PCPP - Referrals'!J59)</f>
        <v/>
      </c>
      <c r="H115" s="836" t="str">
        <f>IF(ISBLANK('9. PCPP - Referrals'!K59),"",'9. PCPP - Referrals'!K59)</f>
        <v/>
      </c>
      <c r="I115" s="836" t="str">
        <f>IF(ISBLANK('9. PCPP - Referrals'!L59),"",'9. PCPP - Referrals'!L59)</f>
        <v/>
      </c>
    </row>
    <row r="116" spans="1:9">
      <c r="A116" s="836" t="str">
        <f>IF(ISBLANK('9. PCPP - Referrals'!D60),"",'9. PCPP - Referrals'!D60)</f>
        <v/>
      </c>
      <c r="B116" s="836" t="str">
        <f>IF(ISBLANK('9. PCPP - Referrals'!E60),"",'9. PCPP - Referrals'!E60)</f>
        <v/>
      </c>
      <c r="C116" s="836" t="str">
        <f>IF(ISBLANK('9. PCPP - Referrals'!F60),"",'9. PCPP - Referrals'!F60)</f>
        <v/>
      </c>
      <c r="D116" s="836" t="str">
        <f>IF(ISBLANK('9. PCPP - Referrals'!G60),"",'9. PCPP - Referrals'!G60)</f>
        <v/>
      </c>
      <c r="E116" s="836" t="str">
        <f>IF(ISBLANK('9. PCPP - Referrals'!H60),"",'9. PCPP - Referrals'!H60)</f>
        <v/>
      </c>
      <c r="F116" s="836" t="str">
        <f>IF(ISBLANK('9. PCPP - Referrals'!I60),"",'9. PCPP - Referrals'!I60)</f>
        <v/>
      </c>
      <c r="G116" s="836" t="str">
        <f>IF(ISBLANK('9. PCPP - Referrals'!J60),"",'9. PCPP - Referrals'!J60)</f>
        <v/>
      </c>
      <c r="H116" s="836" t="str">
        <f>IF(ISBLANK('9. PCPP - Referrals'!K60),"",'9. PCPP - Referrals'!K60)</f>
        <v/>
      </c>
      <c r="I116" s="836" t="str">
        <f>IF(ISBLANK('9. PCPP - Referrals'!L60),"",'9. PCPP - Referrals'!L60)</f>
        <v/>
      </c>
    </row>
    <row r="117" spans="1:9">
      <c r="A117" s="836" t="str">
        <f>IF(ISBLANK('9. PCPP - Referrals'!D61),"",'9. PCPP - Referrals'!D61)</f>
        <v/>
      </c>
      <c r="B117" s="836" t="str">
        <f>IF(ISBLANK('9. PCPP - Referrals'!E61),"",'9. PCPP - Referrals'!E61)</f>
        <v/>
      </c>
      <c r="C117" s="836" t="str">
        <f>IF(ISBLANK('9. PCPP - Referrals'!F61),"",'9. PCPP - Referrals'!F61)</f>
        <v/>
      </c>
      <c r="D117" s="836" t="str">
        <f>IF(ISBLANK('9. PCPP - Referrals'!G61),"",'9. PCPP - Referrals'!G61)</f>
        <v/>
      </c>
      <c r="E117" s="836" t="str">
        <f>IF(ISBLANK('9. PCPP - Referrals'!H61),"",'9. PCPP - Referrals'!H61)</f>
        <v/>
      </c>
      <c r="F117" s="836" t="str">
        <f>IF(ISBLANK('9. PCPP - Referrals'!I61),"",'9. PCPP - Referrals'!I61)</f>
        <v/>
      </c>
      <c r="G117" s="836" t="str">
        <f>IF(ISBLANK('9. PCPP - Referrals'!J61),"",'9. PCPP - Referrals'!J61)</f>
        <v/>
      </c>
      <c r="H117" s="836" t="str">
        <f>IF(ISBLANK('9. PCPP - Referrals'!K61),"",'9. PCPP - Referrals'!K61)</f>
        <v/>
      </c>
      <c r="I117" s="836" t="str">
        <f>IF(ISBLANK('9. PCPP - Referrals'!L61),"",'9. PCPP - Referrals'!L61)</f>
        <v/>
      </c>
    </row>
    <row r="118" spans="1:9">
      <c r="A118" s="836" t="str">
        <f>IF(ISBLANK('9. PCPP - Referrals'!D62),"",'9. PCPP - Referrals'!D62)</f>
        <v/>
      </c>
      <c r="B118" s="836" t="str">
        <f>IF(ISBLANK('9. PCPP - Referrals'!E62),"",'9. PCPP - Referrals'!E62)</f>
        <v/>
      </c>
      <c r="C118" s="836" t="str">
        <f>IF(ISBLANK('9. PCPP - Referrals'!F62),"",'9. PCPP - Referrals'!F62)</f>
        <v/>
      </c>
      <c r="D118" s="836" t="str">
        <f>IF(ISBLANK('9. PCPP - Referrals'!G62),"",'9. PCPP - Referrals'!G62)</f>
        <v/>
      </c>
      <c r="E118" s="836" t="str">
        <f>IF(ISBLANK('9. PCPP - Referrals'!H62),"",'9. PCPP - Referrals'!H62)</f>
        <v/>
      </c>
      <c r="F118" s="836" t="str">
        <f>IF(ISBLANK('9. PCPP - Referrals'!I62),"",'9. PCPP - Referrals'!I62)</f>
        <v/>
      </c>
      <c r="G118" s="836" t="str">
        <f>IF(ISBLANK('9. PCPP - Referrals'!J62),"",'9. PCPP - Referrals'!J62)</f>
        <v/>
      </c>
      <c r="H118" s="836" t="str">
        <f>IF(ISBLANK('9. PCPP - Referrals'!K62),"",'9. PCPP - Referrals'!K62)</f>
        <v/>
      </c>
      <c r="I118" s="836" t="str">
        <f>IF(ISBLANK('9. PCPP - Referrals'!L62),"",'9. PCPP - Referrals'!L62)</f>
        <v/>
      </c>
    </row>
    <row r="119" spans="1:9">
      <c r="A119" s="836" t="str">
        <f>IF(ISBLANK('9. PCPP - Referrals'!D63),"",'9. PCPP - Referrals'!D63)</f>
        <v/>
      </c>
      <c r="B119" s="836" t="str">
        <f>IF(ISBLANK('9. PCPP - Referrals'!E63),"",'9. PCPP - Referrals'!E63)</f>
        <v/>
      </c>
      <c r="C119" s="836" t="str">
        <f>IF(ISBLANK('9. PCPP - Referrals'!F63),"",'9. PCPP - Referrals'!F63)</f>
        <v/>
      </c>
      <c r="D119" s="836" t="str">
        <f>IF(ISBLANK('9. PCPP - Referrals'!G63),"",'9. PCPP - Referrals'!G63)</f>
        <v/>
      </c>
      <c r="E119" s="836" t="str">
        <f>IF(ISBLANK('9. PCPP - Referrals'!H63),"",'9. PCPP - Referrals'!H63)</f>
        <v/>
      </c>
      <c r="F119" s="836" t="str">
        <f>IF(ISBLANK('9. PCPP - Referrals'!I63),"",'9. PCPP - Referrals'!I63)</f>
        <v/>
      </c>
      <c r="G119" s="836" t="str">
        <f>IF(ISBLANK('9. PCPP - Referrals'!J63),"",'9. PCPP - Referrals'!J63)</f>
        <v/>
      </c>
      <c r="H119" s="836" t="str">
        <f>IF(ISBLANK('9. PCPP - Referrals'!K63),"",'9. PCPP - Referrals'!K63)</f>
        <v/>
      </c>
      <c r="I119" s="836" t="str">
        <f>IF(ISBLANK('9. PCPP - Referrals'!L63),"",'9. PCPP - Referrals'!L63)</f>
        <v/>
      </c>
    </row>
    <row r="120" spans="1:9">
      <c r="A120" s="836" t="str">
        <f>IF(ISBLANK('9. PCPP - Referrals'!D64),"",'9. PCPP - Referrals'!D64)</f>
        <v/>
      </c>
      <c r="B120" s="836" t="str">
        <f>IF(ISBLANK('9. PCPP - Referrals'!E64),"",'9. PCPP - Referrals'!E64)</f>
        <v/>
      </c>
      <c r="C120" s="836" t="str">
        <f>IF(ISBLANK('9. PCPP - Referrals'!F64),"",'9. PCPP - Referrals'!F64)</f>
        <v/>
      </c>
      <c r="D120" s="836" t="str">
        <f>IF(ISBLANK('9. PCPP - Referrals'!G64),"",'9. PCPP - Referrals'!G64)</f>
        <v/>
      </c>
      <c r="E120" s="836" t="str">
        <f>IF(ISBLANK('9. PCPP - Referrals'!H64),"",'9. PCPP - Referrals'!H64)</f>
        <v/>
      </c>
      <c r="F120" s="836" t="str">
        <f>IF(ISBLANK('9. PCPP - Referrals'!I64),"",'9. PCPP - Referrals'!I64)</f>
        <v/>
      </c>
      <c r="G120" s="836" t="str">
        <f>IF(ISBLANK('9. PCPP - Referrals'!J64),"",'9. PCPP - Referrals'!J64)</f>
        <v/>
      </c>
      <c r="H120" s="836" t="str">
        <f>IF(ISBLANK('9. PCPP - Referrals'!K64),"",'9. PCPP - Referrals'!K64)</f>
        <v/>
      </c>
      <c r="I120" s="836" t="str">
        <f>IF(ISBLANK('9. PCPP - Referrals'!L64),"",'9. PCPP - Referrals'!L64)</f>
        <v/>
      </c>
    </row>
    <row r="121" spans="1:9">
      <c r="A121" s="836" t="str">
        <f>IF(ISBLANK('9. PCPP - Referrals'!D65),"",'9. PCPP - Referrals'!D65)</f>
        <v/>
      </c>
      <c r="B121" s="836" t="str">
        <f>IF(ISBLANK('9. PCPP - Referrals'!E65),"",'9. PCPP - Referrals'!E65)</f>
        <v/>
      </c>
      <c r="C121" s="836" t="str">
        <f>IF(ISBLANK('9. PCPP - Referrals'!F65),"",'9. PCPP - Referrals'!F65)</f>
        <v/>
      </c>
      <c r="D121" s="836" t="str">
        <f>IF(ISBLANK('9. PCPP - Referrals'!G65),"",'9. PCPP - Referrals'!G65)</f>
        <v/>
      </c>
      <c r="E121" s="836" t="str">
        <f>IF(ISBLANK('9. PCPP - Referrals'!H65),"",'9. PCPP - Referrals'!H65)</f>
        <v/>
      </c>
      <c r="F121" s="836" t="str">
        <f>IF(ISBLANK('9. PCPP - Referrals'!I65),"",'9. PCPP - Referrals'!I65)</f>
        <v/>
      </c>
      <c r="G121" s="836" t="str">
        <f>IF(ISBLANK('9. PCPP - Referrals'!J65),"",'9. PCPP - Referrals'!J65)</f>
        <v/>
      </c>
      <c r="H121" s="836" t="str">
        <f>IF(ISBLANK('9. PCPP - Referrals'!K65),"",'9. PCPP - Referrals'!K65)</f>
        <v/>
      </c>
      <c r="I121" s="836" t="str">
        <f>IF(ISBLANK('9. PCPP - Referrals'!L65),"",'9. PCPP - Referrals'!L65)</f>
        <v/>
      </c>
    </row>
    <row r="122" spans="1:9">
      <c r="A122" s="836" t="str">
        <f>IF(ISBLANK('9. PCPP - Referrals'!D66),"",'9. PCPP - Referrals'!D66)</f>
        <v/>
      </c>
      <c r="B122" s="836" t="str">
        <f>IF(ISBLANK('9. PCPP - Referrals'!E66),"",'9. PCPP - Referrals'!E66)</f>
        <v/>
      </c>
      <c r="C122" s="836" t="str">
        <f>IF(ISBLANK('9. PCPP - Referrals'!F66),"",'9. PCPP - Referrals'!F66)</f>
        <v/>
      </c>
      <c r="D122" s="836" t="str">
        <f>IF(ISBLANK('9. PCPP - Referrals'!G66),"",'9. PCPP - Referrals'!G66)</f>
        <v/>
      </c>
      <c r="E122" s="836" t="str">
        <f>IF(ISBLANK('9. PCPP - Referrals'!H66),"",'9. PCPP - Referrals'!H66)</f>
        <v/>
      </c>
      <c r="F122" s="836" t="str">
        <f>IF(ISBLANK('9. PCPP - Referrals'!I66),"",'9. PCPP - Referrals'!I66)</f>
        <v/>
      </c>
      <c r="G122" s="836" t="str">
        <f>IF(ISBLANK('9. PCPP - Referrals'!J66),"",'9. PCPP - Referrals'!J66)</f>
        <v/>
      </c>
      <c r="H122" s="836" t="str">
        <f>IF(ISBLANK('9. PCPP - Referrals'!K66),"",'9. PCPP - Referrals'!K66)</f>
        <v/>
      </c>
      <c r="I122" s="836" t="str">
        <f>IF(ISBLANK('9. PCPP - Referrals'!L66),"",'9. PCPP - Referrals'!L66)</f>
        <v/>
      </c>
    </row>
    <row r="123" spans="1:9">
      <c r="A123" s="836" t="str">
        <f>IF(ISBLANK('9. PCPP - Referrals'!D67),"",'9. PCPP - Referrals'!D67)</f>
        <v/>
      </c>
      <c r="B123" s="836" t="str">
        <f>IF(ISBLANK('9. PCPP - Referrals'!E67),"",'9. PCPP - Referrals'!E67)</f>
        <v/>
      </c>
      <c r="C123" s="836" t="str">
        <f>IF(ISBLANK('9. PCPP - Referrals'!F67),"",'9. PCPP - Referrals'!F67)</f>
        <v/>
      </c>
      <c r="D123" s="836" t="str">
        <f>IF(ISBLANK('9. PCPP - Referrals'!G67),"",'9. PCPP - Referrals'!G67)</f>
        <v/>
      </c>
      <c r="E123" s="836" t="str">
        <f>IF(ISBLANK('9. PCPP - Referrals'!H67),"",'9. PCPP - Referrals'!H67)</f>
        <v/>
      </c>
      <c r="F123" s="836" t="str">
        <f>IF(ISBLANK('9. PCPP - Referrals'!I67),"",'9. PCPP - Referrals'!I67)</f>
        <v/>
      </c>
      <c r="G123" s="836" t="str">
        <f>IF(ISBLANK('9. PCPP - Referrals'!J67),"",'9. PCPP - Referrals'!J67)</f>
        <v/>
      </c>
      <c r="H123" s="836" t="str">
        <f>IF(ISBLANK('9. PCPP - Referrals'!K67),"",'9. PCPP - Referrals'!K67)</f>
        <v/>
      </c>
      <c r="I123" s="836" t="str">
        <f>IF(ISBLANK('9. PCPP - Referrals'!L67),"",'9. PCPP - Referrals'!L67)</f>
        <v/>
      </c>
    </row>
    <row r="124" spans="1:9">
      <c r="A124" s="836" t="str">
        <f>IF(ISBLANK('9. PCPP - Referrals'!D68),"",'9. PCPP - Referrals'!D68)</f>
        <v/>
      </c>
      <c r="B124" s="836" t="str">
        <f>IF(ISBLANK('9. PCPP - Referrals'!E68),"",'9. PCPP - Referrals'!E68)</f>
        <v/>
      </c>
      <c r="C124" s="836" t="str">
        <f>IF(ISBLANK('9. PCPP - Referrals'!F68),"",'9. PCPP - Referrals'!F68)</f>
        <v/>
      </c>
      <c r="D124" s="836" t="str">
        <f>IF(ISBLANK('9. PCPP - Referrals'!G68),"",'9. PCPP - Referrals'!G68)</f>
        <v/>
      </c>
      <c r="E124" s="836" t="str">
        <f>IF(ISBLANK('9. PCPP - Referrals'!H68),"",'9. PCPP - Referrals'!H68)</f>
        <v/>
      </c>
      <c r="F124" s="836" t="str">
        <f>IF(ISBLANK('9. PCPP - Referrals'!I68),"",'9. PCPP - Referrals'!I68)</f>
        <v/>
      </c>
      <c r="G124" s="836" t="str">
        <f>IF(ISBLANK('9. PCPP - Referrals'!J68),"",'9. PCPP - Referrals'!J68)</f>
        <v/>
      </c>
      <c r="H124" s="836" t="str">
        <f>IF(ISBLANK('9. PCPP - Referrals'!K68),"",'9. PCPP - Referrals'!K68)</f>
        <v/>
      </c>
      <c r="I124" s="836" t="str">
        <f>IF(ISBLANK('9. PCPP - Referrals'!L68),"",'9. PCPP - Referrals'!L68)</f>
        <v/>
      </c>
    </row>
    <row r="125" spans="1:9">
      <c r="A125" s="836" t="str">
        <f>IF(ISBLANK('9. PCPP - Referrals'!D69),"",'9. PCPP - Referrals'!D69)</f>
        <v/>
      </c>
      <c r="B125" s="836" t="str">
        <f>IF(ISBLANK('9. PCPP - Referrals'!E69),"",'9. PCPP - Referrals'!E69)</f>
        <v/>
      </c>
      <c r="C125" s="836" t="str">
        <f>IF(ISBLANK('9. PCPP - Referrals'!F69),"",'9. PCPP - Referrals'!F69)</f>
        <v/>
      </c>
      <c r="D125" s="836" t="str">
        <f>IF(ISBLANK('9. PCPP - Referrals'!G69),"",'9. PCPP - Referrals'!G69)</f>
        <v/>
      </c>
      <c r="E125" s="836" t="str">
        <f>IF(ISBLANK('9. PCPP - Referrals'!H69),"",'9. PCPP - Referrals'!H69)</f>
        <v/>
      </c>
      <c r="F125" s="836" t="str">
        <f>IF(ISBLANK('9. PCPP - Referrals'!I69),"",'9. PCPP - Referrals'!I69)</f>
        <v/>
      </c>
      <c r="G125" s="836" t="str">
        <f>IF(ISBLANK('9. PCPP - Referrals'!J69),"",'9. PCPP - Referrals'!J69)</f>
        <v/>
      </c>
      <c r="H125" s="836" t="str">
        <f>IF(ISBLANK('9. PCPP - Referrals'!K69),"",'9. PCPP - Referrals'!K69)</f>
        <v/>
      </c>
      <c r="I125" s="836" t="str">
        <f>IF(ISBLANK('9. PCPP - Referrals'!L69),"",'9. PCPP - Referrals'!L69)</f>
        <v/>
      </c>
    </row>
    <row r="126" spans="1:9">
      <c r="A126" s="836" t="str">
        <f>IF(ISBLANK('9. PCPP - Referrals'!D70),"",'9. PCPP - Referrals'!D70)</f>
        <v/>
      </c>
      <c r="B126" s="836" t="str">
        <f>IF(ISBLANK('9. PCPP - Referrals'!E70),"",'9. PCPP - Referrals'!E70)</f>
        <v/>
      </c>
      <c r="C126" s="836" t="str">
        <f>IF(ISBLANK('9. PCPP - Referrals'!F70),"",'9. PCPP - Referrals'!F70)</f>
        <v/>
      </c>
      <c r="D126" s="836" t="str">
        <f>IF(ISBLANK('9. PCPP - Referrals'!G70),"",'9. PCPP - Referrals'!G70)</f>
        <v/>
      </c>
      <c r="E126" s="836" t="str">
        <f>IF(ISBLANK('9. PCPP - Referrals'!H70),"",'9. PCPP - Referrals'!H70)</f>
        <v/>
      </c>
      <c r="F126" s="836" t="str">
        <f>IF(ISBLANK('9. PCPP - Referrals'!I70),"",'9. PCPP - Referrals'!I70)</f>
        <v/>
      </c>
      <c r="G126" s="836" t="str">
        <f>IF(ISBLANK('9. PCPP - Referrals'!J70),"",'9. PCPP - Referrals'!J70)</f>
        <v/>
      </c>
      <c r="H126" s="836" t="str">
        <f>IF(ISBLANK('9. PCPP - Referrals'!K70),"",'9. PCPP - Referrals'!K70)</f>
        <v/>
      </c>
      <c r="I126" s="836" t="str">
        <f>IF(ISBLANK('9. PCPP - Referrals'!L70),"",'9. PCPP - Referrals'!L70)</f>
        <v/>
      </c>
    </row>
    <row r="127" spans="1:9">
      <c r="A127" s="836" t="str">
        <f>IF(ISBLANK('9. PCPP - Referrals'!D71),"",'9. PCPP - Referrals'!D71)</f>
        <v/>
      </c>
      <c r="B127" s="836" t="str">
        <f>IF(ISBLANK('9. PCPP - Referrals'!E71),"",'9. PCPP - Referrals'!E71)</f>
        <v/>
      </c>
      <c r="C127" s="836" t="str">
        <f>IF(ISBLANK('9. PCPP - Referrals'!F71),"",'9. PCPP - Referrals'!F71)</f>
        <v/>
      </c>
      <c r="D127" s="836" t="str">
        <f>IF(ISBLANK('9. PCPP - Referrals'!G71),"",'9. PCPP - Referrals'!G71)</f>
        <v/>
      </c>
      <c r="E127" s="836" t="str">
        <f>IF(ISBLANK('9. PCPP - Referrals'!H71),"",'9. PCPP - Referrals'!H71)</f>
        <v/>
      </c>
      <c r="F127" s="836" t="str">
        <f>IF(ISBLANK('9. PCPP - Referrals'!I71),"",'9. PCPP - Referrals'!I71)</f>
        <v/>
      </c>
      <c r="G127" s="836" t="str">
        <f>IF(ISBLANK('9. PCPP - Referrals'!J71),"",'9. PCPP - Referrals'!J71)</f>
        <v/>
      </c>
      <c r="H127" s="836" t="str">
        <f>IF(ISBLANK('9. PCPP - Referrals'!K71),"",'9. PCPP - Referrals'!K71)</f>
        <v/>
      </c>
      <c r="I127" s="836" t="str">
        <f>IF(ISBLANK('9. PCPP - Referrals'!L71),"",'9. PCPP - Referrals'!L71)</f>
        <v/>
      </c>
    </row>
    <row r="128" spans="1:9">
      <c r="A128" s="836" t="str">
        <f>IF(ISBLANK('9. PCPP - Referrals'!D72),"",'9. PCPP - Referrals'!D72)</f>
        <v/>
      </c>
      <c r="B128" s="836" t="str">
        <f>IF(ISBLANK('9. PCPP - Referrals'!E72),"",'9. PCPP - Referrals'!E72)</f>
        <v/>
      </c>
      <c r="C128" s="836" t="str">
        <f>IF(ISBLANK('9. PCPP - Referrals'!F72),"",'9. PCPP - Referrals'!F72)</f>
        <v/>
      </c>
      <c r="D128" s="836" t="str">
        <f>IF(ISBLANK('9. PCPP - Referrals'!G72),"",'9. PCPP - Referrals'!G72)</f>
        <v/>
      </c>
      <c r="E128" s="836" t="str">
        <f>IF(ISBLANK('9. PCPP - Referrals'!H72),"",'9. PCPP - Referrals'!H72)</f>
        <v/>
      </c>
      <c r="F128" s="836" t="str">
        <f>IF(ISBLANK('9. PCPP - Referrals'!I72),"",'9. PCPP - Referrals'!I72)</f>
        <v/>
      </c>
      <c r="G128" s="836" t="str">
        <f>IF(ISBLANK('9. PCPP - Referrals'!J72),"",'9. PCPP - Referrals'!J72)</f>
        <v/>
      </c>
      <c r="H128" s="836" t="str">
        <f>IF(ISBLANK('9. PCPP - Referrals'!K72),"",'9. PCPP - Referrals'!K72)</f>
        <v/>
      </c>
      <c r="I128" s="836" t="str">
        <f>IF(ISBLANK('9. PCPP - Referrals'!L72),"",'9. PCPP - Referrals'!L72)</f>
        <v/>
      </c>
    </row>
    <row r="129" spans="1:9">
      <c r="A129" s="836" t="str">
        <f>IF(ISBLANK('9. PCPP - Referrals'!D73),"",'9. PCPP - Referrals'!D73)</f>
        <v/>
      </c>
      <c r="B129" s="836" t="str">
        <f>IF(ISBLANK('9. PCPP - Referrals'!E73),"",'9. PCPP - Referrals'!E73)</f>
        <v/>
      </c>
      <c r="C129" s="836" t="str">
        <f>IF(ISBLANK('9. PCPP - Referrals'!F73),"",'9. PCPP - Referrals'!F73)</f>
        <v/>
      </c>
      <c r="D129" s="836" t="str">
        <f>IF(ISBLANK('9. PCPP - Referrals'!G73),"",'9. PCPP - Referrals'!G73)</f>
        <v/>
      </c>
      <c r="E129" s="836" t="str">
        <f>IF(ISBLANK('9. PCPP - Referrals'!H73),"",'9. PCPP - Referrals'!H73)</f>
        <v/>
      </c>
      <c r="F129" s="836" t="str">
        <f>IF(ISBLANK('9. PCPP - Referrals'!I73),"",'9. PCPP - Referrals'!I73)</f>
        <v/>
      </c>
      <c r="G129" s="836" t="str">
        <f>IF(ISBLANK('9. PCPP - Referrals'!J73),"",'9. PCPP - Referrals'!J73)</f>
        <v/>
      </c>
      <c r="H129" s="836" t="str">
        <f>IF(ISBLANK('9. PCPP - Referrals'!K73),"",'9. PCPP - Referrals'!K73)</f>
        <v/>
      </c>
      <c r="I129" s="836" t="str">
        <f>IF(ISBLANK('9. PCPP - Referrals'!L73),"",'9. PCPP - Referrals'!L73)</f>
        <v/>
      </c>
    </row>
    <row r="130" spans="1:9">
      <c r="A130" s="836" t="str">
        <f>IF(ISBLANK('9. PCPP - Referrals'!D74),"",'9. PCPP - Referrals'!D74)</f>
        <v/>
      </c>
      <c r="B130" s="836" t="str">
        <f>IF(ISBLANK('9. PCPP - Referrals'!E74),"",'9. PCPP - Referrals'!E74)</f>
        <v/>
      </c>
      <c r="C130" s="836" t="str">
        <f>IF(ISBLANK('9. PCPP - Referrals'!F74),"",'9. PCPP - Referrals'!F74)</f>
        <v/>
      </c>
      <c r="D130" s="836" t="str">
        <f>IF(ISBLANK('9. PCPP - Referrals'!G74),"",'9. PCPP - Referrals'!G74)</f>
        <v/>
      </c>
      <c r="E130" s="836" t="str">
        <f>IF(ISBLANK('9. PCPP - Referrals'!H74),"",'9. PCPP - Referrals'!H74)</f>
        <v/>
      </c>
      <c r="F130" s="836" t="str">
        <f>IF(ISBLANK('9. PCPP - Referrals'!I74),"",'9. PCPP - Referrals'!I74)</f>
        <v/>
      </c>
      <c r="G130" s="836" t="str">
        <f>IF(ISBLANK('9. PCPP - Referrals'!J74),"",'9. PCPP - Referrals'!J74)</f>
        <v/>
      </c>
      <c r="H130" s="836" t="str">
        <f>IF(ISBLANK('9. PCPP - Referrals'!K74),"",'9. PCPP - Referrals'!K74)</f>
        <v/>
      </c>
      <c r="I130" s="836" t="str">
        <f>IF(ISBLANK('9. PCPP - Referrals'!L74),"",'9. PCPP - Referrals'!L74)</f>
        <v/>
      </c>
    </row>
    <row r="131" spans="1:9">
      <c r="A131" s="836" t="str">
        <f>IF(ISBLANK('9. PCPP - Referrals'!D75),"",'9. PCPP - Referrals'!D75)</f>
        <v/>
      </c>
      <c r="B131" s="836" t="str">
        <f>IF(ISBLANK('9. PCPP - Referrals'!E75),"",'9. PCPP - Referrals'!E75)</f>
        <v/>
      </c>
      <c r="C131" s="836" t="str">
        <f>IF(ISBLANK('9. PCPP - Referrals'!F75),"",'9. PCPP - Referrals'!F75)</f>
        <v/>
      </c>
      <c r="D131" s="836" t="str">
        <f>IF(ISBLANK('9. PCPP - Referrals'!G75),"",'9. PCPP - Referrals'!G75)</f>
        <v/>
      </c>
      <c r="E131" s="836" t="str">
        <f>IF(ISBLANK('9. PCPP - Referrals'!H75),"",'9. PCPP - Referrals'!H75)</f>
        <v/>
      </c>
      <c r="F131" s="836" t="str">
        <f>IF(ISBLANK('9. PCPP - Referrals'!I75),"",'9. PCPP - Referrals'!I75)</f>
        <v/>
      </c>
      <c r="G131" s="836" t="str">
        <f>IF(ISBLANK('9. PCPP - Referrals'!J75),"",'9. PCPP - Referrals'!J75)</f>
        <v/>
      </c>
      <c r="H131" s="836" t="str">
        <f>IF(ISBLANK('9. PCPP - Referrals'!K75),"",'9. PCPP - Referrals'!K75)</f>
        <v/>
      </c>
      <c r="I131" s="836" t="str">
        <f>IF(ISBLANK('9. PCPP - Referrals'!L75),"",'9. PCPP - Referrals'!L75)</f>
        <v/>
      </c>
    </row>
    <row r="132" spans="1:9">
      <c r="A132" s="836" t="str">
        <f>IF(ISBLANK('9. PCPP - Referrals'!D76),"",'9. PCPP - Referrals'!D76)</f>
        <v/>
      </c>
      <c r="B132" s="836" t="str">
        <f>IF(ISBLANK('9. PCPP - Referrals'!E76),"",'9. PCPP - Referrals'!E76)</f>
        <v/>
      </c>
      <c r="C132" s="836" t="str">
        <f>IF(ISBLANK('9. PCPP - Referrals'!F76),"",'9. PCPP - Referrals'!F76)</f>
        <v/>
      </c>
      <c r="D132" s="836" t="str">
        <f>IF(ISBLANK('9. PCPP - Referrals'!G76),"",'9. PCPP - Referrals'!G76)</f>
        <v/>
      </c>
      <c r="E132" s="836" t="str">
        <f>IF(ISBLANK('9. PCPP - Referrals'!H76),"",'9. PCPP - Referrals'!H76)</f>
        <v/>
      </c>
      <c r="F132" s="836" t="str">
        <f>IF(ISBLANK('9. PCPP - Referrals'!I76),"",'9. PCPP - Referrals'!I76)</f>
        <v/>
      </c>
      <c r="G132" s="836" t="str">
        <f>IF(ISBLANK('9. PCPP - Referrals'!J76),"",'9. PCPP - Referrals'!J76)</f>
        <v/>
      </c>
      <c r="H132" s="836" t="str">
        <f>IF(ISBLANK('9. PCPP - Referrals'!K76),"",'9. PCPP - Referrals'!K76)</f>
        <v/>
      </c>
      <c r="I132" s="836" t="str">
        <f>IF(ISBLANK('9. PCPP - Referrals'!L76),"",'9. PCPP - Referrals'!L76)</f>
        <v/>
      </c>
    </row>
    <row r="133" spans="1:9">
      <c r="A133" s="836" t="str">
        <f>IF(ISBLANK('9. PCPP - Referrals'!D77),"",'9. PCPP - Referrals'!D77)</f>
        <v/>
      </c>
      <c r="B133" s="836" t="str">
        <f>IF(ISBLANK('9. PCPP - Referrals'!E77),"",'9. PCPP - Referrals'!E77)</f>
        <v/>
      </c>
      <c r="C133" s="836" t="str">
        <f>IF(ISBLANK('9. PCPP - Referrals'!F77),"",'9. PCPP - Referrals'!F77)</f>
        <v/>
      </c>
      <c r="D133" s="836" t="str">
        <f>IF(ISBLANK('9. PCPP - Referrals'!G77),"",'9. PCPP - Referrals'!G77)</f>
        <v/>
      </c>
      <c r="E133" s="836" t="str">
        <f>IF(ISBLANK('9. PCPP - Referrals'!H77),"",'9. PCPP - Referrals'!H77)</f>
        <v/>
      </c>
      <c r="F133" s="836" t="str">
        <f>IF(ISBLANK('9. PCPP - Referrals'!I77),"",'9. PCPP - Referrals'!I77)</f>
        <v/>
      </c>
      <c r="G133" s="836" t="str">
        <f>IF(ISBLANK('9. PCPP - Referrals'!J77),"",'9. PCPP - Referrals'!J77)</f>
        <v/>
      </c>
      <c r="H133" s="836" t="str">
        <f>IF(ISBLANK('9. PCPP - Referrals'!K77),"",'9. PCPP - Referrals'!K77)</f>
        <v/>
      </c>
      <c r="I133" s="836" t="str">
        <f>IF(ISBLANK('9. PCPP - Referrals'!L77),"",'9. PCPP - Referrals'!L77)</f>
        <v/>
      </c>
    </row>
    <row r="134" spans="1:9">
      <c r="A134" s="836" t="str">
        <f>IF(ISBLANK('9. PCPP - Referrals'!D78),"",'9. PCPP - Referrals'!D78)</f>
        <v/>
      </c>
      <c r="B134" s="836" t="str">
        <f>IF(ISBLANK('9. PCPP - Referrals'!E78),"",'9. PCPP - Referrals'!E78)</f>
        <v/>
      </c>
      <c r="C134" s="836" t="str">
        <f>IF(ISBLANK('9. PCPP - Referrals'!F78),"",'9. PCPP - Referrals'!F78)</f>
        <v/>
      </c>
      <c r="D134" s="836" t="str">
        <f>IF(ISBLANK('9. PCPP - Referrals'!G78),"",'9. PCPP - Referrals'!G78)</f>
        <v/>
      </c>
      <c r="E134" s="836" t="str">
        <f>IF(ISBLANK('9. PCPP - Referrals'!H78),"",'9. PCPP - Referrals'!H78)</f>
        <v/>
      </c>
      <c r="F134" s="836" t="str">
        <f>IF(ISBLANK('9. PCPP - Referrals'!I78),"",'9. PCPP - Referrals'!I78)</f>
        <v/>
      </c>
      <c r="G134" s="836" t="str">
        <f>IF(ISBLANK('9. PCPP - Referrals'!J78),"",'9. PCPP - Referrals'!J78)</f>
        <v/>
      </c>
      <c r="H134" s="836" t="str">
        <f>IF(ISBLANK('9. PCPP - Referrals'!K78),"",'9. PCPP - Referrals'!K78)</f>
        <v/>
      </c>
      <c r="I134" s="836" t="str">
        <f>IF(ISBLANK('9. PCPP - Referrals'!L78),"",'9. PCPP - Referrals'!L78)</f>
        <v/>
      </c>
    </row>
    <row r="135" spans="1:9">
      <c r="A135" s="836" t="str">
        <f>IF(ISBLANK('9. PCPP - Referrals'!D79),"",'9. PCPP - Referrals'!D79)</f>
        <v/>
      </c>
      <c r="B135" s="836" t="str">
        <f>IF(ISBLANK('9. PCPP - Referrals'!E79),"",'9. PCPP - Referrals'!E79)</f>
        <v/>
      </c>
      <c r="C135" s="836" t="str">
        <f>IF(ISBLANK('9. PCPP - Referrals'!F79),"",'9. PCPP - Referrals'!F79)</f>
        <v/>
      </c>
      <c r="D135" s="836" t="str">
        <f>IF(ISBLANK('9. PCPP - Referrals'!G79),"",'9. PCPP - Referrals'!G79)</f>
        <v/>
      </c>
      <c r="E135" s="836" t="str">
        <f>IF(ISBLANK('9. PCPP - Referrals'!H79),"",'9. PCPP - Referrals'!H79)</f>
        <v/>
      </c>
      <c r="F135" s="836" t="str">
        <f>IF(ISBLANK('9. PCPP - Referrals'!I79),"",'9. PCPP - Referrals'!I79)</f>
        <v/>
      </c>
      <c r="G135" s="836" t="str">
        <f>IF(ISBLANK('9. PCPP - Referrals'!J79),"",'9. PCPP - Referrals'!J79)</f>
        <v/>
      </c>
      <c r="H135" s="836" t="str">
        <f>IF(ISBLANK('9. PCPP - Referrals'!K79),"",'9. PCPP - Referrals'!K79)</f>
        <v/>
      </c>
      <c r="I135" s="836" t="str">
        <f>IF(ISBLANK('9. PCPP - Referrals'!L79),"",'9. PCPP - Referrals'!L79)</f>
        <v/>
      </c>
    </row>
    <row r="136" spans="1:9">
      <c r="A136" s="836" t="str">
        <f>IF(ISBLANK('9. PCPP - Referrals'!D80),"",'9. PCPP - Referrals'!D80)</f>
        <v/>
      </c>
      <c r="B136" s="836" t="str">
        <f>IF(ISBLANK('9. PCPP - Referrals'!E80),"",'9. PCPP - Referrals'!E80)</f>
        <v/>
      </c>
      <c r="C136" s="836" t="str">
        <f>IF(ISBLANK('9. PCPP - Referrals'!F80),"",'9. PCPP - Referrals'!F80)</f>
        <v/>
      </c>
      <c r="D136" s="836" t="str">
        <f>IF(ISBLANK('9. PCPP - Referrals'!G80),"",'9. PCPP - Referrals'!G80)</f>
        <v/>
      </c>
      <c r="E136" s="836" t="str">
        <f>IF(ISBLANK('9. PCPP - Referrals'!H80),"",'9. PCPP - Referrals'!H80)</f>
        <v/>
      </c>
      <c r="F136" s="836" t="str">
        <f>IF(ISBLANK('9. PCPP - Referrals'!I80),"",'9. PCPP - Referrals'!I80)</f>
        <v/>
      </c>
      <c r="G136" s="836" t="str">
        <f>IF(ISBLANK('9. PCPP - Referrals'!J80),"",'9. PCPP - Referrals'!J80)</f>
        <v/>
      </c>
      <c r="H136" s="836" t="str">
        <f>IF(ISBLANK('9. PCPP - Referrals'!K80),"",'9. PCPP - Referrals'!K80)</f>
        <v/>
      </c>
      <c r="I136" s="836" t="str">
        <f>IF(ISBLANK('9. PCPP - Referrals'!L80),"",'9. PCPP - Referrals'!L80)</f>
        <v/>
      </c>
    </row>
    <row r="137" spans="1:9">
      <c r="A137" s="836" t="str">
        <f>IF(ISBLANK('9. PCPP - Referrals'!D81),"",'9. PCPP - Referrals'!D81)</f>
        <v/>
      </c>
      <c r="B137" s="836" t="str">
        <f>IF(ISBLANK('9. PCPP - Referrals'!E81),"",'9. PCPP - Referrals'!E81)</f>
        <v/>
      </c>
      <c r="C137" s="836" t="str">
        <f>IF(ISBLANK('9. PCPP - Referrals'!F81),"",'9. PCPP - Referrals'!F81)</f>
        <v/>
      </c>
      <c r="D137" s="836" t="str">
        <f>IF(ISBLANK('9. PCPP - Referrals'!G81),"",'9. PCPP - Referrals'!G81)</f>
        <v/>
      </c>
      <c r="E137" s="836" t="str">
        <f>IF(ISBLANK('9. PCPP - Referrals'!H81),"",'9. PCPP - Referrals'!H81)</f>
        <v/>
      </c>
      <c r="F137" s="836" t="str">
        <f>IF(ISBLANK('9. PCPP - Referrals'!I81),"",'9. PCPP - Referrals'!I81)</f>
        <v/>
      </c>
      <c r="G137" s="836" t="str">
        <f>IF(ISBLANK('9. PCPP - Referrals'!J81),"",'9. PCPP - Referrals'!J81)</f>
        <v/>
      </c>
      <c r="H137" s="836" t="str">
        <f>IF(ISBLANK('9. PCPP - Referrals'!K81),"",'9. PCPP - Referrals'!K81)</f>
        <v/>
      </c>
      <c r="I137" s="836" t="str">
        <f>IF(ISBLANK('9. PCPP - Referrals'!L81),"",'9. PCPP - Referrals'!L81)</f>
        <v/>
      </c>
    </row>
    <row r="210" spans="1:1">
      <c r="A210" t="str">
        <f>IF(ISBLANK('9. PCPP - Referrals'!D154),"",'9. PCPP - Referrals'!D154)</f>
        <v/>
      </c>
    </row>
    <row r="211" spans="1:1">
      <c r="A211" t="str">
        <f>IF(ISBLANK('9. PCPP - Referrals'!D155),"",'9. PCPP - Referrals'!D155)</f>
        <v/>
      </c>
    </row>
  </sheetData>
  <sheetProtection password="D69D" sheet="1"/>
  <dataConsolidate/>
  <phoneticPr fontId="3" type="noConversion"/>
  <pageMargins left="0.75" right="0.75" top="1" bottom="1" header="0.5" footer="0.5"/>
  <pageSetup orientation="portrait" r:id="rId1"/>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9.140625" defaultRowHeight="12.75"/>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enableFormatConditionsCalculation="0">
    <tabColor indexed="51"/>
  </sheetPr>
  <dimension ref="C1:W18"/>
  <sheetViews>
    <sheetView tabSelected="1" workbookViewId="0">
      <selection activeCell="J8" sqref="J8:S8"/>
    </sheetView>
  </sheetViews>
  <sheetFormatPr defaultColWidth="9.140625" defaultRowHeight="12.75"/>
  <cols>
    <col min="1" max="1" width="2.85546875" style="66" customWidth="1"/>
    <col min="2" max="2" width="31" style="66" customWidth="1"/>
    <col min="3" max="3" width="2.85546875" style="66" customWidth="1"/>
    <col min="4" max="4" width="23.42578125" style="66" customWidth="1"/>
    <col min="5" max="19" width="8.7109375" style="66" customWidth="1"/>
    <col min="20" max="20" width="2.85546875" style="66" customWidth="1"/>
    <col min="21" max="16384" width="9.140625" style="66"/>
  </cols>
  <sheetData>
    <row r="1" spans="3:23" ht="11.25" customHeight="1" thickBot="1">
      <c r="C1" s="77"/>
      <c r="D1" s="77"/>
      <c r="E1" s="1411"/>
      <c r="F1" s="1411"/>
      <c r="G1" s="1411"/>
      <c r="H1" s="1411"/>
      <c r="I1" s="1411"/>
      <c r="J1" s="1411"/>
      <c r="K1" s="1411"/>
      <c r="L1" s="1411"/>
      <c r="M1" s="1411"/>
      <c r="N1" s="63"/>
      <c r="O1" s="1412"/>
      <c r="P1" s="1412"/>
      <c r="Q1" s="1412"/>
      <c r="R1" s="1412"/>
      <c r="S1" s="63"/>
      <c r="T1" s="63"/>
    </row>
    <row r="2" spans="3:23" ht="23.25" customHeight="1" thickBot="1">
      <c r="C2" s="1425" t="s">
        <v>1408</v>
      </c>
      <c r="D2" s="1426"/>
      <c r="E2" s="1426"/>
      <c r="F2" s="1426"/>
      <c r="G2" s="1426"/>
      <c r="H2" s="1426"/>
      <c r="I2" s="1426"/>
      <c r="J2" s="1426"/>
      <c r="K2" s="1426"/>
      <c r="L2" s="1426"/>
      <c r="M2" s="1426"/>
      <c r="N2" s="1426"/>
      <c r="O2" s="1426"/>
      <c r="P2" s="1426"/>
      <c r="Q2" s="1426"/>
      <c r="R2" s="1426"/>
      <c r="S2" s="1426"/>
      <c r="T2" s="1427"/>
    </row>
    <row r="3" spans="3:23" ht="23.25" customHeight="1" thickBot="1">
      <c r="C3" s="1428" t="s">
        <v>603</v>
      </c>
      <c r="D3" s="1429"/>
      <c r="E3" s="1429"/>
      <c r="F3" s="1429"/>
      <c r="G3" s="1429"/>
      <c r="H3" s="1429"/>
      <c r="I3" s="1429"/>
      <c r="J3" s="1429"/>
      <c r="K3" s="1429"/>
      <c r="L3" s="1429"/>
      <c r="M3" s="1429"/>
      <c r="N3" s="1429"/>
      <c r="O3" s="1429"/>
      <c r="P3" s="1429"/>
      <c r="Q3" s="1429"/>
      <c r="R3" s="1429"/>
      <c r="S3" s="1429"/>
      <c r="T3" s="1430"/>
    </row>
    <row r="4" spans="3:23" ht="24" customHeight="1" thickBot="1">
      <c r="C4" s="282"/>
      <c r="D4" s="77"/>
      <c r="E4" s="62"/>
      <c r="F4" s="62"/>
      <c r="G4" s="62"/>
      <c r="H4" s="62"/>
      <c r="I4" s="62"/>
      <c r="J4" s="62"/>
      <c r="K4" s="62"/>
      <c r="L4" s="62"/>
      <c r="M4" s="62"/>
      <c r="N4" s="62"/>
      <c r="O4" s="62"/>
      <c r="P4" s="62"/>
      <c r="Q4" s="62"/>
      <c r="R4" s="62"/>
      <c r="S4" s="62"/>
      <c r="T4" s="95"/>
    </row>
    <row r="5" spans="3:23" ht="24" customHeight="1">
      <c r="C5" s="282"/>
      <c r="D5" s="1424" t="s">
        <v>367</v>
      </c>
      <c r="E5" s="1418" t="s">
        <v>1452</v>
      </c>
      <c r="F5" s="1419"/>
      <c r="G5" s="1419"/>
      <c r="H5" s="1419"/>
      <c r="I5" s="1419"/>
      <c r="J5" s="1419"/>
      <c r="K5" s="1419"/>
      <c r="L5" s="1419"/>
      <c r="M5" s="1419"/>
      <c r="N5" s="1419"/>
      <c r="O5" s="1419"/>
      <c r="P5" s="1419"/>
      <c r="Q5" s="1419"/>
      <c r="R5" s="1419"/>
      <c r="S5" s="1420"/>
      <c r="T5" s="393"/>
      <c r="U5" s="390"/>
      <c r="V5" s="390"/>
    </row>
    <row r="6" spans="3:23" ht="13.5" customHeight="1" thickBot="1">
      <c r="C6" s="282"/>
      <c r="D6" s="1424"/>
      <c r="E6" s="1421"/>
      <c r="F6" s="1422"/>
      <c r="G6" s="1422"/>
      <c r="H6" s="1422"/>
      <c r="I6" s="1422"/>
      <c r="J6" s="1422"/>
      <c r="K6" s="1422"/>
      <c r="L6" s="1422"/>
      <c r="M6" s="1422"/>
      <c r="N6" s="1422"/>
      <c r="O6" s="1422"/>
      <c r="P6" s="1422"/>
      <c r="Q6" s="1422"/>
      <c r="R6" s="1422"/>
      <c r="S6" s="1423"/>
      <c r="T6" s="393"/>
      <c r="U6" s="390"/>
      <c r="V6" s="390"/>
    </row>
    <row r="7" spans="3:23" ht="24" customHeight="1" thickBot="1">
      <c r="C7" s="282"/>
      <c r="D7" s="77"/>
      <c r="E7" s="391"/>
      <c r="F7" s="392"/>
      <c r="G7" s="392"/>
      <c r="H7" s="392"/>
      <c r="I7" s="392"/>
      <c r="J7" s="392"/>
      <c r="K7" s="392"/>
      <c r="L7" s="392"/>
      <c r="M7" s="392"/>
      <c r="N7" s="392"/>
      <c r="O7" s="392"/>
      <c r="P7" s="392"/>
      <c r="Q7" s="392"/>
      <c r="R7" s="392"/>
      <c r="S7" s="392"/>
      <c r="T7" s="95"/>
    </row>
    <row r="8" spans="3:23" ht="198.75" customHeight="1" thickBot="1">
      <c r="C8" s="282"/>
      <c r="D8" s="202" t="s">
        <v>379</v>
      </c>
      <c r="E8" s="1403" t="s">
        <v>1453</v>
      </c>
      <c r="F8" s="1404"/>
      <c r="G8" s="1404"/>
      <c r="H8" s="1404"/>
      <c r="I8" s="1404"/>
      <c r="J8" s="1405" t="s">
        <v>1891</v>
      </c>
      <c r="K8" s="1405"/>
      <c r="L8" s="1405"/>
      <c r="M8" s="1405"/>
      <c r="N8" s="1405"/>
      <c r="O8" s="1405"/>
      <c r="P8" s="1405"/>
      <c r="Q8" s="1405"/>
      <c r="R8" s="1405"/>
      <c r="S8" s="1406"/>
      <c r="T8" s="95"/>
      <c r="W8" s="398"/>
    </row>
    <row r="9" spans="3:23" ht="200.1" customHeight="1" thickBot="1">
      <c r="C9" s="282"/>
      <c r="D9" s="202" t="s">
        <v>378</v>
      </c>
      <c r="E9" s="1413" t="s">
        <v>630</v>
      </c>
      <c r="F9" s="1414"/>
      <c r="G9" s="1414"/>
      <c r="H9" s="1414"/>
      <c r="I9" s="1415"/>
      <c r="J9" s="1416" t="s">
        <v>1892</v>
      </c>
      <c r="K9" s="1416"/>
      <c r="L9" s="1416"/>
      <c r="M9" s="1416"/>
      <c r="N9" s="1416"/>
      <c r="O9" s="1416"/>
      <c r="P9" s="1416"/>
      <c r="Q9" s="1416"/>
      <c r="R9" s="1416"/>
      <c r="S9" s="1417"/>
      <c r="T9" s="95"/>
    </row>
    <row r="10" spans="3:23" ht="200.1" customHeight="1" thickBot="1">
      <c r="C10" s="282"/>
      <c r="D10" s="202" t="s">
        <v>361</v>
      </c>
      <c r="E10" s="1408" t="s">
        <v>380</v>
      </c>
      <c r="F10" s="1409"/>
      <c r="G10" s="1409"/>
      <c r="H10" s="1409"/>
      <c r="I10" s="1410"/>
      <c r="J10" s="1405" t="s">
        <v>1893</v>
      </c>
      <c r="K10" s="1405"/>
      <c r="L10" s="1405"/>
      <c r="M10" s="1405"/>
      <c r="N10" s="1405"/>
      <c r="O10" s="1405"/>
      <c r="P10" s="1405"/>
      <c r="Q10" s="1405"/>
      <c r="R10" s="1405"/>
      <c r="S10" s="1406"/>
      <c r="T10" s="95"/>
    </row>
    <row r="11" spans="3:23" ht="200.1" customHeight="1" thickBot="1">
      <c r="C11" s="282"/>
      <c r="D11" s="202" t="s">
        <v>382</v>
      </c>
      <c r="E11" s="1408" t="s">
        <v>381</v>
      </c>
      <c r="F11" s="1409"/>
      <c r="G11" s="1409"/>
      <c r="H11" s="1409"/>
      <c r="I11" s="1410"/>
      <c r="J11" s="1405" t="s">
        <v>1927</v>
      </c>
      <c r="K11" s="1405"/>
      <c r="L11" s="1405"/>
      <c r="M11" s="1405"/>
      <c r="N11" s="1405"/>
      <c r="O11" s="1405"/>
      <c r="P11" s="1405"/>
      <c r="Q11" s="1405"/>
      <c r="R11" s="1405"/>
      <c r="S11" s="1406"/>
      <c r="T11" s="95"/>
    </row>
    <row r="12" spans="3:23" ht="200.1" customHeight="1" thickBot="1">
      <c r="C12" s="282"/>
      <c r="D12" s="202" t="s">
        <v>362</v>
      </c>
      <c r="E12" s="1413" t="s">
        <v>596</v>
      </c>
      <c r="F12" s="1434"/>
      <c r="G12" s="1434"/>
      <c r="H12" s="1434"/>
      <c r="I12" s="1435"/>
      <c r="J12" s="1405" t="s">
        <v>1894</v>
      </c>
      <c r="K12" s="1405"/>
      <c r="L12" s="1405"/>
      <c r="M12" s="1405"/>
      <c r="N12" s="1405"/>
      <c r="O12" s="1405"/>
      <c r="P12" s="1405"/>
      <c r="Q12" s="1405"/>
      <c r="R12" s="1405"/>
      <c r="S12" s="1406"/>
      <c r="T12" s="95"/>
    </row>
    <row r="13" spans="3:23" ht="200.1" customHeight="1" thickBot="1">
      <c r="C13" s="282"/>
      <c r="D13" s="202" t="s">
        <v>363</v>
      </c>
      <c r="E13" s="1408" t="s">
        <v>280</v>
      </c>
      <c r="F13" s="1409"/>
      <c r="G13" s="1409"/>
      <c r="H13" s="1409"/>
      <c r="I13" s="1410"/>
      <c r="J13" s="1439" t="s">
        <v>1895</v>
      </c>
      <c r="K13" s="1440"/>
      <c r="L13" s="1440"/>
      <c r="M13" s="1440"/>
      <c r="N13" s="1440"/>
      <c r="O13" s="1440"/>
      <c r="P13" s="1440"/>
      <c r="Q13" s="1440"/>
      <c r="R13" s="1440"/>
      <c r="S13" s="1441"/>
      <c r="T13" s="95"/>
    </row>
    <row r="14" spans="3:23" ht="200.1" customHeight="1" thickBot="1">
      <c r="C14" s="282"/>
      <c r="D14" s="202" t="s">
        <v>364</v>
      </c>
      <c r="E14" s="1431" t="s">
        <v>597</v>
      </c>
      <c r="F14" s="1432"/>
      <c r="G14" s="1432"/>
      <c r="H14" s="1432"/>
      <c r="I14" s="1433"/>
      <c r="J14" s="1436" t="s">
        <v>1896</v>
      </c>
      <c r="K14" s="1437"/>
      <c r="L14" s="1437"/>
      <c r="M14" s="1437"/>
      <c r="N14" s="1437"/>
      <c r="O14" s="1437"/>
      <c r="P14" s="1437"/>
      <c r="Q14" s="1437"/>
      <c r="R14" s="1437"/>
      <c r="S14" s="1438"/>
      <c r="T14" s="95"/>
    </row>
    <row r="15" spans="3:23" ht="13.5" thickBot="1">
      <c r="C15" s="272"/>
      <c r="D15" s="273"/>
      <c r="E15" s="394"/>
      <c r="F15" s="395"/>
      <c r="G15" s="396"/>
      <c r="H15" s="396"/>
      <c r="I15" s="396"/>
      <c r="J15" s="396"/>
      <c r="K15" s="396"/>
      <c r="L15" s="396"/>
      <c r="M15" s="396"/>
      <c r="N15" s="396"/>
      <c r="O15" s="396"/>
      <c r="P15" s="396"/>
      <c r="Q15" s="396"/>
      <c r="R15" s="396"/>
      <c r="S15" s="396"/>
      <c r="T15" s="397"/>
    </row>
    <row r="17" spans="5:22" ht="12.75" customHeight="1">
      <c r="E17" s="1407"/>
      <c r="F17" s="1407"/>
      <c r="G17" s="1407"/>
      <c r="H17" s="1407"/>
      <c r="I17" s="1407"/>
      <c r="J17" s="1407"/>
      <c r="K17" s="5"/>
      <c r="L17" s="5"/>
      <c r="M17" s="5"/>
      <c r="N17" s="5"/>
      <c r="O17" s="5"/>
      <c r="P17" s="5"/>
      <c r="R17" s="1402"/>
      <c r="S17" s="1402"/>
      <c r="T17" s="53"/>
      <c r="U17" s="53"/>
      <c r="V17" s="89"/>
    </row>
    <row r="18" spans="5:22">
      <c r="E18" s="1407"/>
      <c r="F18" s="1407"/>
      <c r="G18" s="1407"/>
      <c r="H18" s="1407"/>
      <c r="I18" s="1407"/>
      <c r="J18" s="1407"/>
      <c r="Q18" s="53"/>
      <c r="R18" s="1402"/>
      <c r="S18" s="1402"/>
      <c r="T18" s="53"/>
      <c r="U18" s="53"/>
    </row>
  </sheetData>
  <sheetProtection password="D69D" sheet="1" formatCells="0" formatColumns="0" formatRows="0" selectLockedCells="1"/>
  <protectedRanges>
    <protectedRange sqref="J8:S14" name="Range2_1"/>
  </protectedRanges>
  <mergeCells count="22">
    <mergeCell ref="D5:D6"/>
    <mergeCell ref="C2:T2"/>
    <mergeCell ref="C3:T3"/>
    <mergeCell ref="E14:I14"/>
    <mergeCell ref="E12:I12"/>
    <mergeCell ref="J12:S12"/>
    <mergeCell ref="J11:S11"/>
    <mergeCell ref="J14:S14"/>
    <mergeCell ref="J13:S13"/>
    <mergeCell ref="E10:I10"/>
    <mergeCell ref="J10:S10"/>
    <mergeCell ref="E1:M1"/>
    <mergeCell ref="O1:R1"/>
    <mergeCell ref="E9:I9"/>
    <mergeCell ref="J9:S9"/>
    <mergeCell ref="E5:S6"/>
    <mergeCell ref="R17:S18"/>
    <mergeCell ref="E8:I8"/>
    <mergeCell ref="J8:S8"/>
    <mergeCell ref="E17:J18"/>
    <mergeCell ref="E11:I11"/>
    <mergeCell ref="E13:I13"/>
  </mergeCells>
  <phoneticPr fontId="3" type="noConversion"/>
  <dataValidations count="1">
    <dataValidation type="textLength" operator="lessThanOrEqual" allowBlank="1" showInputMessage="1" showErrorMessage="1" errorTitle="text length" error="Please limit your response to 4,000 characters or fewer." sqref="J8:J14 K8:S11 K13:S14">
      <formula1>4000</formula1>
    </dataValidation>
  </dataValidations>
  <printOptions horizontalCentered="1"/>
  <pageMargins left="0.5" right="0.5" top="0.75" bottom="0.75" header="0.5" footer="0.5"/>
  <pageSetup scale="60" orientation="portrait" r:id="rId1"/>
  <headerFooter alignWithMargins="0">
    <oddFooter>&amp;CForm PC-2105</oddFooter>
  </headerFooter>
  <rowBreaks count="1" manualBreakCount="1">
    <brk id="11" min="2" max="19" man="1"/>
  </rowBreaks>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FFC000"/>
    <pageSetUpPr fitToPage="1"/>
  </sheetPr>
  <dimension ref="C1:X26"/>
  <sheetViews>
    <sheetView topLeftCell="A6" zoomScaleSheetLayoutView="100" workbookViewId="0">
      <selection activeCell="G11" sqref="G11:J11"/>
    </sheetView>
  </sheetViews>
  <sheetFormatPr defaultColWidth="9.140625" defaultRowHeight="15"/>
  <cols>
    <col min="1" max="1" width="2.85546875" style="357" customWidth="1"/>
    <col min="2" max="2" width="32" style="357" customWidth="1"/>
    <col min="3" max="3" width="14.28515625" style="357" customWidth="1"/>
    <col min="4" max="4" width="4.140625" style="357" customWidth="1"/>
    <col min="5" max="5" width="6" style="357" customWidth="1"/>
    <col min="6" max="6" width="20.5703125" style="357" customWidth="1"/>
    <col min="7" max="7" width="12.42578125" style="357" customWidth="1"/>
    <col min="8" max="8" width="11.85546875" style="357" customWidth="1"/>
    <col min="9" max="9" width="15.140625" style="357" customWidth="1"/>
    <col min="10" max="10" width="24.140625" style="357" customWidth="1"/>
    <col min="11" max="11" width="2.85546875" style="357" customWidth="1"/>
    <col min="12" max="12" width="3.42578125" style="357" customWidth="1"/>
    <col min="13" max="16384" width="9.140625" style="357"/>
  </cols>
  <sheetData>
    <row r="1" spans="3:23" ht="15.75" thickBot="1"/>
    <row r="2" spans="3:23" ht="21" thickBot="1">
      <c r="C2" s="1454" t="s">
        <v>1408</v>
      </c>
      <c r="D2" s="1455"/>
      <c r="E2" s="1455"/>
      <c r="F2" s="1455"/>
      <c r="G2" s="1455"/>
      <c r="H2" s="1455"/>
      <c r="I2" s="1455"/>
      <c r="J2" s="1455"/>
      <c r="K2" s="1456"/>
      <c r="M2" s="1469" t="s">
        <v>607</v>
      </c>
      <c r="N2" s="1470"/>
      <c r="O2" s="1470"/>
      <c r="P2" s="1470"/>
      <c r="Q2" s="1470"/>
      <c r="R2" s="1470"/>
      <c r="S2" s="1470"/>
      <c r="T2" s="1470"/>
      <c r="U2" s="1470"/>
      <c r="V2" s="1471"/>
    </row>
    <row r="3" spans="3:23" ht="18.75" customHeight="1" thickBot="1">
      <c r="C3" s="1457" t="s">
        <v>1438</v>
      </c>
      <c r="D3" s="1458"/>
      <c r="E3" s="1458"/>
      <c r="F3" s="1458"/>
      <c r="G3" s="1458"/>
      <c r="H3" s="1458"/>
      <c r="I3" s="1458"/>
      <c r="J3" s="1458"/>
      <c r="K3" s="1459"/>
      <c r="M3" s="1472" t="s">
        <v>1807</v>
      </c>
      <c r="N3" s="1473"/>
      <c r="O3" s="1473"/>
      <c r="P3" s="1473"/>
      <c r="Q3" s="1473"/>
      <c r="R3" s="1473"/>
      <c r="S3" s="1473"/>
      <c r="T3" s="1473"/>
      <c r="U3" s="1473"/>
      <c r="V3" s="1474"/>
    </row>
    <row r="4" spans="3:23" ht="18.75" customHeight="1" thickBot="1">
      <c r="C4" s="373"/>
      <c r="D4" s="372"/>
      <c r="E4" s="371"/>
      <c r="F4" s="371"/>
      <c r="G4" s="371"/>
      <c r="H4" s="371"/>
      <c r="I4" s="371"/>
      <c r="J4" s="371"/>
      <c r="K4" s="370"/>
      <c r="M4" s="1475"/>
      <c r="N4" s="1476"/>
      <c r="O4" s="1476"/>
      <c r="P4" s="1476"/>
      <c r="Q4" s="1476"/>
      <c r="R4" s="1476"/>
      <c r="S4" s="1476"/>
      <c r="T4" s="1476"/>
      <c r="U4" s="1476"/>
      <c r="V4" s="1477"/>
    </row>
    <row r="5" spans="3:23" ht="180.75" customHeight="1" thickBot="1">
      <c r="C5" s="369" t="s">
        <v>367</v>
      </c>
      <c r="D5" s="365"/>
      <c r="E5" s="1460" t="s">
        <v>1454</v>
      </c>
      <c r="F5" s="1461"/>
      <c r="G5" s="1461"/>
      <c r="H5" s="1461"/>
      <c r="I5" s="1461"/>
      <c r="J5" s="1462"/>
      <c r="K5" s="368"/>
      <c r="M5" s="1475"/>
      <c r="N5" s="1476"/>
      <c r="O5" s="1476"/>
      <c r="P5" s="1476"/>
      <c r="Q5" s="1476"/>
      <c r="R5" s="1476"/>
      <c r="S5" s="1476"/>
      <c r="T5" s="1476"/>
      <c r="U5" s="1476"/>
      <c r="V5" s="1477"/>
    </row>
    <row r="6" spans="3:23" ht="15" customHeight="1" thickBot="1">
      <c r="C6" s="367"/>
      <c r="D6" s="365"/>
      <c r="E6" s="366"/>
      <c r="F6" s="366"/>
      <c r="G6" s="366"/>
      <c r="H6" s="366"/>
      <c r="I6" s="366"/>
      <c r="J6" s="366"/>
      <c r="K6" s="362"/>
      <c r="M6" s="1475"/>
      <c r="N6" s="1476"/>
      <c r="O6" s="1476"/>
      <c r="P6" s="1476"/>
      <c r="Q6" s="1476"/>
      <c r="R6" s="1476"/>
      <c r="S6" s="1476"/>
      <c r="T6" s="1476"/>
      <c r="U6" s="1476"/>
      <c r="V6" s="1477"/>
    </row>
    <row r="7" spans="3:23" ht="31.5" customHeight="1" thickBot="1">
      <c r="C7" s="1445" t="s">
        <v>587</v>
      </c>
      <c r="D7" s="365"/>
      <c r="E7" s="1452" t="s">
        <v>586</v>
      </c>
      <c r="F7" s="1453"/>
      <c r="G7" s="1446" t="s">
        <v>1934</v>
      </c>
      <c r="H7" s="1447"/>
      <c r="I7" s="1447"/>
      <c r="J7" s="1448"/>
      <c r="K7" s="362"/>
      <c r="M7" s="1475"/>
      <c r="N7" s="1476"/>
      <c r="O7" s="1476"/>
      <c r="P7" s="1476"/>
      <c r="Q7" s="1476"/>
      <c r="R7" s="1476"/>
      <c r="S7" s="1476"/>
      <c r="T7" s="1476"/>
      <c r="U7" s="1476"/>
      <c r="V7" s="1477"/>
    </row>
    <row r="8" spans="3:23" ht="31.5" customHeight="1" thickBot="1">
      <c r="C8" s="1445"/>
      <c r="D8" s="365"/>
      <c r="E8" s="363"/>
      <c r="F8" s="434" t="s">
        <v>585</v>
      </c>
      <c r="G8" s="1449" t="s">
        <v>1935</v>
      </c>
      <c r="H8" s="1450"/>
      <c r="I8" s="1450"/>
      <c r="J8" s="1451"/>
      <c r="K8" s="362"/>
      <c r="M8" s="1475"/>
      <c r="N8" s="1476"/>
      <c r="O8" s="1476"/>
      <c r="P8" s="1476"/>
      <c r="Q8" s="1476"/>
      <c r="R8" s="1476"/>
      <c r="S8" s="1476"/>
      <c r="T8" s="1476"/>
      <c r="U8" s="1476"/>
      <c r="V8" s="1477"/>
      <c r="W8" s="379"/>
    </row>
    <row r="9" spans="3:23" ht="31.5" customHeight="1" thickBot="1">
      <c r="C9" s="1445"/>
      <c r="D9" s="365"/>
      <c r="E9" s="363"/>
      <c r="F9" s="434" t="s">
        <v>584</v>
      </c>
      <c r="G9" s="1449" t="s">
        <v>1928</v>
      </c>
      <c r="H9" s="1450"/>
      <c r="I9" s="1450"/>
      <c r="J9" s="1451"/>
      <c r="K9" s="362"/>
      <c r="M9" s="1478"/>
      <c r="N9" s="1479"/>
      <c r="O9" s="1479"/>
      <c r="P9" s="1479"/>
      <c r="Q9" s="1479"/>
      <c r="R9" s="1479"/>
      <c r="S9" s="1479"/>
      <c r="T9" s="1479"/>
      <c r="U9" s="1479"/>
      <c r="V9" s="1480"/>
    </row>
    <row r="10" spans="3:23" ht="31.5" customHeight="1" thickBot="1">
      <c r="C10" s="1445"/>
      <c r="D10" s="363"/>
      <c r="E10" s="363"/>
      <c r="F10" s="434" t="s">
        <v>583</v>
      </c>
      <c r="G10" s="1449"/>
      <c r="H10" s="1450"/>
      <c r="I10" s="1450"/>
      <c r="J10" s="1451"/>
      <c r="K10" s="362"/>
      <c r="M10" s="376"/>
      <c r="N10" s="376"/>
      <c r="O10" s="376"/>
      <c r="P10" s="376"/>
      <c r="Q10" s="376"/>
      <c r="R10" s="376"/>
      <c r="S10" s="376"/>
      <c r="T10" s="376"/>
      <c r="U10" s="376"/>
      <c r="V10" s="376"/>
    </row>
    <row r="11" spans="3:23" ht="31.5" customHeight="1" thickBot="1">
      <c r="C11" s="1445"/>
      <c r="D11" s="363"/>
      <c r="E11" s="363"/>
      <c r="F11" s="434" t="s">
        <v>582</v>
      </c>
      <c r="G11" s="1449"/>
      <c r="H11" s="1450"/>
      <c r="I11" s="1450"/>
      <c r="J11" s="1451"/>
      <c r="K11" s="362"/>
      <c r="M11" s="1463" t="s">
        <v>606</v>
      </c>
      <c r="N11" s="1464"/>
      <c r="O11" s="1464"/>
      <c r="P11" s="1464"/>
      <c r="Q11" s="1464"/>
      <c r="R11" s="1464"/>
      <c r="S11" s="1464"/>
      <c r="T11" s="1464"/>
      <c r="U11" s="1464"/>
      <c r="V11" s="1465"/>
    </row>
    <row r="12" spans="3:23" ht="31.5" customHeight="1" thickBot="1">
      <c r="C12" s="1445"/>
      <c r="D12" s="363"/>
      <c r="E12" s="1452" t="s">
        <v>581</v>
      </c>
      <c r="F12" s="1453"/>
      <c r="G12" s="1449" t="s">
        <v>1929</v>
      </c>
      <c r="H12" s="1450"/>
      <c r="I12" s="1450"/>
      <c r="J12" s="1451"/>
      <c r="K12" s="362"/>
      <c r="M12" s="1481" t="s">
        <v>1794</v>
      </c>
      <c r="N12" s="1482"/>
      <c r="O12" s="981"/>
      <c r="P12" s="981"/>
      <c r="Q12" s="981"/>
      <c r="R12" s="981"/>
      <c r="S12" s="981"/>
      <c r="T12" s="981"/>
      <c r="U12" s="981"/>
      <c r="V12" s="982"/>
      <c r="W12" s="979" t="s">
        <v>1795</v>
      </c>
    </row>
    <row r="13" spans="3:23" ht="31.5" customHeight="1" thickBot="1">
      <c r="C13" s="1445"/>
      <c r="D13" s="363"/>
      <c r="E13" s="363"/>
      <c r="F13" s="434" t="s">
        <v>580</v>
      </c>
      <c r="G13" s="1449" t="s">
        <v>1930</v>
      </c>
      <c r="H13" s="1450"/>
      <c r="I13" s="1450"/>
      <c r="J13" s="1451"/>
      <c r="K13" s="362"/>
      <c r="M13" s="1483" t="s">
        <v>1796</v>
      </c>
      <c r="N13" s="1484"/>
      <c r="O13" s="1484"/>
      <c r="P13" s="1484"/>
      <c r="Q13" s="1484"/>
      <c r="R13" s="1484"/>
      <c r="S13" s="1484"/>
      <c r="T13" s="1484"/>
      <c r="U13" s="1484"/>
      <c r="V13" s="1485"/>
      <c r="W13" s="357" t="s">
        <v>1797</v>
      </c>
    </row>
    <row r="14" spans="3:23" ht="31.5" customHeight="1" thickBot="1">
      <c r="C14" s="1445"/>
      <c r="D14" s="363"/>
      <c r="E14" s="363"/>
      <c r="F14" s="434" t="s">
        <v>579</v>
      </c>
      <c r="G14" s="1449" t="s">
        <v>1933</v>
      </c>
      <c r="H14" s="1450"/>
      <c r="I14" s="1450"/>
      <c r="J14" s="1451"/>
      <c r="K14" s="362"/>
      <c r="M14" s="1475" t="s">
        <v>1802</v>
      </c>
      <c r="N14" s="1476"/>
      <c r="O14" s="1476"/>
      <c r="P14" s="1476"/>
      <c r="Q14" s="1476"/>
      <c r="R14" s="1476"/>
      <c r="S14" s="1476"/>
      <c r="T14" s="1476"/>
      <c r="U14" s="1476"/>
      <c r="V14" s="1477"/>
      <c r="W14" s="357" t="s">
        <v>1798</v>
      </c>
    </row>
    <row r="15" spans="3:23" ht="31.5" customHeight="1" thickBot="1">
      <c r="C15" s="1445"/>
      <c r="D15" s="363"/>
      <c r="E15" s="363"/>
      <c r="F15" s="434" t="s">
        <v>578</v>
      </c>
      <c r="G15" s="1449"/>
      <c r="H15" s="1450"/>
      <c r="I15" s="1450"/>
      <c r="J15" s="1451"/>
      <c r="K15" s="362"/>
      <c r="M15" s="1486" t="s">
        <v>1803</v>
      </c>
      <c r="N15" s="1487"/>
      <c r="O15" s="1487"/>
      <c r="P15" s="1487"/>
      <c r="Q15" s="1487"/>
      <c r="R15" s="1487"/>
      <c r="S15" s="1487"/>
      <c r="T15" s="1487"/>
      <c r="U15" s="1487"/>
      <c r="V15" s="1488"/>
      <c r="W15" s="979" t="s">
        <v>1800</v>
      </c>
    </row>
    <row r="16" spans="3:23" ht="31.5" customHeight="1" thickBot="1">
      <c r="C16" s="1445"/>
      <c r="D16" s="363"/>
      <c r="E16" s="363"/>
      <c r="F16" s="434" t="s">
        <v>577</v>
      </c>
      <c r="G16" s="1449"/>
      <c r="H16" s="1450"/>
      <c r="I16" s="1450"/>
      <c r="J16" s="1451"/>
      <c r="K16" s="362"/>
      <c r="M16" s="1489" t="s">
        <v>1799</v>
      </c>
      <c r="N16" s="1490"/>
      <c r="O16" s="976"/>
      <c r="P16" s="976"/>
      <c r="Q16" s="976"/>
      <c r="R16" s="976"/>
      <c r="S16" s="976"/>
      <c r="T16" s="976"/>
      <c r="U16" s="976"/>
      <c r="V16" s="980"/>
    </row>
    <row r="17" spans="3:24" ht="31.5" customHeight="1" thickBot="1">
      <c r="C17" s="1445"/>
      <c r="D17" s="363"/>
      <c r="E17" s="1452" t="s">
        <v>576</v>
      </c>
      <c r="F17" s="1453"/>
      <c r="G17" s="1449" t="s">
        <v>1931</v>
      </c>
      <c r="H17" s="1450"/>
      <c r="I17" s="1450"/>
      <c r="J17" s="1451"/>
      <c r="K17" s="362"/>
      <c r="M17" s="1475" t="s">
        <v>1806</v>
      </c>
      <c r="N17" s="1476"/>
      <c r="O17" s="1476"/>
      <c r="P17" s="1476"/>
      <c r="Q17" s="1476"/>
      <c r="R17" s="1476"/>
      <c r="S17" s="1476"/>
      <c r="T17" s="1476"/>
      <c r="U17" s="1476"/>
      <c r="V17" s="1477"/>
    </row>
    <row r="18" spans="3:24" ht="31.5" customHeight="1" thickBot="1">
      <c r="C18" s="1445"/>
      <c r="D18" s="363"/>
      <c r="E18" s="363"/>
      <c r="F18" s="434" t="s">
        <v>575</v>
      </c>
      <c r="G18" s="1466" t="s">
        <v>1932</v>
      </c>
      <c r="H18" s="1467"/>
      <c r="I18" s="1467"/>
      <c r="J18" s="1468"/>
      <c r="K18" s="362"/>
      <c r="M18" s="1475" t="s">
        <v>1804</v>
      </c>
      <c r="N18" s="1476"/>
      <c r="O18" s="1476"/>
      <c r="P18" s="1476"/>
      <c r="Q18" s="1476"/>
      <c r="R18" s="1476"/>
      <c r="S18" s="1476"/>
      <c r="T18" s="1476"/>
      <c r="U18" s="1476"/>
      <c r="V18" s="1477"/>
    </row>
    <row r="19" spans="3:24" ht="31.5" customHeight="1" thickBot="1">
      <c r="C19" s="1445"/>
      <c r="D19" s="363"/>
      <c r="E19" s="363"/>
      <c r="F19" s="434" t="s">
        <v>574</v>
      </c>
      <c r="G19" s="1449"/>
      <c r="H19" s="1450"/>
      <c r="I19" s="1450"/>
      <c r="J19" s="1451"/>
      <c r="K19" s="362"/>
      <c r="M19" s="1478" t="s">
        <v>1805</v>
      </c>
      <c r="N19" s="1479"/>
      <c r="O19" s="1479"/>
      <c r="P19" s="1479"/>
      <c r="Q19" s="1479"/>
      <c r="R19" s="1479"/>
      <c r="S19" s="1479"/>
      <c r="T19" s="1479"/>
      <c r="U19" s="1479"/>
      <c r="V19" s="1480"/>
    </row>
    <row r="20" spans="3:24" ht="31.5" customHeight="1" thickBot="1">
      <c r="C20" s="1445"/>
      <c r="D20" s="364"/>
      <c r="E20" s="363"/>
      <c r="F20" s="434" t="s">
        <v>573</v>
      </c>
      <c r="G20" s="1449"/>
      <c r="H20" s="1450"/>
      <c r="I20" s="1450"/>
      <c r="J20" s="1451"/>
      <c r="K20" s="362"/>
      <c r="M20" s="976"/>
      <c r="N20" s="976"/>
      <c r="O20" s="976"/>
      <c r="P20" s="976"/>
      <c r="Q20" s="976"/>
      <c r="R20" s="976"/>
      <c r="S20" s="976"/>
      <c r="T20" s="976"/>
      <c r="U20" s="976"/>
      <c r="V20" s="976"/>
    </row>
    <row r="21" spans="3:24" ht="31.5" customHeight="1" thickBot="1">
      <c r="C21" s="1445"/>
      <c r="D21" s="364"/>
      <c r="E21" s="363"/>
      <c r="F21" s="434" t="s">
        <v>572</v>
      </c>
      <c r="G21" s="1442"/>
      <c r="H21" s="1443"/>
      <c r="I21" s="1443"/>
      <c r="J21" s="1444"/>
      <c r="K21" s="362"/>
      <c r="M21" s="976"/>
      <c r="N21" s="976"/>
      <c r="O21" s="976"/>
      <c r="P21" s="976"/>
      <c r="Q21" s="976"/>
      <c r="R21" s="976"/>
      <c r="S21" s="976"/>
      <c r="T21" s="976"/>
      <c r="U21" s="976"/>
      <c r="V21" s="976"/>
    </row>
    <row r="22" spans="3:24" ht="15.75" customHeight="1" thickBot="1">
      <c r="C22" s="361"/>
      <c r="D22" s="359"/>
      <c r="E22" s="360"/>
      <c r="F22" s="359"/>
      <c r="G22" s="359"/>
      <c r="H22" s="359"/>
      <c r="I22" s="359"/>
      <c r="J22" s="359"/>
      <c r="K22" s="358"/>
      <c r="M22" s="976"/>
      <c r="N22" s="976"/>
      <c r="O22" s="976"/>
      <c r="P22" s="976"/>
      <c r="Q22" s="976"/>
      <c r="R22" s="976"/>
      <c r="S22" s="976"/>
      <c r="T22" s="976"/>
      <c r="U22" s="976"/>
      <c r="V22" s="976"/>
      <c r="X22" s="979"/>
    </row>
    <row r="23" spans="3:24">
      <c r="X23" s="979" t="s">
        <v>1801</v>
      </c>
    </row>
    <row r="24" spans="3:24">
      <c r="X24" s="979"/>
    </row>
    <row r="25" spans="3:24" ht="288.75" customHeight="1"/>
    <row r="26" spans="3:24" ht="18" customHeight="1"/>
  </sheetData>
  <sheetProtection password="D69D" sheet="1" formatCells="0" selectLockedCells="1"/>
  <mergeCells count="33">
    <mergeCell ref="M19:V19"/>
    <mergeCell ref="M12:N12"/>
    <mergeCell ref="M13:V13"/>
    <mergeCell ref="M14:V14"/>
    <mergeCell ref="M15:V15"/>
    <mergeCell ref="M16:N16"/>
    <mergeCell ref="M17:V17"/>
    <mergeCell ref="C2:K2"/>
    <mergeCell ref="C3:K3"/>
    <mergeCell ref="E5:J5"/>
    <mergeCell ref="M11:V11"/>
    <mergeCell ref="G19:J19"/>
    <mergeCell ref="G18:J18"/>
    <mergeCell ref="M2:V2"/>
    <mergeCell ref="M3:V9"/>
    <mergeCell ref="G9:J9"/>
    <mergeCell ref="G10:J10"/>
    <mergeCell ref="G15:J15"/>
    <mergeCell ref="G16:J16"/>
    <mergeCell ref="G17:J17"/>
    <mergeCell ref="G13:J13"/>
    <mergeCell ref="G14:J14"/>
    <mergeCell ref="M18:V18"/>
    <mergeCell ref="G21:J21"/>
    <mergeCell ref="C7:C21"/>
    <mergeCell ref="G7:J7"/>
    <mergeCell ref="G8:J8"/>
    <mergeCell ref="E7:F7"/>
    <mergeCell ref="E12:F12"/>
    <mergeCell ref="G11:J11"/>
    <mergeCell ref="G12:J12"/>
    <mergeCell ref="E17:F17"/>
    <mergeCell ref="G20:J20"/>
  </mergeCells>
  <pageMargins left="0.28999999999999998" right="0.28000000000000003" top="0.37" bottom="0.47" header="0.18" footer="0.3"/>
  <pageSetup paperSize="256" scale="89" fitToHeight="0" orientation="portrait" r:id="rId1"/>
  <headerFooter>
    <oddFooter>&amp;CForm PC-2105</oddFooter>
  </headerFooter>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tabColor rgb="FFFFC000"/>
  </sheetPr>
  <dimension ref="B1:BD49"/>
  <sheetViews>
    <sheetView showGridLines="0" workbookViewId="0">
      <selection activeCell="E21" sqref="E21:H21"/>
    </sheetView>
  </sheetViews>
  <sheetFormatPr defaultColWidth="9.140625" defaultRowHeight="12.75"/>
  <cols>
    <col min="1" max="1" width="2.85546875" style="93" customWidth="1"/>
    <col min="2" max="2" width="33" style="93" customWidth="1"/>
    <col min="3" max="3" width="10.7109375" style="93" customWidth="1"/>
    <col min="4" max="4" width="2" style="93" customWidth="1"/>
    <col min="5" max="5" width="9.140625" style="93" customWidth="1"/>
    <col min="6" max="6" width="9" style="93" customWidth="1"/>
    <col min="7" max="7" width="8.85546875" style="93" customWidth="1"/>
    <col min="8" max="8" width="9.140625" style="93" customWidth="1"/>
    <col min="9" max="9" width="9.28515625" style="93" customWidth="1"/>
    <col min="10" max="10" width="8.5703125" style="93" customWidth="1"/>
    <col min="11" max="11" width="8.42578125" style="93" customWidth="1"/>
    <col min="12" max="12" width="8" style="93" customWidth="1"/>
    <col min="13" max="13" width="8.140625" style="93" customWidth="1"/>
    <col min="14" max="21" width="8.7109375" style="93" bestFit="1" customWidth="1"/>
    <col min="22" max="22" width="9.7109375" style="93" bestFit="1" customWidth="1"/>
    <col min="23" max="50" width="9.7109375" style="93" hidden="1" customWidth="1"/>
    <col min="51" max="51" width="8.140625" style="93" hidden="1" customWidth="1"/>
    <col min="52" max="16384" width="9.140625" style="93"/>
  </cols>
  <sheetData>
    <row r="1" spans="2:56" ht="13.5" thickBot="1">
      <c r="B1" s="90"/>
      <c r="C1" s="348"/>
      <c r="D1" s="348"/>
      <c r="E1" s="348"/>
      <c r="F1" s="348"/>
      <c r="G1" s="348"/>
      <c r="H1" s="91"/>
      <c r="I1" s="91"/>
      <c r="J1" s="91"/>
      <c r="K1" s="91"/>
      <c r="L1" s="91"/>
      <c r="M1" s="91"/>
      <c r="N1" s="91"/>
      <c r="O1" s="91"/>
      <c r="P1" s="91"/>
      <c r="Q1" s="91"/>
      <c r="R1" s="91"/>
      <c r="S1" s="91"/>
      <c r="T1" s="91"/>
      <c r="U1" s="91"/>
      <c r="V1" s="91"/>
      <c r="W1" s="91"/>
      <c r="X1" s="91"/>
      <c r="Y1" s="91"/>
      <c r="Z1" s="91"/>
      <c r="AA1" s="91"/>
      <c r="AB1" s="91"/>
      <c r="AC1" s="91"/>
      <c r="AD1" s="91"/>
      <c r="AE1" s="91"/>
      <c r="AF1" s="91"/>
      <c r="AG1" s="91"/>
      <c r="AH1" s="91"/>
      <c r="AI1" s="91"/>
      <c r="AJ1" s="91"/>
      <c r="AK1" s="91"/>
      <c r="AL1" s="91"/>
      <c r="AM1" s="91"/>
      <c r="AN1" s="91"/>
      <c r="AO1" s="91"/>
      <c r="AP1" s="91"/>
      <c r="AQ1" s="91"/>
      <c r="AR1" s="91"/>
      <c r="AS1" s="91"/>
      <c r="AT1" s="91"/>
      <c r="AU1" s="91"/>
      <c r="AV1" s="91"/>
      <c r="AW1" s="91"/>
      <c r="AX1" s="91"/>
      <c r="AY1" s="91"/>
      <c r="AZ1" s="92"/>
    </row>
    <row r="2" spans="2:56" ht="21.75" customHeight="1" thickBot="1">
      <c r="B2" s="90"/>
      <c r="C2" s="1504" t="s">
        <v>1408</v>
      </c>
      <c r="D2" s="1505"/>
      <c r="E2" s="1505"/>
      <c r="F2" s="1505"/>
      <c r="G2" s="1505"/>
      <c r="H2" s="1505"/>
      <c r="I2" s="1505"/>
      <c r="J2" s="1505"/>
      <c r="K2" s="1505"/>
      <c r="L2" s="1505"/>
      <c r="M2" s="1505"/>
      <c r="N2" s="1505"/>
      <c r="O2" s="1505"/>
      <c r="P2" s="1505"/>
      <c r="Q2" s="1505"/>
      <c r="R2" s="1505"/>
      <c r="S2" s="1505"/>
      <c r="T2" s="1505"/>
      <c r="U2" s="1505"/>
      <c r="V2" s="1506"/>
      <c r="W2" s="175"/>
      <c r="X2" s="175"/>
      <c r="Y2" s="175"/>
      <c r="Z2" s="175"/>
      <c r="AA2" s="175"/>
      <c r="AB2" s="175"/>
      <c r="AC2" s="175"/>
      <c r="AD2" s="175"/>
      <c r="AE2" s="175"/>
      <c r="AF2" s="175"/>
      <c r="AG2" s="175"/>
      <c r="AH2" s="175"/>
      <c r="AI2" s="175"/>
      <c r="AJ2" s="175"/>
      <c r="AK2" s="175"/>
      <c r="AL2" s="175"/>
      <c r="AM2" s="175"/>
      <c r="AN2" s="175"/>
      <c r="AO2" s="175"/>
      <c r="AP2" s="175"/>
      <c r="AQ2" s="175"/>
      <c r="AR2" s="175"/>
      <c r="AS2" s="175"/>
      <c r="AT2" s="175"/>
      <c r="AU2" s="175"/>
      <c r="AV2" s="175"/>
      <c r="AW2" s="175"/>
      <c r="AX2" s="175"/>
      <c r="AY2" s="175"/>
      <c r="AZ2" s="92"/>
    </row>
    <row r="3" spans="2:56" ht="24" customHeight="1" thickBot="1">
      <c r="B3" s="90"/>
      <c r="C3" s="1507" t="s">
        <v>592</v>
      </c>
      <c r="D3" s="1508"/>
      <c r="E3" s="1508"/>
      <c r="F3" s="1508"/>
      <c r="G3" s="1508"/>
      <c r="H3" s="1508"/>
      <c r="I3" s="1508"/>
      <c r="J3" s="1508"/>
      <c r="K3" s="1508"/>
      <c r="L3" s="1508"/>
      <c r="M3" s="1508"/>
      <c r="N3" s="1508"/>
      <c r="O3" s="1508"/>
      <c r="P3" s="1508"/>
      <c r="Q3" s="1508"/>
      <c r="R3" s="1508"/>
      <c r="S3" s="1508"/>
      <c r="T3" s="1508"/>
      <c r="U3" s="1508"/>
      <c r="V3" s="1509"/>
      <c r="W3" s="194"/>
      <c r="X3" s="194"/>
      <c r="Y3" s="194"/>
      <c r="Z3" s="194"/>
      <c r="AA3" s="195"/>
      <c r="AB3" s="195"/>
      <c r="AC3" s="195"/>
      <c r="AD3" s="195"/>
      <c r="AE3" s="195"/>
      <c r="AF3" s="195"/>
      <c r="AG3" s="195"/>
      <c r="AH3" s="195"/>
      <c r="AI3" s="195"/>
      <c r="AJ3" s="195"/>
      <c r="AK3" s="195"/>
      <c r="AL3" s="195"/>
      <c r="AM3" s="195"/>
      <c r="AN3" s="195"/>
      <c r="AO3" s="195"/>
      <c r="AP3" s="195"/>
      <c r="AQ3" s="195"/>
      <c r="AR3" s="195"/>
      <c r="AS3" s="195"/>
      <c r="AT3" s="195"/>
      <c r="AU3" s="195"/>
      <c r="AV3" s="195"/>
      <c r="AW3" s="195"/>
      <c r="AX3" s="195"/>
      <c r="AY3" s="195"/>
      <c r="AZ3" s="92"/>
    </row>
    <row r="4" spans="2:56" ht="17.25" customHeight="1" thickBot="1">
      <c r="B4" s="90"/>
      <c r="C4" s="238"/>
      <c r="D4" s="239"/>
      <c r="E4" s="239"/>
      <c r="F4" s="239"/>
      <c r="G4" s="239"/>
      <c r="H4" s="239"/>
      <c r="I4" s="239"/>
      <c r="J4" s="239"/>
      <c r="K4" s="239"/>
      <c r="L4" s="239"/>
      <c r="M4" s="239"/>
      <c r="N4" s="239"/>
      <c r="O4" s="239"/>
      <c r="P4" s="239"/>
      <c r="Q4" s="239"/>
      <c r="R4" s="239"/>
      <c r="S4" s="239"/>
      <c r="T4" s="239"/>
      <c r="U4" s="239"/>
      <c r="V4" s="240"/>
      <c r="W4" s="194"/>
      <c r="X4" s="194"/>
      <c r="Y4" s="194"/>
      <c r="Z4" s="194"/>
      <c r="AA4" s="195"/>
      <c r="AB4" s="195"/>
      <c r="AC4" s="195"/>
      <c r="AD4" s="195"/>
      <c r="AE4" s="195"/>
      <c r="AF4" s="195"/>
      <c r="AG4" s="195"/>
      <c r="AH4" s="195"/>
      <c r="AI4" s="195"/>
      <c r="AJ4" s="195"/>
      <c r="AK4" s="195"/>
      <c r="AL4" s="195"/>
      <c r="AM4" s="195"/>
      <c r="AN4" s="195"/>
      <c r="AO4" s="195"/>
      <c r="AP4" s="195"/>
      <c r="AQ4" s="195"/>
      <c r="AR4" s="195"/>
      <c r="AS4" s="195"/>
      <c r="AT4" s="195"/>
      <c r="AU4" s="195"/>
      <c r="AV4" s="195"/>
      <c r="AW4" s="195"/>
      <c r="AX4" s="195"/>
      <c r="AY4" s="195"/>
      <c r="AZ4" s="92"/>
    </row>
    <row r="5" spans="2:56" ht="71.25" customHeight="1" thickBot="1">
      <c r="B5" s="197"/>
      <c r="C5" s="243" t="s">
        <v>367</v>
      </c>
      <c r="D5" s="237"/>
      <c r="E5" s="1510" t="s">
        <v>633</v>
      </c>
      <c r="F5" s="1511"/>
      <c r="G5" s="1511"/>
      <c r="H5" s="1511"/>
      <c r="I5" s="1511"/>
      <c r="J5" s="1511"/>
      <c r="K5" s="1511"/>
      <c r="L5" s="1511"/>
      <c r="M5" s="1511"/>
      <c r="N5" s="1511"/>
      <c r="O5" s="1511"/>
      <c r="P5" s="1511"/>
      <c r="Q5" s="1511"/>
      <c r="R5" s="1511"/>
      <c r="S5" s="1511"/>
      <c r="T5" s="1511"/>
      <c r="U5" s="1512"/>
      <c r="V5" s="236"/>
      <c r="W5" s="196"/>
      <c r="X5" s="196"/>
      <c r="Y5" s="196"/>
      <c r="Z5" s="196"/>
      <c r="AA5" s="100"/>
      <c r="AB5" s="100"/>
      <c r="AC5" s="100"/>
      <c r="AD5" s="100"/>
      <c r="AE5" s="100"/>
      <c r="AF5" s="100"/>
      <c r="AG5" s="100"/>
      <c r="AH5" s="100"/>
      <c r="AI5" s="100"/>
      <c r="AJ5" s="100"/>
      <c r="AK5" s="100"/>
      <c r="AL5" s="100"/>
      <c r="AM5" s="100"/>
      <c r="AN5" s="100"/>
      <c r="AO5" s="100"/>
      <c r="AP5" s="100"/>
      <c r="AQ5" s="100"/>
      <c r="AR5" s="100"/>
      <c r="AS5" s="100"/>
      <c r="AT5" s="100"/>
      <c r="AU5" s="100"/>
      <c r="AV5" s="100"/>
      <c r="AW5" s="100"/>
      <c r="AX5" s="100"/>
      <c r="AY5" s="100"/>
      <c r="AZ5" s="97"/>
      <c r="BB5" s="218"/>
    </row>
    <row r="6" spans="2:56" ht="30.75" customHeight="1">
      <c r="B6" s="90"/>
      <c r="C6" s="244"/>
      <c r="D6" s="217"/>
      <c r="E6" s="98" t="s">
        <v>634</v>
      </c>
      <c r="F6" s="94"/>
      <c r="G6" s="94"/>
      <c r="H6" s="94"/>
      <c r="I6" s="94"/>
      <c r="J6" s="94"/>
      <c r="K6" s="94"/>
      <c r="L6" s="94"/>
      <c r="M6" s="235"/>
      <c r="N6" s="222"/>
      <c r="O6" s="222"/>
      <c r="P6" s="222"/>
      <c r="Q6" s="222"/>
      <c r="R6" s="222"/>
      <c r="S6" s="222"/>
      <c r="T6" s="222"/>
      <c r="U6" s="222"/>
      <c r="V6" s="201"/>
      <c r="W6" s="196"/>
      <c r="X6" s="196"/>
      <c r="Y6" s="196"/>
      <c r="Z6" s="196"/>
      <c r="AA6" s="100"/>
      <c r="AB6" s="100"/>
      <c r="AC6" s="100"/>
      <c r="AD6" s="100"/>
      <c r="AE6" s="100"/>
      <c r="AF6" s="100"/>
      <c r="AG6" s="100"/>
      <c r="AH6" s="100"/>
      <c r="AI6" s="100"/>
      <c r="AJ6" s="100"/>
      <c r="AK6" s="100"/>
      <c r="AL6" s="100"/>
      <c r="AM6" s="100"/>
      <c r="AN6" s="100"/>
      <c r="AO6" s="100"/>
      <c r="AP6" s="100"/>
      <c r="AQ6" s="100"/>
      <c r="AR6" s="100"/>
      <c r="AS6" s="100"/>
      <c r="AT6" s="100"/>
      <c r="AU6" s="100"/>
      <c r="AV6" s="100"/>
      <c r="AW6" s="100"/>
      <c r="AX6" s="100"/>
      <c r="AY6" s="100"/>
      <c r="AZ6" s="97"/>
      <c r="BB6" s="218"/>
    </row>
    <row r="7" spans="2:56" ht="20.25" customHeight="1">
      <c r="B7" s="90"/>
      <c r="C7" s="244"/>
      <c r="D7" s="217"/>
      <c r="E7" s="99" t="s">
        <v>267</v>
      </c>
      <c r="F7" s="1139">
        <f>'1. Classification &amp; Budget'!U18</f>
        <v>3</v>
      </c>
      <c r="G7" s="105"/>
      <c r="H7" s="99" t="s">
        <v>269</v>
      </c>
      <c r="I7" s="1139" t="str">
        <f>'1. Classification &amp; Budget'!V18</f>
        <v>0</v>
      </c>
      <c r="J7" s="433"/>
      <c r="K7" s="99" t="s">
        <v>268</v>
      </c>
      <c r="L7" s="1139">
        <f>'1. Classification &amp; Budget'!W18</f>
        <v>1</v>
      </c>
      <c r="M7" s="317" t="s">
        <v>502</v>
      </c>
      <c r="N7" s="318" t="s">
        <v>504</v>
      </c>
      <c r="O7" s="318" t="s">
        <v>503</v>
      </c>
      <c r="P7" s="318" t="s">
        <v>505</v>
      </c>
      <c r="Q7" s="318" t="s">
        <v>506</v>
      </c>
      <c r="R7" s="318" t="s">
        <v>507</v>
      </c>
      <c r="S7" s="318" t="s">
        <v>508</v>
      </c>
      <c r="T7" s="318" t="s">
        <v>509</v>
      </c>
      <c r="U7" s="318" t="s">
        <v>510</v>
      </c>
      <c r="V7" s="319" t="s">
        <v>511</v>
      </c>
      <c r="W7" s="320" t="s">
        <v>512</v>
      </c>
      <c r="X7" s="320" t="s">
        <v>513</v>
      </c>
      <c r="Y7" s="320" t="s">
        <v>514</v>
      </c>
      <c r="Z7" s="320" t="s">
        <v>515</v>
      </c>
      <c r="AA7" s="321" t="s">
        <v>516</v>
      </c>
      <c r="AB7" s="321" t="s">
        <v>517</v>
      </c>
      <c r="AC7" s="321" t="s">
        <v>518</v>
      </c>
      <c r="AD7" s="321" t="s">
        <v>519</v>
      </c>
      <c r="AE7" s="321" t="s">
        <v>520</v>
      </c>
      <c r="AF7" s="321" t="s">
        <v>521</v>
      </c>
      <c r="AG7" s="321" t="s">
        <v>522</v>
      </c>
      <c r="AH7" s="321" t="s">
        <v>523</v>
      </c>
      <c r="AI7" s="321" t="s">
        <v>524</v>
      </c>
      <c r="AJ7" s="321" t="s">
        <v>525</v>
      </c>
      <c r="AK7" s="321" t="s">
        <v>526</v>
      </c>
      <c r="AL7" s="321" t="s">
        <v>527</v>
      </c>
      <c r="AM7" s="321" t="s">
        <v>528</v>
      </c>
      <c r="AN7" s="321" t="s">
        <v>529</v>
      </c>
      <c r="AO7" s="321" t="s">
        <v>530</v>
      </c>
      <c r="AP7" s="321" t="s">
        <v>531</v>
      </c>
      <c r="AQ7" s="321" t="s">
        <v>532</v>
      </c>
      <c r="AR7" s="321" t="s">
        <v>533</v>
      </c>
      <c r="AS7" s="321" t="s">
        <v>534</v>
      </c>
      <c r="AT7" s="321" t="s">
        <v>535</v>
      </c>
      <c r="AU7" s="321" t="s">
        <v>536</v>
      </c>
      <c r="AV7" s="321" t="s">
        <v>537</v>
      </c>
      <c r="AW7" s="321" t="s">
        <v>538</v>
      </c>
      <c r="AX7" s="321" t="s">
        <v>539</v>
      </c>
      <c r="AY7" s="321" t="s">
        <v>540</v>
      </c>
      <c r="AZ7" s="97"/>
      <c r="BB7" s="218"/>
    </row>
    <row r="8" spans="2:56" s="228" customFormat="1" ht="33" customHeight="1">
      <c r="B8" s="226"/>
      <c r="C8" s="241"/>
      <c r="D8" s="227"/>
      <c r="E8" s="1514" t="s">
        <v>1455</v>
      </c>
      <c r="F8" s="1514"/>
      <c r="G8" s="1514"/>
      <c r="H8" s="1514"/>
      <c r="J8" s="224"/>
      <c r="K8" s="224"/>
      <c r="L8" s="224"/>
      <c r="M8" s="229" t="s">
        <v>388</v>
      </c>
      <c r="N8" s="229" t="s">
        <v>390</v>
      </c>
      <c r="O8" s="229" t="s">
        <v>391</v>
      </c>
      <c r="P8" s="229" t="s">
        <v>392</v>
      </c>
      <c r="Q8" s="229" t="s">
        <v>393</v>
      </c>
      <c r="R8" s="229" t="s">
        <v>394</v>
      </c>
      <c r="S8" s="229" t="s">
        <v>395</v>
      </c>
      <c r="T8" s="229" t="s">
        <v>396</v>
      </c>
      <c r="U8" s="229" t="s">
        <v>397</v>
      </c>
      <c r="V8" s="230" t="s">
        <v>398</v>
      </c>
      <c r="W8" s="231" t="s">
        <v>399</v>
      </c>
      <c r="X8" s="231" t="s">
        <v>400</v>
      </c>
      <c r="Y8" s="231" t="s">
        <v>401</v>
      </c>
      <c r="Z8" s="231" t="s">
        <v>402</v>
      </c>
      <c r="AA8" s="231" t="s">
        <v>403</v>
      </c>
      <c r="AB8" s="231" t="s">
        <v>404</v>
      </c>
      <c r="AC8" s="231" t="s">
        <v>405</v>
      </c>
      <c r="AD8" s="231" t="s">
        <v>406</v>
      </c>
      <c r="AE8" s="231" t="s">
        <v>407</v>
      </c>
      <c r="AF8" s="231" t="s">
        <v>408</v>
      </c>
      <c r="AG8" s="231" t="s">
        <v>409</v>
      </c>
      <c r="AH8" s="231" t="s">
        <v>410</v>
      </c>
      <c r="AI8" s="231" t="s">
        <v>411</v>
      </c>
      <c r="AJ8" s="231" t="s">
        <v>412</v>
      </c>
      <c r="AK8" s="231" t="s">
        <v>413</v>
      </c>
      <c r="AL8" s="231" t="s">
        <v>414</v>
      </c>
      <c r="AM8" s="231" t="s">
        <v>415</v>
      </c>
      <c r="AN8" s="231" t="s">
        <v>416</v>
      </c>
      <c r="AO8" s="231" t="s">
        <v>417</v>
      </c>
      <c r="AP8" s="231" t="s">
        <v>418</v>
      </c>
      <c r="AQ8" s="231" t="s">
        <v>419</v>
      </c>
      <c r="AR8" s="231" t="s">
        <v>420</v>
      </c>
      <c r="AS8" s="231" t="s">
        <v>421</v>
      </c>
      <c r="AT8" s="231" t="s">
        <v>422</v>
      </c>
      <c r="AU8" s="231" t="s">
        <v>423</v>
      </c>
      <c r="AV8" s="231" t="s">
        <v>424</v>
      </c>
      <c r="AW8" s="231" t="s">
        <v>425</v>
      </c>
      <c r="AX8" s="231" t="s">
        <v>426</v>
      </c>
      <c r="AY8" s="231" t="s">
        <v>427</v>
      </c>
      <c r="AZ8" s="225"/>
    </row>
    <row r="9" spans="2:56" s="228" customFormat="1" ht="19.5" customHeight="1" thickBot="1">
      <c r="B9" s="226"/>
      <c r="C9" s="242"/>
      <c r="D9" s="227"/>
      <c r="E9" s="1514"/>
      <c r="F9" s="1514"/>
      <c r="G9" s="1514"/>
      <c r="H9" s="1514"/>
      <c r="I9" s="856" t="s">
        <v>386</v>
      </c>
      <c r="J9" s="225"/>
      <c r="K9" s="225"/>
      <c r="L9" s="225"/>
      <c r="M9" s="232" t="s">
        <v>389</v>
      </c>
      <c r="N9" s="232" t="s">
        <v>428</v>
      </c>
      <c r="O9" s="232" t="s">
        <v>429</v>
      </c>
      <c r="P9" s="232" t="s">
        <v>430</v>
      </c>
      <c r="Q9" s="232" t="s">
        <v>431</v>
      </c>
      <c r="R9" s="232" t="s">
        <v>432</v>
      </c>
      <c r="S9" s="232" t="s">
        <v>433</v>
      </c>
      <c r="T9" s="232" t="s">
        <v>434</v>
      </c>
      <c r="U9" s="232" t="s">
        <v>435</v>
      </c>
      <c r="V9" s="233" t="s">
        <v>436</v>
      </c>
      <c r="W9" s="232" t="s">
        <v>437</v>
      </c>
      <c r="X9" s="232" t="s">
        <v>438</v>
      </c>
      <c r="Y9" s="232" t="s">
        <v>439</v>
      </c>
      <c r="Z9" s="232" t="s">
        <v>440</v>
      </c>
      <c r="AA9" s="232" t="s">
        <v>441</v>
      </c>
      <c r="AB9" s="232" t="s">
        <v>442</v>
      </c>
      <c r="AC9" s="232" t="s">
        <v>443</v>
      </c>
      <c r="AD9" s="232" t="s">
        <v>444</v>
      </c>
      <c r="AE9" s="232" t="s">
        <v>445</v>
      </c>
      <c r="AF9" s="232" t="s">
        <v>446</v>
      </c>
      <c r="AG9" s="232" t="s">
        <v>447</v>
      </c>
      <c r="AH9" s="232" t="s">
        <v>448</v>
      </c>
      <c r="AI9" s="232" t="s">
        <v>449</v>
      </c>
      <c r="AJ9" s="232" t="s">
        <v>450</v>
      </c>
      <c r="AK9" s="232" t="s">
        <v>451</v>
      </c>
      <c r="AL9" s="232" t="s">
        <v>452</v>
      </c>
      <c r="AM9" s="232" t="s">
        <v>453</v>
      </c>
      <c r="AN9" s="232" t="s">
        <v>454</v>
      </c>
      <c r="AO9" s="232" t="s">
        <v>455</v>
      </c>
      <c r="AP9" s="232" t="s">
        <v>456</v>
      </c>
      <c r="AQ9" s="232" t="s">
        <v>457</v>
      </c>
      <c r="AR9" s="232" t="s">
        <v>458</v>
      </c>
      <c r="AS9" s="232" t="s">
        <v>459</v>
      </c>
      <c r="AT9" s="232" t="s">
        <v>460</v>
      </c>
      <c r="AU9" s="232" t="s">
        <v>461</v>
      </c>
      <c r="AV9" s="232" t="s">
        <v>462</v>
      </c>
      <c r="AW9" s="232" t="s">
        <v>463</v>
      </c>
      <c r="AX9" s="232" t="s">
        <v>464</v>
      </c>
      <c r="AY9" s="234" t="s">
        <v>465</v>
      </c>
    </row>
    <row r="10" spans="2:56" ht="19.5" customHeight="1" thickBot="1">
      <c r="B10" s="90"/>
      <c r="C10" s="245"/>
      <c r="D10" s="33"/>
      <c r="E10" s="1515"/>
      <c r="F10" s="1515"/>
      <c r="G10" s="1515"/>
      <c r="H10" s="1515"/>
      <c r="I10" s="200"/>
      <c r="J10" s="200"/>
      <c r="K10" s="200"/>
      <c r="L10" s="200"/>
      <c r="M10" s="219" t="s">
        <v>466</v>
      </c>
      <c r="N10" s="220"/>
      <c r="O10" s="220"/>
      <c r="P10" s="220"/>
      <c r="Q10" s="220"/>
      <c r="R10" s="220"/>
      <c r="S10" s="220"/>
      <c r="T10" s="220"/>
      <c r="U10" s="220"/>
      <c r="V10" s="221"/>
      <c r="W10" s="1503" t="s">
        <v>365</v>
      </c>
      <c r="X10" s="1503"/>
      <c r="Y10" s="1503"/>
      <c r="Z10" s="1503"/>
      <c r="AA10" s="1503"/>
      <c r="AB10" s="1503"/>
      <c r="AC10" s="1503"/>
      <c r="AD10" s="1503"/>
      <c r="AE10" s="1503"/>
      <c r="AF10" s="1503"/>
      <c r="AG10" s="1503"/>
      <c r="AH10" s="1503"/>
      <c r="AI10" s="1503"/>
      <c r="AJ10" s="1503"/>
      <c r="AK10" s="1503"/>
      <c r="AL10" s="1503"/>
      <c r="AM10" s="1503"/>
      <c r="AN10" s="1503"/>
      <c r="AO10" s="1503"/>
      <c r="AP10" s="1503"/>
      <c r="AQ10" s="1503"/>
      <c r="AR10" s="1503"/>
      <c r="AS10" s="1503"/>
      <c r="AT10" s="1503"/>
      <c r="AU10" s="1503"/>
      <c r="AV10" s="1503"/>
      <c r="AW10" s="1503"/>
      <c r="AX10" s="1503"/>
      <c r="AY10" s="1503"/>
      <c r="AZ10" s="1500" t="s">
        <v>467</v>
      </c>
      <c r="BA10" s="1501"/>
      <c r="BB10" s="1501"/>
      <c r="BC10" s="1501"/>
      <c r="BD10" s="1501"/>
    </row>
    <row r="11" spans="2:56" ht="16.5" customHeight="1">
      <c r="B11" s="90"/>
      <c r="C11" s="245"/>
      <c r="D11" s="33"/>
      <c r="E11" s="1513" t="s">
        <v>270</v>
      </c>
      <c r="F11" s="1513"/>
      <c r="G11" s="1513"/>
      <c r="H11" s="1513"/>
      <c r="I11" s="1513" t="s">
        <v>272</v>
      </c>
      <c r="J11" s="1513"/>
      <c r="K11" s="1513"/>
      <c r="L11" s="1513"/>
      <c r="M11" s="206" t="str">
        <f>IF(ISBLANK($I$9),"",IF($I$9="Days",M7,IF($I$9="Weeks",M8,IF($I$9="Months",M9))))</f>
        <v>Week 1</v>
      </c>
      <c r="N11" s="206" t="str">
        <f t="shared" ref="N11:AY11" si="0">IF(ISBLANK($I$9),"",IF($I$9="Days",N7,IF($I$9="Weeks",N8,IF($I$9="Months",N9))))</f>
        <v>Week 2</v>
      </c>
      <c r="O11" s="206" t="str">
        <f t="shared" si="0"/>
        <v>Week 3</v>
      </c>
      <c r="P11" s="206" t="str">
        <f t="shared" si="0"/>
        <v>Week 4</v>
      </c>
      <c r="Q11" s="206" t="str">
        <f t="shared" si="0"/>
        <v>Week 5</v>
      </c>
      <c r="R11" s="206" t="str">
        <f t="shared" si="0"/>
        <v>Week 6</v>
      </c>
      <c r="S11" s="206" t="str">
        <f t="shared" si="0"/>
        <v>Week 7</v>
      </c>
      <c r="T11" s="206" t="str">
        <f t="shared" si="0"/>
        <v>Week 8</v>
      </c>
      <c r="U11" s="206" t="str">
        <f t="shared" si="0"/>
        <v>Week 9</v>
      </c>
      <c r="V11" s="206" t="str">
        <f t="shared" si="0"/>
        <v>Week 10</v>
      </c>
      <c r="W11" s="206" t="str">
        <f t="shared" si="0"/>
        <v>Week 11</v>
      </c>
      <c r="X11" s="206" t="str">
        <f t="shared" si="0"/>
        <v>Week 12</v>
      </c>
      <c r="Y11" s="206" t="str">
        <f t="shared" si="0"/>
        <v>Week 13</v>
      </c>
      <c r="Z11" s="206" t="str">
        <f t="shared" si="0"/>
        <v>Week 14</v>
      </c>
      <c r="AA11" s="206" t="str">
        <f t="shared" si="0"/>
        <v>Week 15</v>
      </c>
      <c r="AB11" s="206" t="str">
        <f t="shared" si="0"/>
        <v>Week 16</v>
      </c>
      <c r="AC11" s="206" t="str">
        <f t="shared" si="0"/>
        <v>Week 17</v>
      </c>
      <c r="AD11" s="206" t="str">
        <f t="shared" si="0"/>
        <v>Week 18</v>
      </c>
      <c r="AE11" s="206" t="str">
        <f t="shared" si="0"/>
        <v>Week 19</v>
      </c>
      <c r="AF11" s="206" t="str">
        <f t="shared" si="0"/>
        <v>Week 20</v>
      </c>
      <c r="AG11" s="206" t="str">
        <f t="shared" si="0"/>
        <v>Week 21</v>
      </c>
      <c r="AH11" s="206" t="str">
        <f t="shared" si="0"/>
        <v>Week 22</v>
      </c>
      <c r="AI11" s="206" t="str">
        <f t="shared" si="0"/>
        <v>Week 23</v>
      </c>
      <c r="AJ11" s="206" t="str">
        <f t="shared" si="0"/>
        <v>Week 24</v>
      </c>
      <c r="AK11" s="206" t="str">
        <f t="shared" si="0"/>
        <v>Week 25</v>
      </c>
      <c r="AL11" s="206" t="str">
        <f t="shared" si="0"/>
        <v>Week 26</v>
      </c>
      <c r="AM11" s="206" t="str">
        <f t="shared" si="0"/>
        <v>Week 27</v>
      </c>
      <c r="AN11" s="206" t="str">
        <f t="shared" si="0"/>
        <v>Week 28</v>
      </c>
      <c r="AO11" s="206" t="str">
        <f t="shared" si="0"/>
        <v>Week 29</v>
      </c>
      <c r="AP11" s="206" t="str">
        <f t="shared" si="0"/>
        <v>Week 30</v>
      </c>
      <c r="AQ11" s="206" t="str">
        <f t="shared" si="0"/>
        <v>Week 31</v>
      </c>
      <c r="AR11" s="206" t="str">
        <f t="shared" si="0"/>
        <v>Week 32</v>
      </c>
      <c r="AS11" s="206" t="str">
        <f t="shared" si="0"/>
        <v>Week 33</v>
      </c>
      <c r="AT11" s="206" t="str">
        <f t="shared" si="0"/>
        <v>Week 34</v>
      </c>
      <c r="AU11" s="206" t="str">
        <f t="shared" si="0"/>
        <v>Week 35</v>
      </c>
      <c r="AV11" s="206" t="str">
        <f t="shared" si="0"/>
        <v>Week 36</v>
      </c>
      <c r="AW11" s="206" t="str">
        <f t="shared" si="0"/>
        <v>Week 37</v>
      </c>
      <c r="AX11" s="206" t="str">
        <f t="shared" si="0"/>
        <v>Week 38</v>
      </c>
      <c r="AY11" s="206" t="str">
        <f t="shared" si="0"/>
        <v>Week 39</v>
      </c>
      <c r="AZ11" s="1500"/>
      <c r="BA11" s="1501"/>
      <c r="BB11" s="1501"/>
      <c r="BC11" s="1501"/>
      <c r="BD11" s="1501"/>
    </row>
    <row r="12" spans="2:56" ht="36.75" customHeight="1">
      <c r="B12" s="90"/>
      <c r="C12" s="246" t="s">
        <v>366</v>
      </c>
      <c r="D12" s="33"/>
      <c r="E12" s="1502" t="s">
        <v>1456</v>
      </c>
      <c r="F12" s="1498"/>
      <c r="G12" s="1498"/>
      <c r="H12" s="1499"/>
      <c r="I12" s="1497" t="s">
        <v>1013</v>
      </c>
      <c r="J12" s="1498"/>
      <c r="K12" s="1498"/>
      <c r="L12" s="1499"/>
      <c r="M12" s="1008"/>
      <c r="N12" s="1008" t="s">
        <v>3</v>
      </c>
      <c r="O12" s="1008"/>
      <c r="P12" s="1008"/>
      <c r="Q12" s="1008"/>
      <c r="R12" s="1008"/>
      <c r="S12" s="1008"/>
      <c r="T12" s="1008"/>
      <c r="U12" s="1008"/>
      <c r="V12" s="1009"/>
      <c r="W12" s="247"/>
      <c r="X12" s="248"/>
      <c r="Y12" s="248"/>
      <c r="Z12" s="248"/>
      <c r="AA12" s="249"/>
      <c r="AB12" s="249"/>
      <c r="AC12" s="249"/>
      <c r="AD12" s="249"/>
      <c r="AE12" s="249"/>
      <c r="AF12" s="249"/>
      <c r="AG12" s="249"/>
      <c r="AH12" s="249"/>
      <c r="AI12" s="249"/>
      <c r="AJ12" s="249"/>
      <c r="AK12" s="249"/>
      <c r="AL12" s="249"/>
      <c r="AM12" s="249"/>
      <c r="AN12" s="249"/>
      <c r="AO12" s="249"/>
      <c r="AP12" s="249"/>
      <c r="AQ12" s="249"/>
      <c r="AR12" s="249"/>
      <c r="AS12" s="249"/>
      <c r="AT12" s="249"/>
      <c r="AU12" s="249"/>
      <c r="AV12" s="249"/>
      <c r="AW12" s="249"/>
      <c r="AX12" s="250"/>
      <c r="AY12" s="251"/>
      <c r="AZ12" s="1500"/>
      <c r="BA12" s="1501"/>
      <c r="BB12" s="1501"/>
      <c r="BC12" s="1501"/>
      <c r="BD12" s="1501"/>
    </row>
    <row r="13" spans="2:56" ht="36.75" customHeight="1">
      <c r="B13" s="90"/>
      <c r="C13" s="245"/>
      <c r="D13" s="33"/>
      <c r="E13" s="1494" t="s">
        <v>1897</v>
      </c>
      <c r="F13" s="1495"/>
      <c r="G13" s="1495"/>
      <c r="H13" s="1496"/>
      <c r="I13" s="1494" t="s">
        <v>1898</v>
      </c>
      <c r="J13" s="1495"/>
      <c r="K13" s="1495"/>
      <c r="L13" s="1496"/>
      <c r="M13" s="215" t="s">
        <v>3</v>
      </c>
      <c r="N13" s="215"/>
      <c r="O13" s="215"/>
      <c r="P13" s="215"/>
      <c r="Q13" s="215"/>
      <c r="R13" s="215"/>
      <c r="S13" s="215"/>
      <c r="T13" s="215"/>
      <c r="U13" s="215"/>
      <c r="V13" s="252"/>
      <c r="W13" s="253"/>
      <c r="X13" s="215"/>
      <c r="Y13" s="215"/>
      <c r="Z13" s="215"/>
      <c r="AA13" s="249"/>
      <c r="AB13" s="249"/>
      <c r="AC13" s="249"/>
      <c r="AD13" s="249"/>
      <c r="AE13" s="249"/>
      <c r="AF13" s="249"/>
      <c r="AG13" s="249"/>
      <c r="AH13" s="249"/>
      <c r="AI13" s="249"/>
      <c r="AJ13" s="249"/>
      <c r="AK13" s="249"/>
      <c r="AL13" s="249"/>
      <c r="AM13" s="249"/>
      <c r="AN13" s="249"/>
      <c r="AO13" s="249"/>
      <c r="AP13" s="249"/>
      <c r="AQ13" s="249"/>
      <c r="AR13" s="249"/>
      <c r="AS13" s="249"/>
      <c r="AT13" s="249"/>
      <c r="AU13" s="249"/>
      <c r="AV13" s="249"/>
      <c r="AW13" s="249"/>
      <c r="AX13" s="250"/>
      <c r="AY13" s="254"/>
      <c r="AZ13" s="1500"/>
      <c r="BA13" s="1501"/>
      <c r="BB13" s="1501"/>
      <c r="BC13" s="1501"/>
      <c r="BD13" s="1501"/>
    </row>
    <row r="14" spans="2:56" ht="36.75" customHeight="1">
      <c r="B14" s="90"/>
      <c r="C14" s="245"/>
      <c r="D14" s="33"/>
      <c r="E14" s="1494" t="s">
        <v>1899</v>
      </c>
      <c r="F14" s="1495"/>
      <c r="G14" s="1495"/>
      <c r="H14" s="1496"/>
      <c r="I14" s="1491" t="s">
        <v>1900</v>
      </c>
      <c r="J14" s="1492"/>
      <c r="K14" s="1492"/>
      <c r="L14" s="1493"/>
      <c r="M14" s="215"/>
      <c r="N14" s="215" t="s">
        <v>3</v>
      </c>
      <c r="O14" s="215"/>
      <c r="P14" s="215"/>
      <c r="Q14" s="215"/>
      <c r="R14" s="215"/>
      <c r="S14" s="215"/>
      <c r="T14" s="215"/>
      <c r="U14" s="215"/>
      <c r="V14" s="252"/>
      <c r="W14" s="253"/>
      <c r="X14" s="215"/>
      <c r="Y14" s="215"/>
      <c r="Z14" s="215"/>
      <c r="AA14" s="249"/>
      <c r="AB14" s="249"/>
      <c r="AC14" s="249"/>
      <c r="AD14" s="249"/>
      <c r="AE14" s="249"/>
      <c r="AF14" s="249"/>
      <c r="AG14" s="249"/>
      <c r="AH14" s="249"/>
      <c r="AI14" s="249"/>
      <c r="AJ14" s="249"/>
      <c r="AK14" s="249"/>
      <c r="AL14" s="249"/>
      <c r="AM14" s="249"/>
      <c r="AN14" s="249"/>
      <c r="AO14" s="249"/>
      <c r="AP14" s="249"/>
      <c r="AQ14" s="249"/>
      <c r="AR14" s="249"/>
      <c r="AS14" s="249"/>
      <c r="AT14" s="249"/>
      <c r="AU14" s="249"/>
      <c r="AV14" s="249"/>
      <c r="AW14" s="249"/>
      <c r="AX14" s="250"/>
      <c r="AY14" s="251"/>
      <c r="AZ14" s="97"/>
    </row>
    <row r="15" spans="2:56" ht="36.75" customHeight="1">
      <c r="B15" s="90"/>
      <c r="C15" s="245"/>
      <c r="D15" s="33"/>
      <c r="E15" s="1491" t="s">
        <v>1901</v>
      </c>
      <c r="F15" s="1492"/>
      <c r="G15" s="1492"/>
      <c r="H15" s="1493"/>
      <c r="I15" s="1491" t="s">
        <v>1902</v>
      </c>
      <c r="J15" s="1492"/>
      <c r="K15" s="1492"/>
      <c r="L15" s="1493"/>
      <c r="M15" s="215"/>
      <c r="N15" s="216" t="s">
        <v>3</v>
      </c>
      <c r="O15" s="215" t="s">
        <v>3</v>
      </c>
      <c r="P15" s="215" t="s">
        <v>3</v>
      </c>
      <c r="Q15" s="215"/>
      <c r="R15" s="215"/>
      <c r="S15" s="215"/>
      <c r="T15" s="215"/>
      <c r="U15" s="215"/>
      <c r="V15" s="252"/>
      <c r="W15" s="253"/>
      <c r="X15" s="215"/>
      <c r="Y15" s="215"/>
      <c r="Z15" s="215"/>
      <c r="AA15" s="249"/>
      <c r="AB15" s="249"/>
      <c r="AC15" s="249"/>
      <c r="AD15" s="249"/>
      <c r="AE15" s="249"/>
      <c r="AF15" s="249"/>
      <c r="AG15" s="249"/>
      <c r="AH15" s="249"/>
      <c r="AI15" s="249"/>
      <c r="AJ15" s="249"/>
      <c r="AK15" s="249"/>
      <c r="AL15" s="249"/>
      <c r="AM15" s="249"/>
      <c r="AN15" s="249"/>
      <c r="AO15" s="249"/>
      <c r="AP15" s="249"/>
      <c r="AQ15" s="249"/>
      <c r="AR15" s="249"/>
      <c r="AS15" s="249"/>
      <c r="AT15" s="249"/>
      <c r="AU15" s="249"/>
      <c r="AV15" s="249"/>
      <c r="AW15" s="249"/>
      <c r="AX15" s="250"/>
      <c r="AY15" s="254"/>
      <c r="AZ15" s="97"/>
    </row>
    <row r="16" spans="2:56" ht="36.75" customHeight="1">
      <c r="B16" s="90"/>
      <c r="C16" s="245"/>
      <c r="D16" s="33"/>
      <c r="E16" s="1491" t="s">
        <v>1903</v>
      </c>
      <c r="F16" s="1492"/>
      <c r="G16" s="1492"/>
      <c r="H16" s="1493"/>
      <c r="I16" s="1491" t="s">
        <v>1904</v>
      </c>
      <c r="J16" s="1492"/>
      <c r="K16" s="1492"/>
      <c r="L16" s="1493"/>
      <c r="M16" s="215"/>
      <c r="N16" s="215" t="s">
        <v>3</v>
      </c>
      <c r="O16" s="215" t="s">
        <v>3</v>
      </c>
      <c r="P16" s="215"/>
      <c r="Q16" s="215"/>
      <c r="R16" s="215"/>
      <c r="S16" s="215"/>
      <c r="T16" s="215"/>
      <c r="U16" s="215"/>
      <c r="V16" s="252"/>
      <c r="W16" s="253"/>
      <c r="X16" s="215"/>
      <c r="Y16" s="215"/>
      <c r="Z16" s="215"/>
      <c r="AA16" s="249"/>
      <c r="AB16" s="249"/>
      <c r="AC16" s="249"/>
      <c r="AD16" s="249"/>
      <c r="AE16" s="249"/>
      <c r="AF16" s="249"/>
      <c r="AG16" s="249"/>
      <c r="AH16" s="249"/>
      <c r="AI16" s="249"/>
      <c r="AJ16" s="249"/>
      <c r="AK16" s="249"/>
      <c r="AL16" s="249"/>
      <c r="AM16" s="249"/>
      <c r="AN16" s="249"/>
      <c r="AO16" s="249"/>
      <c r="AP16" s="249"/>
      <c r="AQ16" s="249"/>
      <c r="AR16" s="249"/>
      <c r="AS16" s="249"/>
      <c r="AT16" s="249"/>
      <c r="AU16" s="249"/>
      <c r="AV16" s="249"/>
      <c r="AW16" s="249"/>
      <c r="AX16" s="250"/>
      <c r="AY16" s="254"/>
    </row>
    <row r="17" spans="2:56" ht="36.75" customHeight="1">
      <c r="B17" s="90"/>
      <c r="C17" s="245"/>
      <c r="D17" s="33"/>
      <c r="E17" s="1491" t="s">
        <v>1905</v>
      </c>
      <c r="F17" s="1492"/>
      <c r="G17" s="1492"/>
      <c r="H17" s="1493"/>
      <c r="I17" s="1491" t="s">
        <v>1904</v>
      </c>
      <c r="J17" s="1492"/>
      <c r="K17" s="1492"/>
      <c r="L17" s="1493"/>
      <c r="M17" s="215"/>
      <c r="N17" s="215"/>
      <c r="O17" s="215" t="s">
        <v>3</v>
      </c>
      <c r="P17" s="215"/>
      <c r="Q17" s="215"/>
      <c r="R17" s="215"/>
      <c r="S17" s="215"/>
      <c r="T17" s="215"/>
      <c r="U17" s="215"/>
      <c r="V17" s="252"/>
      <c r="W17" s="253"/>
      <c r="X17" s="215"/>
      <c r="Y17" s="215"/>
      <c r="Z17" s="215"/>
      <c r="AA17" s="249"/>
      <c r="AB17" s="249"/>
      <c r="AC17" s="249"/>
      <c r="AD17" s="249"/>
      <c r="AE17" s="249"/>
      <c r="AF17" s="249"/>
      <c r="AG17" s="249"/>
      <c r="AH17" s="249"/>
      <c r="AI17" s="249"/>
      <c r="AJ17" s="249"/>
      <c r="AK17" s="249"/>
      <c r="AL17" s="249"/>
      <c r="AM17" s="249"/>
      <c r="AN17" s="249"/>
      <c r="AO17" s="249"/>
      <c r="AP17" s="249"/>
      <c r="AQ17" s="249"/>
      <c r="AR17" s="249"/>
      <c r="AS17" s="249"/>
      <c r="AT17" s="249"/>
      <c r="AU17" s="249"/>
      <c r="AV17" s="249"/>
      <c r="AW17" s="249"/>
      <c r="AX17" s="250"/>
      <c r="AY17" s="254"/>
    </row>
    <row r="18" spans="2:56" ht="36.75" customHeight="1">
      <c r="B18" s="90"/>
      <c r="C18" s="245"/>
      <c r="D18" s="33"/>
      <c r="E18" s="1491" t="s">
        <v>1906</v>
      </c>
      <c r="F18" s="1492"/>
      <c r="G18" s="1492"/>
      <c r="H18" s="1493"/>
      <c r="I18" s="1491" t="s">
        <v>1907</v>
      </c>
      <c r="J18" s="1492"/>
      <c r="K18" s="1492"/>
      <c r="L18" s="1493"/>
      <c r="M18" s="215"/>
      <c r="N18" s="215"/>
      <c r="O18" s="215"/>
      <c r="P18" s="215" t="s">
        <v>3</v>
      </c>
      <c r="Q18" s="215"/>
      <c r="R18" s="215"/>
      <c r="S18" s="215"/>
      <c r="T18" s="215"/>
      <c r="U18" s="215"/>
      <c r="V18" s="252"/>
      <c r="W18" s="253"/>
      <c r="X18" s="215"/>
      <c r="Y18" s="215"/>
      <c r="Z18" s="215"/>
      <c r="AA18" s="249"/>
      <c r="AB18" s="249"/>
      <c r="AC18" s="249"/>
      <c r="AD18" s="249"/>
      <c r="AE18" s="249"/>
      <c r="AF18" s="249"/>
      <c r="AG18" s="249"/>
      <c r="AH18" s="249"/>
      <c r="AI18" s="249"/>
      <c r="AJ18" s="249"/>
      <c r="AK18" s="249"/>
      <c r="AL18" s="249"/>
      <c r="AM18" s="249"/>
      <c r="AN18" s="249"/>
      <c r="AO18" s="249"/>
      <c r="AP18" s="249"/>
      <c r="AQ18" s="249"/>
      <c r="AR18" s="249"/>
      <c r="AS18" s="249"/>
      <c r="AT18" s="249"/>
      <c r="AU18" s="249"/>
      <c r="AV18" s="249"/>
      <c r="AW18" s="249"/>
      <c r="AX18" s="250"/>
      <c r="AY18" s="254"/>
    </row>
    <row r="19" spans="2:56" ht="36.75" customHeight="1">
      <c r="B19" s="90"/>
      <c r="C19" s="245"/>
      <c r="D19" s="33"/>
      <c r="E19" s="1491" t="s">
        <v>1908</v>
      </c>
      <c r="F19" s="1492"/>
      <c r="G19" s="1492"/>
      <c r="H19" s="1493"/>
      <c r="I19" s="1491" t="s">
        <v>1909</v>
      </c>
      <c r="J19" s="1492"/>
      <c r="K19" s="1492"/>
      <c r="L19" s="1493"/>
      <c r="M19" s="215"/>
      <c r="N19" s="215"/>
      <c r="O19" s="215"/>
      <c r="P19" s="215"/>
      <c r="Q19" s="215" t="s">
        <v>3</v>
      </c>
      <c r="R19" s="215" t="s">
        <v>3</v>
      </c>
      <c r="S19" s="215" t="s">
        <v>3</v>
      </c>
      <c r="T19" s="215" t="s">
        <v>3</v>
      </c>
      <c r="U19" s="215" t="s">
        <v>3</v>
      </c>
      <c r="V19" s="252" t="s">
        <v>3</v>
      </c>
      <c r="W19" s="253"/>
      <c r="X19" s="215"/>
      <c r="Y19" s="215"/>
      <c r="Z19" s="215"/>
      <c r="AA19" s="249"/>
      <c r="AB19" s="249"/>
      <c r="AC19" s="249"/>
      <c r="AD19" s="249"/>
      <c r="AE19" s="249"/>
      <c r="AF19" s="249"/>
      <c r="AG19" s="249"/>
      <c r="AH19" s="249"/>
      <c r="AI19" s="249"/>
      <c r="AJ19" s="249"/>
      <c r="AK19" s="249"/>
      <c r="AL19" s="249"/>
      <c r="AM19" s="249"/>
      <c r="AN19" s="249"/>
      <c r="AO19" s="249"/>
      <c r="AP19" s="249"/>
      <c r="AQ19" s="249"/>
      <c r="AR19" s="249"/>
      <c r="AS19" s="249"/>
      <c r="AT19" s="249"/>
      <c r="AU19" s="249"/>
      <c r="AV19" s="249"/>
      <c r="AW19" s="249"/>
      <c r="AX19" s="250"/>
      <c r="AY19" s="255"/>
    </row>
    <row r="20" spans="2:56" ht="36.75" customHeight="1">
      <c r="B20" s="90"/>
      <c r="C20" s="245"/>
      <c r="D20" s="33"/>
      <c r="E20" s="1491" t="s">
        <v>1910</v>
      </c>
      <c r="F20" s="1492"/>
      <c r="G20" s="1492"/>
      <c r="H20" s="1493"/>
      <c r="I20" s="1491" t="s">
        <v>1909</v>
      </c>
      <c r="J20" s="1492"/>
      <c r="K20" s="1492"/>
      <c r="L20" s="1493"/>
      <c r="M20" s="215"/>
      <c r="N20" s="215"/>
      <c r="O20" s="215"/>
      <c r="P20" s="215"/>
      <c r="Q20" s="215"/>
      <c r="R20" s="215"/>
      <c r="S20" s="215"/>
      <c r="T20" s="215"/>
      <c r="U20" s="215"/>
      <c r="V20" s="252" t="s">
        <v>3</v>
      </c>
      <c r="W20" s="253"/>
      <c r="X20" s="215"/>
      <c r="Y20" s="215"/>
      <c r="Z20" s="215"/>
      <c r="AA20" s="249"/>
      <c r="AB20" s="249"/>
      <c r="AC20" s="249"/>
      <c r="AD20" s="249"/>
      <c r="AE20" s="249"/>
      <c r="AF20" s="249"/>
      <c r="AG20" s="249"/>
      <c r="AH20" s="249"/>
      <c r="AI20" s="249"/>
      <c r="AJ20" s="249"/>
      <c r="AK20" s="249"/>
      <c r="AL20" s="249"/>
      <c r="AM20" s="249"/>
      <c r="AN20" s="249"/>
      <c r="AO20" s="249"/>
      <c r="AP20" s="249"/>
      <c r="AQ20" s="249"/>
      <c r="AR20" s="249"/>
      <c r="AS20" s="249"/>
      <c r="AT20" s="249"/>
      <c r="AU20" s="249"/>
      <c r="AV20" s="249"/>
      <c r="AW20" s="249"/>
      <c r="AX20" s="250"/>
      <c r="AY20" s="251"/>
      <c r="AZ20" s="97"/>
    </row>
    <row r="21" spans="2:56" ht="36.75" customHeight="1">
      <c r="B21" s="90"/>
      <c r="C21" s="245"/>
      <c r="D21" s="33"/>
      <c r="E21" s="1491"/>
      <c r="F21" s="1492"/>
      <c r="G21" s="1492"/>
      <c r="H21" s="1493"/>
      <c r="I21" s="1491"/>
      <c r="J21" s="1492"/>
      <c r="K21" s="1492"/>
      <c r="L21" s="1493"/>
      <c r="M21" s="215"/>
      <c r="N21" s="215"/>
      <c r="O21" s="215"/>
      <c r="P21" s="215"/>
      <c r="Q21" s="215"/>
      <c r="R21" s="215"/>
      <c r="S21" s="215"/>
      <c r="T21" s="215"/>
      <c r="U21" s="215"/>
      <c r="V21" s="252"/>
      <c r="W21" s="253"/>
      <c r="X21" s="215"/>
      <c r="Y21" s="215"/>
      <c r="Z21" s="215"/>
      <c r="AA21" s="249"/>
      <c r="AB21" s="249"/>
      <c r="AC21" s="249"/>
      <c r="AD21" s="249"/>
      <c r="AE21" s="249"/>
      <c r="AF21" s="249"/>
      <c r="AG21" s="249"/>
      <c r="AH21" s="249"/>
      <c r="AI21" s="249"/>
      <c r="AJ21" s="249"/>
      <c r="AK21" s="249"/>
      <c r="AL21" s="249"/>
      <c r="AM21" s="249"/>
      <c r="AN21" s="249"/>
      <c r="AO21" s="249"/>
      <c r="AP21" s="249"/>
      <c r="AQ21" s="249"/>
      <c r="AR21" s="249"/>
      <c r="AS21" s="249"/>
      <c r="AT21" s="249"/>
      <c r="AU21" s="249"/>
      <c r="AV21" s="249"/>
      <c r="AW21" s="249"/>
      <c r="AX21" s="250"/>
      <c r="AY21" s="254"/>
      <c r="AZ21" s="97"/>
    </row>
    <row r="22" spans="2:56" ht="36.75" customHeight="1">
      <c r="B22" s="90"/>
      <c r="C22" s="245"/>
      <c r="D22" s="33"/>
      <c r="E22" s="1491"/>
      <c r="F22" s="1492"/>
      <c r="G22" s="1492"/>
      <c r="H22" s="1493"/>
      <c r="I22" s="1491"/>
      <c r="J22" s="1492"/>
      <c r="K22" s="1492"/>
      <c r="L22" s="1493"/>
      <c r="M22" s="215"/>
      <c r="N22" s="215"/>
      <c r="O22" s="215"/>
      <c r="P22" s="215"/>
      <c r="Q22" s="215"/>
      <c r="R22" s="215"/>
      <c r="S22" s="215"/>
      <c r="T22" s="215"/>
      <c r="U22" s="215"/>
      <c r="V22" s="252"/>
      <c r="W22" s="253"/>
      <c r="X22" s="215"/>
      <c r="Y22" s="215"/>
      <c r="Z22" s="215"/>
      <c r="AA22" s="249"/>
      <c r="AB22" s="249"/>
      <c r="AC22" s="249"/>
      <c r="AD22" s="249"/>
      <c r="AE22" s="249"/>
      <c r="AF22" s="249"/>
      <c r="AG22" s="249"/>
      <c r="AH22" s="249"/>
      <c r="AI22" s="249"/>
      <c r="AJ22" s="249"/>
      <c r="AK22" s="249"/>
      <c r="AL22" s="249"/>
      <c r="AM22" s="249"/>
      <c r="AN22" s="249"/>
      <c r="AO22" s="249"/>
      <c r="AP22" s="249"/>
      <c r="AQ22" s="249"/>
      <c r="AR22" s="249"/>
      <c r="AS22" s="249"/>
      <c r="AT22" s="249"/>
      <c r="AU22" s="249"/>
      <c r="AV22" s="249"/>
      <c r="AW22" s="249"/>
      <c r="AX22" s="250"/>
      <c r="AY22" s="254"/>
      <c r="AZ22" s="1500"/>
      <c r="BA22" s="1501"/>
      <c r="BB22" s="1501"/>
      <c r="BC22" s="1501"/>
      <c r="BD22" s="1501"/>
    </row>
    <row r="23" spans="2:56" ht="36.75" customHeight="1">
      <c r="B23" s="90"/>
      <c r="C23" s="245"/>
      <c r="D23" s="33"/>
      <c r="E23" s="1491"/>
      <c r="F23" s="1492"/>
      <c r="G23" s="1492"/>
      <c r="H23" s="1493"/>
      <c r="I23" s="1491"/>
      <c r="J23" s="1492"/>
      <c r="K23" s="1492"/>
      <c r="L23" s="1493"/>
      <c r="M23" s="215"/>
      <c r="N23" s="215"/>
      <c r="O23" s="215"/>
      <c r="P23" s="215"/>
      <c r="Q23" s="215"/>
      <c r="R23" s="215"/>
      <c r="S23" s="215"/>
      <c r="T23" s="215"/>
      <c r="U23" s="215"/>
      <c r="V23" s="252"/>
      <c r="W23" s="253"/>
      <c r="X23" s="215"/>
      <c r="Y23" s="215"/>
      <c r="Z23" s="215"/>
      <c r="AA23" s="249"/>
      <c r="AB23" s="249"/>
      <c r="AC23" s="249"/>
      <c r="AD23" s="249"/>
      <c r="AE23" s="249"/>
      <c r="AF23" s="249"/>
      <c r="AG23" s="249"/>
      <c r="AH23" s="249"/>
      <c r="AI23" s="249"/>
      <c r="AJ23" s="249"/>
      <c r="AK23" s="249"/>
      <c r="AL23" s="249"/>
      <c r="AM23" s="249"/>
      <c r="AN23" s="249"/>
      <c r="AO23" s="249"/>
      <c r="AP23" s="249"/>
      <c r="AQ23" s="249"/>
      <c r="AR23" s="249"/>
      <c r="AS23" s="249"/>
      <c r="AT23" s="249"/>
      <c r="AU23" s="249"/>
      <c r="AV23" s="249"/>
      <c r="AW23" s="249"/>
      <c r="AX23" s="249"/>
      <c r="AY23" s="254"/>
      <c r="AZ23" s="97"/>
    </row>
    <row r="24" spans="2:56" ht="36.75" customHeight="1">
      <c r="B24" s="90"/>
      <c r="C24" s="245"/>
      <c r="D24" s="33"/>
      <c r="E24" s="1491"/>
      <c r="F24" s="1492"/>
      <c r="G24" s="1492"/>
      <c r="H24" s="1493"/>
      <c r="I24" s="1491"/>
      <c r="J24" s="1492"/>
      <c r="K24" s="1492"/>
      <c r="L24" s="1493"/>
      <c r="M24" s="215"/>
      <c r="N24" s="215"/>
      <c r="O24" s="215"/>
      <c r="P24" s="215"/>
      <c r="Q24" s="215"/>
      <c r="R24" s="215"/>
      <c r="S24" s="215"/>
      <c r="T24" s="215"/>
      <c r="U24" s="215"/>
      <c r="V24" s="252"/>
      <c r="W24" s="253"/>
      <c r="X24" s="215"/>
      <c r="Y24" s="215"/>
      <c r="Z24" s="215"/>
      <c r="AA24" s="249"/>
      <c r="AB24" s="249"/>
      <c r="AC24" s="249"/>
      <c r="AD24" s="249"/>
      <c r="AE24" s="249"/>
      <c r="AF24" s="249"/>
      <c r="AG24" s="249"/>
      <c r="AH24" s="249"/>
      <c r="AI24" s="249"/>
      <c r="AJ24" s="249"/>
      <c r="AK24" s="249"/>
      <c r="AL24" s="249"/>
      <c r="AM24" s="249"/>
      <c r="AN24" s="249"/>
      <c r="AO24" s="249"/>
      <c r="AP24" s="249"/>
      <c r="AQ24" s="249"/>
      <c r="AR24" s="249"/>
      <c r="AS24" s="249"/>
      <c r="AT24" s="249"/>
      <c r="AU24" s="249"/>
      <c r="AV24" s="249"/>
      <c r="AW24" s="249"/>
      <c r="AX24" s="249"/>
      <c r="AY24" s="254"/>
      <c r="AZ24" s="97"/>
    </row>
    <row r="25" spans="2:56" ht="36.75" customHeight="1">
      <c r="B25" s="90"/>
      <c r="C25" s="245"/>
      <c r="D25" s="33"/>
      <c r="E25" s="1491"/>
      <c r="F25" s="1492"/>
      <c r="G25" s="1492"/>
      <c r="H25" s="1493"/>
      <c r="I25" s="1491"/>
      <c r="J25" s="1492"/>
      <c r="K25" s="1492"/>
      <c r="L25" s="1493"/>
      <c r="M25" s="215"/>
      <c r="N25" s="215"/>
      <c r="O25" s="215"/>
      <c r="P25" s="215"/>
      <c r="Q25" s="215"/>
      <c r="R25" s="215"/>
      <c r="S25" s="215"/>
      <c r="T25" s="215"/>
      <c r="U25" s="215"/>
      <c r="V25" s="252"/>
      <c r="W25" s="253"/>
      <c r="X25" s="215"/>
      <c r="Y25" s="215"/>
      <c r="Z25" s="215"/>
      <c r="AA25" s="249"/>
      <c r="AB25" s="249"/>
      <c r="AC25" s="249"/>
      <c r="AD25" s="249"/>
      <c r="AE25" s="249"/>
      <c r="AF25" s="249"/>
      <c r="AG25" s="249"/>
      <c r="AH25" s="249"/>
      <c r="AI25" s="249"/>
      <c r="AJ25" s="249"/>
      <c r="AK25" s="249"/>
      <c r="AL25" s="249"/>
      <c r="AM25" s="249"/>
      <c r="AN25" s="249"/>
      <c r="AO25" s="249"/>
      <c r="AP25" s="249"/>
      <c r="AQ25" s="249"/>
      <c r="AR25" s="249"/>
      <c r="AS25" s="249"/>
      <c r="AT25" s="249"/>
      <c r="AU25" s="249"/>
      <c r="AV25" s="249"/>
      <c r="AW25" s="249"/>
      <c r="AX25" s="249"/>
      <c r="AY25" s="254"/>
      <c r="AZ25" s="97"/>
    </row>
    <row r="26" spans="2:56" ht="36.75" customHeight="1">
      <c r="B26" s="90"/>
      <c r="C26" s="245"/>
      <c r="D26" s="33"/>
      <c r="E26" s="1491"/>
      <c r="F26" s="1492"/>
      <c r="G26" s="1492"/>
      <c r="H26" s="1493"/>
      <c r="I26" s="1491"/>
      <c r="J26" s="1492"/>
      <c r="K26" s="1492"/>
      <c r="L26" s="1493"/>
      <c r="M26" s="215"/>
      <c r="N26" s="215"/>
      <c r="O26" s="215"/>
      <c r="P26" s="215"/>
      <c r="Q26" s="215"/>
      <c r="R26" s="215"/>
      <c r="S26" s="215"/>
      <c r="T26" s="215"/>
      <c r="U26" s="215"/>
      <c r="V26" s="252"/>
      <c r="W26" s="253"/>
      <c r="X26" s="215"/>
      <c r="Y26" s="215"/>
      <c r="Z26" s="215"/>
      <c r="AA26" s="249"/>
      <c r="AB26" s="249"/>
      <c r="AC26" s="249"/>
      <c r="AD26" s="249"/>
      <c r="AE26" s="249"/>
      <c r="AF26" s="249"/>
      <c r="AG26" s="249"/>
      <c r="AH26" s="249"/>
      <c r="AI26" s="249"/>
      <c r="AJ26" s="249"/>
      <c r="AK26" s="249"/>
      <c r="AL26" s="249"/>
      <c r="AM26" s="249"/>
      <c r="AN26" s="249"/>
      <c r="AO26" s="249"/>
      <c r="AP26" s="249"/>
      <c r="AQ26" s="249"/>
      <c r="AR26" s="249"/>
      <c r="AS26" s="249"/>
      <c r="AT26" s="249"/>
      <c r="AU26" s="249"/>
      <c r="AV26" s="249"/>
      <c r="AW26" s="249"/>
      <c r="AX26" s="249"/>
      <c r="AY26" s="254"/>
      <c r="AZ26" s="97"/>
    </row>
    <row r="27" spans="2:56" ht="36.75" customHeight="1">
      <c r="B27" s="90"/>
      <c r="C27" s="245"/>
      <c r="D27" s="33"/>
      <c r="E27" s="1491"/>
      <c r="F27" s="1492"/>
      <c r="G27" s="1492"/>
      <c r="H27" s="1493"/>
      <c r="I27" s="1491"/>
      <c r="J27" s="1492"/>
      <c r="K27" s="1492"/>
      <c r="L27" s="1493"/>
      <c r="M27" s="215"/>
      <c r="N27" s="215"/>
      <c r="O27" s="215"/>
      <c r="P27" s="215"/>
      <c r="Q27" s="215"/>
      <c r="R27" s="215"/>
      <c r="S27" s="215"/>
      <c r="T27" s="215"/>
      <c r="U27" s="215"/>
      <c r="V27" s="252"/>
      <c r="W27" s="253"/>
      <c r="X27" s="215"/>
      <c r="Y27" s="215"/>
      <c r="Z27" s="215"/>
      <c r="AA27" s="249"/>
      <c r="AB27" s="249"/>
      <c r="AC27" s="249"/>
      <c r="AD27" s="249"/>
      <c r="AE27" s="249"/>
      <c r="AF27" s="249"/>
      <c r="AG27" s="249"/>
      <c r="AH27" s="249"/>
      <c r="AI27" s="249"/>
      <c r="AJ27" s="249"/>
      <c r="AK27" s="249"/>
      <c r="AL27" s="249"/>
      <c r="AM27" s="249"/>
      <c r="AN27" s="249"/>
      <c r="AO27" s="249"/>
      <c r="AP27" s="249"/>
      <c r="AQ27" s="249"/>
      <c r="AR27" s="249"/>
      <c r="AS27" s="249"/>
      <c r="AT27" s="249"/>
      <c r="AU27" s="249"/>
      <c r="AV27" s="249"/>
      <c r="AW27" s="249"/>
      <c r="AX27" s="249"/>
      <c r="AY27" s="254"/>
      <c r="AZ27" s="97"/>
    </row>
    <row r="28" spans="2:56" ht="36.75" customHeight="1">
      <c r="B28" s="90"/>
      <c r="C28" s="245"/>
      <c r="D28" s="33"/>
      <c r="E28" s="1491"/>
      <c r="F28" s="1492"/>
      <c r="G28" s="1492"/>
      <c r="H28" s="1493"/>
      <c r="I28" s="1491"/>
      <c r="J28" s="1492"/>
      <c r="K28" s="1492"/>
      <c r="L28" s="1493"/>
      <c r="M28" s="215"/>
      <c r="N28" s="215"/>
      <c r="O28" s="215"/>
      <c r="P28" s="215"/>
      <c r="Q28" s="215"/>
      <c r="R28" s="215"/>
      <c r="S28" s="215"/>
      <c r="T28" s="215"/>
      <c r="U28" s="215"/>
      <c r="V28" s="252"/>
      <c r="W28" s="253"/>
      <c r="X28" s="215"/>
      <c r="Y28" s="215"/>
      <c r="Z28" s="215"/>
      <c r="AA28" s="249"/>
      <c r="AB28" s="249"/>
      <c r="AC28" s="249"/>
      <c r="AD28" s="249"/>
      <c r="AE28" s="249"/>
      <c r="AF28" s="249"/>
      <c r="AG28" s="249"/>
      <c r="AH28" s="249"/>
      <c r="AI28" s="249"/>
      <c r="AJ28" s="249"/>
      <c r="AK28" s="249"/>
      <c r="AL28" s="249"/>
      <c r="AM28" s="249"/>
      <c r="AN28" s="249"/>
      <c r="AO28" s="249"/>
      <c r="AP28" s="249"/>
      <c r="AQ28" s="249"/>
      <c r="AR28" s="249"/>
      <c r="AS28" s="249"/>
      <c r="AT28" s="249"/>
      <c r="AU28" s="249"/>
      <c r="AV28" s="249"/>
      <c r="AW28" s="249"/>
      <c r="AX28" s="249"/>
      <c r="AY28" s="254"/>
      <c r="AZ28" s="97"/>
    </row>
    <row r="29" spans="2:56" ht="36.75" customHeight="1">
      <c r="B29" s="90"/>
      <c r="C29" s="245"/>
      <c r="D29" s="33"/>
      <c r="E29" s="1491"/>
      <c r="F29" s="1492"/>
      <c r="G29" s="1492"/>
      <c r="H29" s="1493"/>
      <c r="I29" s="1491"/>
      <c r="J29" s="1492"/>
      <c r="K29" s="1492"/>
      <c r="L29" s="1493"/>
      <c r="M29" s="215"/>
      <c r="N29" s="215"/>
      <c r="O29" s="215"/>
      <c r="P29" s="215"/>
      <c r="Q29" s="215"/>
      <c r="R29" s="215"/>
      <c r="S29" s="215"/>
      <c r="T29" s="215"/>
      <c r="U29" s="215"/>
      <c r="V29" s="252"/>
      <c r="W29" s="253"/>
      <c r="X29" s="215"/>
      <c r="Y29" s="215"/>
      <c r="Z29" s="215"/>
      <c r="AA29" s="249"/>
      <c r="AB29" s="249"/>
      <c r="AC29" s="249"/>
      <c r="AD29" s="249"/>
      <c r="AE29" s="249"/>
      <c r="AF29" s="249"/>
      <c r="AG29" s="249"/>
      <c r="AH29" s="249"/>
      <c r="AI29" s="249"/>
      <c r="AJ29" s="249"/>
      <c r="AK29" s="249"/>
      <c r="AL29" s="249"/>
      <c r="AM29" s="249"/>
      <c r="AN29" s="249"/>
      <c r="AO29" s="249"/>
      <c r="AP29" s="249"/>
      <c r="AQ29" s="249"/>
      <c r="AR29" s="249"/>
      <c r="AS29" s="249"/>
      <c r="AT29" s="249"/>
      <c r="AU29" s="249"/>
      <c r="AV29" s="249"/>
      <c r="AW29" s="249"/>
      <c r="AX29" s="249"/>
      <c r="AY29" s="254"/>
      <c r="AZ29" s="97"/>
    </row>
    <row r="30" spans="2:56" ht="36.75" customHeight="1">
      <c r="B30" s="90"/>
      <c r="C30" s="245"/>
      <c r="D30" s="33"/>
      <c r="E30" s="1491"/>
      <c r="F30" s="1492"/>
      <c r="G30" s="1492"/>
      <c r="H30" s="1493"/>
      <c r="I30" s="1491"/>
      <c r="J30" s="1492"/>
      <c r="K30" s="1492"/>
      <c r="L30" s="1493"/>
      <c r="M30" s="215"/>
      <c r="N30" s="215"/>
      <c r="O30" s="215"/>
      <c r="P30" s="215"/>
      <c r="Q30" s="215"/>
      <c r="R30" s="215"/>
      <c r="S30" s="215"/>
      <c r="T30" s="215"/>
      <c r="U30" s="215"/>
      <c r="V30" s="252"/>
      <c r="W30" s="253"/>
      <c r="X30" s="215"/>
      <c r="Y30" s="215"/>
      <c r="Z30" s="215"/>
      <c r="AA30" s="249"/>
      <c r="AB30" s="249"/>
      <c r="AC30" s="249"/>
      <c r="AD30" s="249"/>
      <c r="AE30" s="249"/>
      <c r="AF30" s="249"/>
      <c r="AG30" s="249"/>
      <c r="AH30" s="249"/>
      <c r="AI30" s="249"/>
      <c r="AJ30" s="249"/>
      <c r="AK30" s="249"/>
      <c r="AL30" s="249"/>
      <c r="AM30" s="249"/>
      <c r="AN30" s="249"/>
      <c r="AO30" s="249"/>
      <c r="AP30" s="249"/>
      <c r="AQ30" s="249"/>
      <c r="AR30" s="249"/>
      <c r="AS30" s="249"/>
      <c r="AT30" s="249"/>
      <c r="AU30" s="249"/>
      <c r="AV30" s="249"/>
      <c r="AW30" s="249"/>
      <c r="AX30" s="249"/>
      <c r="AY30" s="254"/>
      <c r="AZ30" s="97"/>
    </row>
    <row r="31" spans="2:56" ht="36.75" customHeight="1">
      <c r="B31" s="90"/>
      <c r="C31" s="245"/>
      <c r="D31" s="33"/>
      <c r="E31" s="1494"/>
      <c r="F31" s="1495"/>
      <c r="G31" s="1495"/>
      <c r="H31" s="1496"/>
      <c r="I31" s="1491"/>
      <c r="J31" s="1492"/>
      <c r="K31" s="1492"/>
      <c r="L31" s="1493"/>
      <c r="M31" s="215"/>
      <c r="N31" s="215"/>
      <c r="O31" s="215"/>
      <c r="P31" s="215"/>
      <c r="Q31" s="215"/>
      <c r="R31" s="215"/>
      <c r="S31" s="215"/>
      <c r="T31" s="215"/>
      <c r="U31" s="215"/>
      <c r="V31" s="252"/>
      <c r="W31" s="253"/>
      <c r="X31" s="215"/>
      <c r="Y31" s="215"/>
      <c r="Z31" s="215"/>
      <c r="AA31" s="249"/>
      <c r="AB31" s="249"/>
      <c r="AC31" s="249"/>
      <c r="AD31" s="249"/>
      <c r="AE31" s="249"/>
      <c r="AF31" s="249"/>
      <c r="AG31" s="249"/>
      <c r="AH31" s="249"/>
      <c r="AI31" s="249"/>
      <c r="AJ31" s="249"/>
      <c r="AK31" s="249"/>
      <c r="AL31" s="249"/>
      <c r="AM31" s="249"/>
      <c r="AN31" s="249"/>
      <c r="AO31" s="249"/>
      <c r="AP31" s="249"/>
      <c r="AQ31" s="249"/>
      <c r="AR31" s="249"/>
      <c r="AS31" s="249"/>
      <c r="AT31" s="249"/>
      <c r="AU31" s="249"/>
      <c r="AV31" s="249"/>
      <c r="AW31" s="249"/>
      <c r="AX31" s="249"/>
      <c r="AY31" s="254"/>
      <c r="AZ31" s="97"/>
    </row>
    <row r="32" spans="2:56" ht="36.75" customHeight="1">
      <c r="B32" s="90"/>
      <c r="C32" s="245"/>
      <c r="D32" s="33"/>
      <c r="E32" s="1494"/>
      <c r="F32" s="1495"/>
      <c r="G32" s="1495"/>
      <c r="H32" s="1496"/>
      <c r="I32" s="1494"/>
      <c r="J32" s="1495"/>
      <c r="K32" s="1495"/>
      <c r="L32" s="1496"/>
      <c r="M32" s="215"/>
      <c r="N32" s="215"/>
      <c r="O32" s="215"/>
      <c r="P32" s="215"/>
      <c r="Q32" s="215"/>
      <c r="R32" s="215"/>
      <c r="S32" s="215"/>
      <c r="T32" s="215"/>
      <c r="U32" s="215"/>
      <c r="V32" s="252"/>
      <c r="W32" s="253"/>
      <c r="X32" s="215"/>
      <c r="Y32" s="215"/>
      <c r="Z32" s="215"/>
      <c r="AA32" s="249"/>
      <c r="AB32" s="249"/>
      <c r="AC32" s="249"/>
      <c r="AD32" s="249"/>
      <c r="AE32" s="249"/>
      <c r="AF32" s="249"/>
      <c r="AG32" s="249"/>
      <c r="AH32" s="249"/>
      <c r="AI32" s="249"/>
      <c r="AJ32" s="249"/>
      <c r="AK32" s="249"/>
      <c r="AL32" s="249"/>
      <c r="AM32" s="249"/>
      <c r="AN32" s="249"/>
      <c r="AO32" s="249"/>
      <c r="AP32" s="249"/>
      <c r="AQ32" s="249"/>
      <c r="AR32" s="249"/>
      <c r="AS32" s="249"/>
      <c r="AT32" s="249"/>
      <c r="AU32" s="249"/>
      <c r="AV32" s="249"/>
      <c r="AW32" s="249"/>
      <c r="AX32" s="249"/>
      <c r="AY32" s="254"/>
      <c r="AZ32" s="97"/>
    </row>
    <row r="33" spans="2:52" ht="36.75" customHeight="1">
      <c r="B33" s="90"/>
      <c r="C33" s="245"/>
      <c r="D33" s="33"/>
      <c r="E33" s="1494"/>
      <c r="F33" s="1495"/>
      <c r="G33" s="1495"/>
      <c r="H33" s="1496"/>
      <c r="I33" s="1494"/>
      <c r="J33" s="1495"/>
      <c r="K33" s="1495"/>
      <c r="L33" s="1496"/>
      <c r="M33" s="215"/>
      <c r="N33" s="215"/>
      <c r="O33" s="215"/>
      <c r="P33" s="215"/>
      <c r="Q33" s="215"/>
      <c r="R33" s="215"/>
      <c r="S33" s="215"/>
      <c r="T33" s="215"/>
      <c r="U33" s="215"/>
      <c r="V33" s="252"/>
      <c r="W33" s="253"/>
      <c r="X33" s="215"/>
      <c r="Y33" s="215"/>
      <c r="Z33" s="215"/>
      <c r="AA33" s="249"/>
      <c r="AB33" s="249"/>
      <c r="AC33" s="249"/>
      <c r="AD33" s="249"/>
      <c r="AE33" s="249"/>
      <c r="AF33" s="249"/>
      <c r="AG33" s="249"/>
      <c r="AH33" s="249"/>
      <c r="AI33" s="249"/>
      <c r="AJ33" s="249"/>
      <c r="AK33" s="249"/>
      <c r="AL33" s="249"/>
      <c r="AM33" s="249"/>
      <c r="AN33" s="249"/>
      <c r="AO33" s="249"/>
      <c r="AP33" s="249"/>
      <c r="AQ33" s="249"/>
      <c r="AR33" s="249"/>
      <c r="AS33" s="249"/>
      <c r="AT33" s="249"/>
      <c r="AU33" s="249"/>
      <c r="AV33" s="249"/>
      <c r="AW33" s="249"/>
      <c r="AX33" s="249"/>
      <c r="AY33" s="254"/>
      <c r="AZ33" s="97"/>
    </row>
    <row r="34" spans="2:52" ht="36.75" customHeight="1">
      <c r="B34" s="90"/>
      <c r="C34" s="245"/>
      <c r="D34" s="33"/>
      <c r="E34" s="1494"/>
      <c r="F34" s="1495"/>
      <c r="G34" s="1495"/>
      <c r="H34" s="1496"/>
      <c r="I34" s="1494"/>
      <c r="J34" s="1495"/>
      <c r="K34" s="1495"/>
      <c r="L34" s="1496"/>
      <c r="M34" s="215"/>
      <c r="N34" s="215"/>
      <c r="O34" s="215"/>
      <c r="P34" s="215"/>
      <c r="Q34" s="215"/>
      <c r="R34" s="215"/>
      <c r="S34" s="215"/>
      <c r="T34" s="215"/>
      <c r="U34" s="215"/>
      <c r="V34" s="252"/>
      <c r="W34" s="253"/>
      <c r="X34" s="215"/>
      <c r="Y34" s="215"/>
      <c r="Z34" s="215"/>
      <c r="AA34" s="249"/>
      <c r="AB34" s="249"/>
      <c r="AC34" s="249"/>
      <c r="AD34" s="249"/>
      <c r="AE34" s="249"/>
      <c r="AF34" s="249"/>
      <c r="AG34" s="249"/>
      <c r="AH34" s="249"/>
      <c r="AI34" s="249"/>
      <c r="AJ34" s="249"/>
      <c r="AK34" s="249"/>
      <c r="AL34" s="249"/>
      <c r="AM34" s="249"/>
      <c r="AN34" s="249"/>
      <c r="AO34" s="249"/>
      <c r="AP34" s="249"/>
      <c r="AQ34" s="249"/>
      <c r="AR34" s="249"/>
      <c r="AS34" s="249"/>
      <c r="AT34" s="249"/>
      <c r="AU34" s="249"/>
      <c r="AV34" s="249"/>
      <c r="AW34" s="249"/>
      <c r="AX34" s="249"/>
      <c r="AY34" s="254"/>
      <c r="AZ34" s="97"/>
    </row>
    <row r="35" spans="2:52" ht="36.75" customHeight="1">
      <c r="B35" s="90"/>
      <c r="C35" s="245"/>
      <c r="D35" s="33"/>
      <c r="E35" s="1494"/>
      <c r="F35" s="1495"/>
      <c r="G35" s="1495"/>
      <c r="H35" s="1496"/>
      <c r="I35" s="1494"/>
      <c r="J35" s="1495"/>
      <c r="K35" s="1495"/>
      <c r="L35" s="1496"/>
      <c r="M35" s="215"/>
      <c r="N35" s="215"/>
      <c r="O35" s="215"/>
      <c r="P35" s="215"/>
      <c r="Q35" s="215"/>
      <c r="R35" s="215"/>
      <c r="S35" s="215"/>
      <c r="T35" s="215"/>
      <c r="U35" s="215"/>
      <c r="V35" s="252"/>
      <c r="W35" s="253"/>
      <c r="X35" s="215"/>
      <c r="Y35" s="215"/>
      <c r="Z35" s="215"/>
      <c r="AA35" s="249"/>
      <c r="AB35" s="249"/>
      <c r="AC35" s="249"/>
      <c r="AD35" s="249"/>
      <c r="AE35" s="249"/>
      <c r="AF35" s="249"/>
      <c r="AG35" s="249"/>
      <c r="AH35" s="249"/>
      <c r="AI35" s="249"/>
      <c r="AJ35" s="249"/>
      <c r="AK35" s="249"/>
      <c r="AL35" s="249"/>
      <c r="AM35" s="249"/>
      <c r="AN35" s="249"/>
      <c r="AO35" s="249"/>
      <c r="AP35" s="249"/>
      <c r="AQ35" s="249"/>
      <c r="AR35" s="249"/>
      <c r="AS35" s="249"/>
      <c r="AT35" s="249"/>
      <c r="AU35" s="249"/>
      <c r="AV35" s="249"/>
      <c r="AW35" s="249"/>
      <c r="AX35" s="249"/>
      <c r="AY35" s="254"/>
      <c r="AZ35" s="97"/>
    </row>
    <row r="36" spans="2:52" ht="36.75" customHeight="1">
      <c r="B36" s="90"/>
      <c r="C36" s="245"/>
      <c r="D36" s="33"/>
      <c r="E36" s="1494"/>
      <c r="F36" s="1495"/>
      <c r="G36" s="1495"/>
      <c r="H36" s="1496"/>
      <c r="I36" s="1494"/>
      <c r="J36" s="1495"/>
      <c r="K36" s="1495"/>
      <c r="L36" s="1496"/>
      <c r="M36" s="215"/>
      <c r="N36" s="215"/>
      <c r="O36" s="215"/>
      <c r="P36" s="215"/>
      <c r="Q36" s="215"/>
      <c r="R36" s="215"/>
      <c r="S36" s="215"/>
      <c r="T36" s="215"/>
      <c r="U36" s="215"/>
      <c r="V36" s="252"/>
      <c r="W36" s="253"/>
      <c r="X36" s="215"/>
      <c r="Y36" s="215"/>
      <c r="Z36" s="215"/>
      <c r="AA36" s="249"/>
      <c r="AB36" s="249"/>
      <c r="AC36" s="249"/>
      <c r="AD36" s="249"/>
      <c r="AE36" s="249"/>
      <c r="AF36" s="249"/>
      <c r="AG36" s="249"/>
      <c r="AH36" s="249"/>
      <c r="AI36" s="249"/>
      <c r="AJ36" s="249"/>
      <c r="AK36" s="249"/>
      <c r="AL36" s="249"/>
      <c r="AM36" s="249"/>
      <c r="AN36" s="249"/>
      <c r="AO36" s="249"/>
      <c r="AP36" s="249"/>
      <c r="AQ36" s="249"/>
      <c r="AR36" s="249"/>
      <c r="AS36" s="249"/>
      <c r="AT36" s="249"/>
      <c r="AU36" s="249"/>
      <c r="AV36" s="249"/>
      <c r="AW36" s="249"/>
      <c r="AX36" s="249"/>
      <c r="AY36" s="254"/>
      <c r="AZ36" s="97"/>
    </row>
    <row r="37" spans="2:52" ht="36.75" customHeight="1">
      <c r="B37" s="90"/>
      <c r="C37" s="245"/>
      <c r="D37" s="33"/>
      <c r="E37" s="1494"/>
      <c r="F37" s="1495"/>
      <c r="G37" s="1495"/>
      <c r="H37" s="1496"/>
      <c r="I37" s="1494"/>
      <c r="J37" s="1495"/>
      <c r="K37" s="1495"/>
      <c r="L37" s="1496"/>
      <c r="M37" s="215"/>
      <c r="N37" s="215"/>
      <c r="O37" s="215"/>
      <c r="P37" s="215"/>
      <c r="Q37" s="215"/>
      <c r="R37" s="215"/>
      <c r="S37" s="215"/>
      <c r="T37" s="215"/>
      <c r="U37" s="215"/>
      <c r="V37" s="252"/>
      <c r="W37" s="253"/>
      <c r="X37" s="215"/>
      <c r="Y37" s="215"/>
      <c r="Z37" s="215"/>
      <c r="AA37" s="249"/>
      <c r="AB37" s="249"/>
      <c r="AC37" s="249"/>
      <c r="AD37" s="249"/>
      <c r="AE37" s="249"/>
      <c r="AF37" s="249"/>
      <c r="AG37" s="249"/>
      <c r="AH37" s="249"/>
      <c r="AI37" s="249"/>
      <c r="AJ37" s="249"/>
      <c r="AK37" s="249"/>
      <c r="AL37" s="249"/>
      <c r="AM37" s="249"/>
      <c r="AN37" s="249"/>
      <c r="AO37" s="249"/>
      <c r="AP37" s="249"/>
      <c r="AQ37" s="249"/>
      <c r="AR37" s="249"/>
      <c r="AS37" s="249"/>
      <c r="AT37" s="249"/>
      <c r="AU37" s="249"/>
      <c r="AV37" s="249"/>
      <c r="AW37" s="249"/>
      <c r="AX37" s="249"/>
      <c r="AY37" s="254"/>
      <c r="AZ37" s="97"/>
    </row>
    <row r="38" spans="2:52" ht="36.75" customHeight="1">
      <c r="B38" s="90"/>
      <c r="C38" s="245"/>
      <c r="D38" s="33"/>
      <c r="E38" s="1494"/>
      <c r="F38" s="1495"/>
      <c r="G38" s="1495"/>
      <c r="H38" s="1496"/>
      <c r="I38" s="1494"/>
      <c r="J38" s="1495"/>
      <c r="K38" s="1495"/>
      <c r="L38" s="1496"/>
      <c r="M38" s="215"/>
      <c r="N38" s="215"/>
      <c r="O38" s="215"/>
      <c r="P38" s="215"/>
      <c r="Q38" s="215"/>
      <c r="R38" s="215"/>
      <c r="S38" s="215"/>
      <c r="T38" s="215"/>
      <c r="U38" s="215"/>
      <c r="V38" s="252"/>
      <c r="W38" s="253"/>
      <c r="X38" s="215"/>
      <c r="Y38" s="215"/>
      <c r="Z38" s="215"/>
      <c r="AA38" s="249"/>
      <c r="AB38" s="249"/>
      <c r="AC38" s="249"/>
      <c r="AD38" s="249"/>
      <c r="AE38" s="249"/>
      <c r="AF38" s="249"/>
      <c r="AG38" s="249"/>
      <c r="AH38" s="249"/>
      <c r="AI38" s="249"/>
      <c r="AJ38" s="249"/>
      <c r="AK38" s="249"/>
      <c r="AL38" s="249"/>
      <c r="AM38" s="249"/>
      <c r="AN38" s="249"/>
      <c r="AO38" s="249"/>
      <c r="AP38" s="249"/>
      <c r="AQ38" s="249"/>
      <c r="AR38" s="249"/>
      <c r="AS38" s="249"/>
      <c r="AT38" s="249"/>
      <c r="AU38" s="249"/>
      <c r="AV38" s="249"/>
      <c r="AW38" s="249"/>
      <c r="AX38" s="249"/>
      <c r="AY38" s="254"/>
      <c r="AZ38" s="97"/>
    </row>
    <row r="39" spans="2:52" ht="36.75" customHeight="1">
      <c r="B39" s="90"/>
      <c r="C39" s="245"/>
      <c r="D39" s="33"/>
      <c r="E39" s="1494"/>
      <c r="F39" s="1495"/>
      <c r="G39" s="1495"/>
      <c r="H39" s="1496"/>
      <c r="I39" s="1494"/>
      <c r="J39" s="1495"/>
      <c r="K39" s="1495"/>
      <c r="L39" s="1496"/>
      <c r="M39" s="215"/>
      <c r="N39" s="215"/>
      <c r="O39" s="215"/>
      <c r="P39" s="215"/>
      <c r="Q39" s="215"/>
      <c r="R39" s="215"/>
      <c r="S39" s="215"/>
      <c r="T39" s="215"/>
      <c r="U39" s="215"/>
      <c r="V39" s="252"/>
      <c r="W39" s="253"/>
      <c r="X39" s="215"/>
      <c r="Y39" s="215"/>
      <c r="Z39" s="215"/>
      <c r="AA39" s="249"/>
      <c r="AB39" s="249"/>
      <c r="AC39" s="249"/>
      <c r="AD39" s="249"/>
      <c r="AE39" s="249"/>
      <c r="AF39" s="249"/>
      <c r="AG39" s="249"/>
      <c r="AH39" s="249"/>
      <c r="AI39" s="249"/>
      <c r="AJ39" s="249"/>
      <c r="AK39" s="249"/>
      <c r="AL39" s="249"/>
      <c r="AM39" s="249"/>
      <c r="AN39" s="249"/>
      <c r="AO39" s="249"/>
      <c r="AP39" s="249"/>
      <c r="AQ39" s="249"/>
      <c r="AR39" s="249"/>
      <c r="AS39" s="249"/>
      <c r="AT39" s="249"/>
      <c r="AU39" s="249"/>
      <c r="AV39" s="249"/>
      <c r="AW39" s="249"/>
      <c r="AX39" s="249"/>
      <c r="AY39" s="254"/>
      <c r="AZ39" s="97"/>
    </row>
    <row r="40" spans="2:52" ht="36.75" customHeight="1">
      <c r="B40" s="90"/>
      <c r="C40" s="245"/>
      <c r="D40" s="33"/>
      <c r="E40" s="1494"/>
      <c r="F40" s="1495"/>
      <c r="G40" s="1495"/>
      <c r="H40" s="1496"/>
      <c r="I40" s="1494"/>
      <c r="J40" s="1495"/>
      <c r="K40" s="1495"/>
      <c r="L40" s="1496"/>
      <c r="M40" s="215"/>
      <c r="N40" s="215"/>
      <c r="O40" s="215"/>
      <c r="P40" s="215"/>
      <c r="Q40" s="215"/>
      <c r="R40" s="215"/>
      <c r="S40" s="215"/>
      <c r="T40" s="215"/>
      <c r="U40" s="215"/>
      <c r="V40" s="252"/>
      <c r="W40" s="253"/>
      <c r="X40" s="215"/>
      <c r="Y40" s="215"/>
      <c r="Z40" s="215"/>
      <c r="AA40" s="249"/>
      <c r="AB40" s="249"/>
      <c r="AC40" s="249"/>
      <c r="AD40" s="249"/>
      <c r="AE40" s="249"/>
      <c r="AF40" s="249"/>
      <c r="AG40" s="249"/>
      <c r="AH40" s="249"/>
      <c r="AI40" s="249"/>
      <c r="AJ40" s="249"/>
      <c r="AK40" s="249"/>
      <c r="AL40" s="249"/>
      <c r="AM40" s="249"/>
      <c r="AN40" s="249"/>
      <c r="AO40" s="249"/>
      <c r="AP40" s="249"/>
      <c r="AQ40" s="249"/>
      <c r="AR40" s="249"/>
      <c r="AS40" s="249"/>
      <c r="AT40" s="249"/>
      <c r="AU40" s="249"/>
      <c r="AV40" s="249"/>
      <c r="AW40" s="249"/>
      <c r="AX40" s="249"/>
      <c r="AY40" s="254"/>
      <c r="AZ40" s="97"/>
    </row>
    <row r="41" spans="2:52" ht="36.75" customHeight="1">
      <c r="B41" s="90"/>
      <c r="C41" s="245"/>
      <c r="D41" s="33"/>
      <c r="E41" s="1494"/>
      <c r="F41" s="1495"/>
      <c r="G41" s="1495"/>
      <c r="H41" s="1496"/>
      <c r="I41" s="1494"/>
      <c r="J41" s="1495"/>
      <c r="K41" s="1495"/>
      <c r="L41" s="1496"/>
      <c r="M41" s="215"/>
      <c r="N41" s="215"/>
      <c r="O41" s="215"/>
      <c r="P41" s="215"/>
      <c r="Q41" s="215"/>
      <c r="R41" s="215"/>
      <c r="S41" s="215"/>
      <c r="T41" s="215"/>
      <c r="U41" s="215"/>
      <c r="V41" s="252"/>
      <c r="W41" s="253"/>
      <c r="X41" s="215"/>
      <c r="Y41" s="215"/>
      <c r="Z41" s="215"/>
      <c r="AA41" s="249"/>
      <c r="AB41" s="249"/>
      <c r="AC41" s="249"/>
      <c r="AD41" s="249"/>
      <c r="AE41" s="249"/>
      <c r="AF41" s="249"/>
      <c r="AG41" s="249"/>
      <c r="AH41" s="249"/>
      <c r="AI41" s="249"/>
      <c r="AJ41" s="249"/>
      <c r="AK41" s="249"/>
      <c r="AL41" s="249"/>
      <c r="AM41" s="249"/>
      <c r="AN41" s="249"/>
      <c r="AO41" s="249"/>
      <c r="AP41" s="249"/>
      <c r="AQ41" s="249"/>
      <c r="AR41" s="249"/>
      <c r="AS41" s="249"/>
      <c r="AT41" s="249"/>
      <c r="AU41" s="249"/>
      <c r="AV41" s="249"/>
      <c r="AW41" s="249"/>
      <c r="AX41" s="249"/>
      <c r="AY41" s="254"/>
      <c r="AZ41" s="97"/>
    </row>
    <row r="42" spans="2:52" ht="36.75" customHeight="1">
      <c r="B42" s="90"/>
      <c r="C42" s="245"/>
      <c r="D42" s="33"/>
      <c r="E42" s="1494"/>
      <c r="F42" s="1495"/>
      <c r="G42" s="1495"/>
      <c r="H42" s="1496"/>
      <c r="I42" s="1494"/>
      <c r="J42" s="1495"/>
      <c r="K42" s="1495"/>
      <c r="L42" s="1496"/>
      <c r="M42" s="215"/>
      <c r="N42" s="215"/>
      <c r="O42" s="215"/>
      <c r="P42" s="215"/>
      <c r="Q42" s="215"/>
      <c r="R42" s="215"/>
      <c r="S42" s="215"/>
      <c r="T42" s="215"/>
      <c r="U42" s="215"/>
      <c r="V42" s="252"/>
      <c r="W42" s="253"/>
      <c r="X42" s="215"/>
      <c r="Y42" s="215"/>
      <c r="Z42" s="215"/>
      <c r="AA42" s="249"/>
      <c r="AB42" s="249"/>
      <c r="AC42" s="249"/>
      <c r="AD42" s="249"/>
      <c r="AE42" s="249"/>
      <c r="AF42" s="249"/>
      <c r="AG42" s="249"/>
      <c r="AH42" s="249"/>
      <c r="AI42" s="249"/>
      <c r="AJ42" s="249"/>
      <c r="AK42" s="249"/>
      <c r="AL42" s="249"/>
      <c r="AM42" s="249"/>
      <c r="AN42" s="249"/>
      <c r="AO42" s="249"/>
      <c r="AP42" s="249"/>
      <c r="AQ42" s="249"/>
      <c r="AR42" s="249"/>
      <c r="AS42" s="249"/>
      <c r="AT42" s="249"/>
      <c r="AU42" s="249"/>
      <c r="AV42" s="249"/>
      <c r="AW42" s="249"/>
      <c r="AX42" s="249"/>
      <c r="AY42" s="254"/>
      <c r="AZ42" s="97"/>
    </row>
    <row r="43" spans="2:52" ht="36.75" customHeight="1">
      <c r="B43" s="90"/>
      <c r="C43" s="245"/>
      <c r="D43" s="33"/>
      <c r="E43" s="1494"/>
      <c r="F43" s="1495"/>
      <c r="G43" s="1495"/>
      <c r="H43" s="1496"/>
      <c r="I43" s="1494"/>
      <c r="J43" s="1495"/>
      <c r="K43" s="1495"/>
      <c r="L43" s="1496"/>
      <c r="M43" s="215"/>
      <c r="N43" s="215"/>
      <c r="O43" s="215"/>
      <c r="P43" s="215"/>
      <c r="Q43" s="215"/>
      <c r="R43" s="215"/>
      <c r="S43" s="215"/>
      <c r="T43" s="215"/>
      <c r="U43" s="215"/>
      <c r="V43" s="252"/>
      <c r="W43" s="253"/>
      <c r="X43" s="215"/>
      <c r="Y43" s="215"/>
      <c r="Z43" s="215"/>
      <c r="AA43" s="249"/>
      <c r="AB43" s="249"/>
      <c r="AC43" s="249"/>
      <c r="AD43" s="249"/>
      <c r="AE43" s="249"/>
      <c r="AF43" s="249"/>
      <c r="AG43" s="249"/>
      <c r="AH43" s="249"/>
      <c r="AI43" s="249"/>
      <c r="AJ43" s="249"/>
      <c r="AK43" s="249"/>
      <c r="AL43" s="249"/>
      <c r="AM43" s="249"/>
      <c r="AN43" s="249"/>
      <c r="AO43" s="249"/>
      <c r="AP43" s="249"/>
      <c r="AQ43" s="249"/>
      <c r="AR43" s="249"/>
      <c r="AS43" s="249"/>
      <c r="AT43" s="249"/>
      <c r="AU43" s="249"/>
      <c r="AV43" s="249"/>
      <c r="AW43" s="249"/>
      <c r="AX43" s="249"/>
      <c r="AY43" s="254"/>
      <c r="AZ43" s="97"/>
    </row>
    <row r="44" spans="2:52" ht="36.75" customHeight="1">
      <c r="B44" s="90"/>
      <c r="C44" s="245"/>
      <c r="D44" s="33"/>
      <c r="E44" s="1494"/>
      <c r="F44" s="1495"/>
      <c r="G44" s="1495"/>
      <c r="H44" s="1496"/>
      <c r="I44" s="1494"/>
      <c r="J44" s="1495"/>
      <c r="K44" s="1495"/>
      <c r="L44" s="1496"/>
      <c r="M44" s="215"/>
      <c r="N44" s="215"/>
      <c r="O44" s="215"/>
      <c r="P44" s="215"/>
      <c r="Q44" s="215"/>
      <c r="R44" s="215"/>
      <c r="S44" s="215"/>
      <c r="T44" s="215"/>
      <c r="U44" s="215"/>
      <c r="V44" s="252"/>
      <c r="W44" s="253"/>
      <c r="X44" s="215"/>
      <c r="Y44" s="215"/>
      <c r="Z44" s="215"/>
      <c r="AA44" s="249"/>
      <c r="AB44" s="249"/>
      <c r="AC44" s="249"/>
      <c r="AD44" s="249"/>
      <c r="AE44" s="249"/>
      <c r="AF44" s="249"/>
      <c r="AG44" s="249"/>
      <c r="AH44" s="249"/>
      <c r="AI44" s="249"/>
      <c r="AJ44" s="249"/>
      <c r="AK44" s="249"/>
      <c r="AL44" s="249"/>
      <c r="AM44" s="249"/>
      <c r="AN44" s="249"/>
      <c r="AO44" s="249"/>
      <c r="AP44" s="249"/>
      <c r="AQ44" s="249"/>
      <c r="AR44" s="249"/>
      <c r="AS44" s="249"/>
      <c r="AT44" s="249"/>
      <c r="AU44" s="249"/>
      <c r="AV44" s="249"/>
      <c r="AW44" s="249"/>
      <c r="AX44" s="249"/>
      <c r="AY44" s="254"/>
      <c r="AZ44" s="97"/>
    </row>
    <row r="45" spans="2:52" ht="36.75" customHeight="1">
      <c r="B45" s="90"/>
      <c r="C45" s="245"/>
      <c r="D45" s="33"/>
      <c r="E45" s="1494"/>
      <c r="F45" s="1495"/>
      <c r="G45" s="1495"/>
      <c r="H45" s="1496"/>
      <c r="I45" s="1494"/>
      <c r="J45" s="1495"/>
      <c r="K45" s="1495"/>
      <c r="L45" s="1496"/>
      <c r="M45" s="215"/>
      <c r="N45" s="215"/>
      <c r="O45" s="215"/>
      <c r="P45" s="215"/>
      <c r="Q45" s="215"/>
      <c r="R45" s="215"/>
      <c r="S45" s="215"/>
      <c r="T45" s="215"/>
      <c r="U45" s="215"/>
      <c r="V45" s="252"/>
      <c r="W45" s="253"/>
      <c r="X45" s="215"/>
      <c r="Y45" s="215"/>
      <c r="Z45" s="215"/>
      <c r="AA45" s="249"/>
      <c r="AB45" s="249"/>
      <c r="AC45" s="249"/>
      <c r="AD45" s="249"/>
      <c r="AE45" s="249"/>
      <c r="AF45" s="249"/>
      <c r="AG45" s="249"/>
      <c r="AH45" s="249"/>
      <c r="AI45" s="249"/>
      <c r="AJ45" s="249"/>
      <c r="AK45" s="249"/>
      <c r="AL45" s="249"/>
      <c r="AM45" s="249"/>
      <c r="AN45" s="249"/>
      <c r="AO45" s="249"/>
      <c r="AP45" s="249"/>
      <c r="AQ45" s="249"/>
      <c r="AR45" s="249"/>
      <c r="AS45" s="249"/>
      <c r="AT45" s="249"/>
      <c r="AU45" s="249"/>
      <c r="AV45" s="249"/>
      <c r="AW45" s="249"/>
      <c r="AX45" s="249"/>
      <c r="AY45" s="254"/>
      <c r="AZ45" s="97"/>
    </row>
    <row r="46" spans="2:52" ht="36.75" customHeight="1">
      <c r="B46" s="90"/>
      <c r="C46" s="245"/>
      <c r="D46" s="33"/>
      <c r="E46" s="1494"/>
      <c r="F46" s="1495"/>
      <c r="G46" s="1495"/>
      <c r="H46" s="1496"/>
      <c r="I46" s="1494"/>
      <c r="J46" s="1495"/>
      <c r="K46" s="1495"/>
      <c r="L46" s="1496"/>
      <c r="M46" s="215"/>
      <c r="N46" s="215"/>
      <c r="O46" s="215"/>
      <c r="P46" s="215"/>
      <c r="Q46" s="215"/>
      <c r="R46" s="215"/>
      <c r="S46" s="215"/>
      <c r="T46" s="215"/>
      <c r="U46" s="215"/>
      <c r="V46" s="252"/>
      <c r="W46" s="253"/>
      <c r="X46" s="215"/>
      <c r="Y46" s="215"/>
      <c r="Z46" s="215"/>
      <c r="AA46" s="249"/>
      <c r="AB46" s="249"/>
      <c r="AC46" s="249"/>
      <c r="AD46" s="249"/>
      <c r="AE46" s="249"/>
      <c r="AF46" s="249"/>
      <c r="AG46" s="249"/>
      <c r="AH46" s="249"/>
      <c r="AI46" s="249"/>
      <c r="AJ46" s="249"/>
      <c r="AK46" s="249"/>
      <c r="AL46" s="249"/>
      <c r="AM46" s="249"/>
      <c r="AN46" s="249"/>
      <c r="AO46" s="249"/>
      <c r="AP46" s="249"/>
      <c r="AQ46" s="249"/>
      <c r="AR46" s="249"/>
      <c r="AS46" s="249"/>
      <c r="AT46" s="249"/>
      <c r="AU46" s="249"/>
      <c r="AV46" s="249"/>
      <c r="AW46" s="249"/>
      <c r="AX46" s="249"/>
      <c r="AY46" s="254"/>
      <c r="AZ46" s="97"/>
    </row>
    <row r="47" spans="2:52" ht="36.75" customHeight="1">
      <c r="B47" s="90"/>
      <c r="C47" s="245"/>
      <c r="D47" s="33"/>
      <c r="E47" s="1494"/>
      <c r="F47" s="1495"/>
      <c r="G47" s="1495"/>
      <c r="H47" s="1496"/>
      <c r="I47" s="1494"/>
      <c r="J47" s="1495"/>
      <c r="K47" s="1495"/>
      <c r="L47" s="1496"/>
      <c r="M47" s="215"/>
      <c r="N47" s="215"/>
      <c r="O47" s="215"/>
      <c r="P47" s="215"/>
      <c r="Q47" s="215"/>
      <c r="R47" s="215"/>
      <c r="S47" s="215"/>
      <c r="T47" s="215"/>
      <c r="U47" s="215"/>
      <c r="V47" s="252"/>
      <c r="W47" s="253"/>
      <c r="X47" s="215"/>
      <c r="Y47" s="215"/>
      <c r="Z47" s="215"/>
      <c r="AA47" s="249"/>
      <c r="AB47" s="249"/>
      <c r="AC47" s="249"/>
      <c r="AD47" s="249"/>
      <c r="AE47" s="249"/>
      <c r="AF47" s="249"/>
      <c r="AG47" s="249"/>
      <c r="AH47" s="249"/>
      <c r="AI47" s="249"/>
      <c r="AJ47" s="249"/>
      <c r="AK47" s="249"/>
      <c r="AL47" s="249"/>
      <c r="AM47" s="249"/>
      <c r="AN47" s="249"/>
      <c r="AO47" s="249"/>
      <c r="AP47" s="249"/>
      <c r="AQ47" s="249"/>
      <c r="AR47" s="249"/>
      <c r="AS47" s="249"/>
      <c r="AT47" s="249"/>
      <c r="AU47" s="249"/>
      <c r="AV47" s="249"/>
      <c r="AW47" s="249"/>
      <c r="AX47" s="249"/>
      <c r="AY47" s="254"/>
      <c r="AZ47" s="97"/>
    </row>
    <row r="48" spans="2:52" ht="36.75" customHeight="1">
      <c r="B48" s="90"/>
      <c r="C48" s="245"/>
      <c r="D48" s="33"/>
      <c r="E48" s="1494"/>
      <c r="F48" s="1495"/>
      <c r="G48" s="1495"/>
      <c r="H48" s="1496"/>
      <c r="I48" s="1494"/>
      <c r="J48" s="1495"/>
      <c r="K48" s="1495"/>
      <c r="L48" s="1496"/>
      <c r="M48" s="215"/>
      <c r="N48" s="215"/>
      <c r="O48" s="215"/>
      <c r="P48" s="215"/>
      <c r="Q48" s="215"/>
      <c r="R48" s="215"/>
      <c r="S48" s="215"/>
      <c r="T48" s="215"/>
      <c r="U48" s="215"/>
      <c r="V48" s="252"/>
      <c r="W48" s="253"/>
      <c r="X48" s="215"/>
      <c r="Y48" s="215"/>
      <c r="Z48" s="215"/>
      <c r="AA48" s="249"/>
      <c r="AB48" s="249"/>
      <c r="AC48" s="249"/>
      <c r="AD48" s="249"/>
      <c r="AE48" s="249"/>
      <c r="AF48" s="249"/>
      <c r="AG48" s="249"/>
      <c r="AH48" s="249"/>
      <c r="AI48" s="249"/>
      <c r="AJ48" s="249"/>
      <c r="AK48" s="249"/>
      <c r="AL48" s="249"/>
      <c r="AM48" s="249"/>
      <c r="AN48" s="249"/>
      <c r="AO48" s="249"/>
      <c r="AP48" s="249"/>
      <c r="AQ48" s="249"/>
      <c r="AR48" s="249"/>
      <c r="AS48" s="249"/>
      <c r="AT48" s="249"/>
      <c r="AU48" s="249"/>
      <c r="AV48" s="249"/>
      <c r="AW48" s="249"/>
      <c r="AX48" s="249"/>
      <c r="AY48" s="254"/>
      <c r="AZ48" s="97"/>
    </row>
    <row r="49" spans="2:52" ht="18.75" thickBot="1">
      <c r="B49" s="90"/>
      <c r="C49" s="34"/>
      <c r="D49" s="199"/>
      <c r="E49" s="61"/>
      <c r="F49" s="101"/>
      <c r="G49" s="101"/>
      <c r="H49" s="101"/>
      <c r="I49" s="101"/>
      <c r="J49" s="101"/>
      <c r="K49" s="101"/>
      <c r="L49" s="101"/>
      <c r="M49" s="102"/>
      <c r="N49" s="102"/>
      <c r="O49" s="103"/>
      <c r="P49" s="103"/>
      <c r="Q49" s="103"/>
      <c r="R49" s="103"/>
      <c r="S49" s="103"/>
      <c r="T49" s="103"/>
      <c r="U49" s="103"/>
      <c r="V49" s="198"/>
      <c r="W49" s="103"/>
      <c r="X49" s="103"/>
      <c r="Y49" s="103"/>
      <c r="Z49" s="103"/>
      <c r="AA49" s="103"/>
      <c r="AB49" s="103"/>
      <c r="AC49" s="103"/>
      <c r="AD49" s="103"/>
      <c r="AE49" s="103"/>
      <c r="AF49" s="103"/>
      <c r="AG49" s="103"/>
      <c r="AH49" s="103"/>
      <c r="AI49" s="103"/>
      <c r="AJ49" s="103"/>
      <c r="AK49" s="103"/>
      <c r="AL49" s="103"/>
      <c r="AM49" s="103"/>
      <c r="AN49" s="103"/>
      <c r="AO49" s="103"/>
      <c r="AP49" s="103"/>
      <c r="AQ49" s="103"/>
      <c r="AR49" s="103"/>
      <c r="AS49" s="103"/>
      <c r="AT49" s="103"/>
      <c r="AU49" s="103"/>
      <c r="AV49" s="103"/>
      <c r="AW49" s="103"/>
      <c r="AX49" s="103"/>
      <c r="AY49" s="103"/>
      <c r="AZ49" s="97"/>
    </row>
  </sheetData>
  <sheetProtection password="D69D" sheet="1" formatColumns="0" insertRows="0"/>
  <mergeCells count="83">
    <mergeCell ref="I48:L48"/>
    <mergeCell ref="I38:L38"/>
    <mergeCell ref="I39:L39"/>
    <mergeCell ref="I40:L40"/>
    <mergeCell ref="I41:L41"/>
    <mergeCell ref="I47:L47"/>
    <mergeCell ref="I42:L42"/>
    <mergeCell ref="I43:L43"/>
    <mergeCell ref="I44:L44"/>
    <mergeCell ref="I45:L45"/>
    <mergeCell ref="C2:V2"/>
    <mergeCell ref="C3:V3"/>
    <mergeCell ref="E5:U5"/>
    <mergeCell ref="E11:H11"/>
    <mergeCell ref="I11:L11"/>
    <mergeCell ref="E8:H10"/>
    <mergeCell ref="AZ22:BD22"/>
    <mergeCell ref="E35:H35"/>
    <mergeCell ref="AZ10:BD13"/>
    <mergeCell ref="E12:H12"/>
    <mergeCell ref="E26:H26"/>
    <mergeCell ref="E25:H25"/>
    <mergeCell ref="E24:H24"/>
    <mergeCell ref="E23:H23"/>
    <mergeCell ref="W10:AY10"/>
    <mergeCell ref="I19:L19"/>
    <mergeCell ref="I21:L21"/>
    <mergeCell ref="E18:H18"/>
    <mergeCell ref="E17:H17"/>
    <mergeCell ref="E16:H16"/>
    <mergeCell ref="E15:H15"/>
    <mergeCell ref="E20:H20"/>
    <mergeCell ref="E13:H13"/>
    <mergeCell ref="E14:H14"/>
    <mergeCell ref="E32:H32"/>
    <mergeCell ref="E33:H33"/>
    <mergeCell ref="E34:H34"/>
    <mergeCell ref="E22:H22"/>
    <mergeCell ref="E21:H21"/>
    <mergeCell ref="E19:H19"/>
    <mergeCell ref="E29:H29"/>
    <mergeCell ref="E28:H28"/>
    <mergeCell ref="E27:H27"/>
    <mergeCell ref="E48:H48"/>
    <mergeCell ref="I12:L12"/>
    <mergeCell ref="I13:L13"/>
    <mergeCell ref="I14:L14"/>
    <mergeCell ref="I32:L32"/>
    <mergeCell ref="I33:L33"/>
    <mergeCell ref="I34:L34"/>
    <mergeCell ref="I35:L35"/>
    <mergeCell ref="I36:L36"/>
    <mergeCell ref="E30:H30"/>
    <mergeCell ref="I46:L46"/>
    <mergeCell ref="E47:H47"/>
    <mergeCell ref="E42:H42"/>
    <mergeCell ref="E43:H43"/>
    <mergeCell ref="E44:H44"/>
    <mergeCell ref="E45:H45"/>
    <mergeCell ref="E46:H46"/>
    <mergeCell ref="I31:L31"/>
    <mergeCell ref="I27:L27"/>
    <mergeCell ref="I28:L28"/>
    <mergeCell ref="I37:L37"/>
    <mergeCell ref="I30:L30"/>
    <mergeCell ref="E41:H41"/>
    <mergeCell ref="E37:H37"/>
    <mergeCell ref="E38:H38"/>
    <mergeCell ref="E39:H39"/>
    <mergeCell ref="E40:H40"/>
    <mergeCell ref="E36:H36"/>
    <mergeCell ref="E31:H31"/>
    <mergeCell ref="I15:L15"/>
    <mergeCell ref="I16:L16"/>
    <mergeCell ref="I17:L17"/>
    <mergeCell ref="I18:L18"/>
    <mergeCell ref="I29:L29"/>
    <mergeCell ref="I20:L20"/>
    <mergeCell ref="I23:L23"/>
    <mergeCell ref="I24:L24"/>
    <mergeCell ref="I25:L25"/>
    <mergeCell ref="I26:L26"/>
    <mergeCell ref="I22:L22"/>
  </mergeCells>
  <dataValidations count="2">
    <dataValidation type="list" allowBlank="1" showInputMessage="1" showErrorMessage="1" sqref="I9">
      <formula1>TimeSpan</formula1>
    </dataValidation>
    <dataValidation type="list" allowBlank="1" showInputMessage="1" showErrorMessage="1" sqref="M12:AY48">
      <formula1>CheckBox</formula1>
    </dataValidation>
  </dataValidations>
  <printOptions horizontalCentered="1"/>
  <pageMargins left="0.45" right="0.45" top="0.4" bottom="0.45" header="0.3" footer="0.3"/>
  <pageSetup paperSize="256" scale="65" orientation="landscape" r:id="rId1"/>
  <headerFooter>
    <oddFooter>&amp;CForm PC-2105</oddFooter>
  </headerFooter>
  <colBreaks count="1" manualBreakCount="1">
    <brk id="52" max="1048575" man="1"/>
  </colBreaks>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rgb="FFFFC000"/>
  </sheetPr>
  <dimension ref="C1:X38"/>
  <sheetViews>
    <sheetView topLeftCell="A4" zoomScale="90" zoomScaleNormal="90" workbookViewId="0">
      <selection activeCell="K34" sqref="K34:L34"/>
    </sheetView>
  </sheetViews>
  <sheetFormatPr defaultColWidth="9.140625" defaultRowHeight="15"/>
  <cols>
    <col min="1" max="1" width="2.85546875" style="357" customWidth="1"/>
    <col min="2" max="2" width="30.28515625" style="357" customWidth="1"/>
    <col min="3" max="3" width="5" style="357" customWidth="1"/>
    <col min="4" max="4" width="6.85546875" style="357" customWidth="1"/>
    <col min="5" max="5" width="9.140625" style="357"/>
    <col min="6" max="6" width="32.7109375" style="357" customWidth="1"/>
    <col min="7" max="12" width="15.140625" style="357" customWidth="1"/>
    <col min="13" max="13" width="25.28515625" style="357" customWidth="1"/>
    <col min="14" max="14" width="6.85546875" style="357" customWidth="1"/>
    <col min="15" max="15" width="2.42578125" style="357" customWidth="1"/>
    <col min="16" max="16" width="3.140625" style="357" customWidth="1"/>
    <col min="17" max="16384" width="9.140625" style="357"/>
  </cols>
  <sheetData>
    <row r="1" spans="3:24" ht="15.75" thickBot="1"/>
    <row r="2" spans="3:24" ht="24" customHeight="1" thickBot="1">
      <c r="C2" s="1539" t="s">
        <v>1408</v>
      </c>
      <c r="D2" s="1540"/>
      <c r="E2" s="1540"/>
      <c r="F2" s="1540"/>
      <c r="G2" s="1540"/>
      <c r="H2" s="1540"/>
      <c r="I2" s="1540"/>
      <c r="J2" s="1540"/>
      <c r="K2" s="1540"/>
      <c r="L2" s="1540"/>
      <c r="M2" s="1540"/>
      <c r="N2" s="1540"/>
      <c r="O2" s="1540"/>
      <c r="P2" s="1541"/>
      <c r="R2" s="819"/>
      <c r="S2" s="820"/>
      <c r="T2" s="820"/>
      <c r="U2" s="820"/>
      <c r="V2" s="820"/>
      <c r="W2" s="820"/>
      <c r="X2" s="821"/>
    </row>
    <row r="3" spans="3:24" ht="19.5" thickBot="1">
      <c r="C3" s="1507" t="s">
        <v>1439</v>
      </c>
      <c r="D3" s="1508"/>
      <c r="E3" s="1508"/>
      <c r="F3" s="1508"/>
      <c r="G3" s="1508"/>
      <c r="H3" s="1508"/>
      <c r="I3" s="1508"/>
      <c r="J3" s="1508"/>
      <c r="K3" s="1508"/>
      <c r="L3" s="1508"/>
      <c r="M3" s="1508"/>
      <c r="N3" s="1508"/>
      <c r="O3" s="1508"/>
      <c r="P3" s="1509"/>
      <c r="R3" s="1561" t="s">
        <v>1229</v>
      </c>
      <c r="S3" s="1562"/>
      <c r="T3" s="1562"/>
      <c r="U3" s="1562"/>
      <c r="V3" s="1562"/>
      <c r="W3" s="1562"/>
      <c r="X3" s="1563"/>
    </row>
    <row r="4" spans="3:24" ht="15" customHeight="1" thickBot="1">
      <c r="C4" s="968"/>
      <c r="D4" s="969"/>
      <c r="E4" s="970"/>
      <c r="F4" s="969"/>
      <c r="G4" s="969"/>
      <c r="H4" s="969"/>
      <c r="I4" s="969"/>
      <c r="J4" s="969"/>
      <c r="K4" s="969"/>
      <c r="L4" s="969"/>
      <c r="M4" s="969"/>
      <c r="N4" s="969"/>
      <c r="O4" s="969"/>
      <c r="P4" s="971"/>
      <c r="R4" s="1561"/>
      <c r="S4" s="1562"/>
      <c r="T4" s="1562"/>
      <c r="U4" s="1562"/>
      <c r="V4" s="1562"/>
      <c r="W4" s="1562"/>
      <c r="X4" s="1563"/>
    </row>
    <row r="5" spans="3:24" ht="45.75" customHeight="1" thickBot="1">
      <c r="C5" s="377" t="s">
        <v>367</v>
      </c>
      <c r="D5" s="365"/>
      <c r="E5" s="1544" t="s">
        <v>1793</v>
      </c>
      <c r="F5" s="1545"/>
      <c r="G5" s="1545"/>
      <c r="H5" s="1545"/>
      <c r="I5" s="1545"/>
      <c r="J5" s="1545"/>
      <c r="K5" s="1545"/>
      <c r="L5" s="1545"/>
      <c r="M5" s="1545"/>
      <c r="N5" s="1545"/>
      <c r="O5" s="1546"/>
      <c r="P5" s="362"/>
      <c r="R5" s="1564" t="s">
        <v>1228</v>
      </c>
      <c r="S5" s="1476"/>
      <c r="T5" s="1476"/>
      <c r="U5" s="1476"/>
      <c r="V5" s="1476"/>
      <c r="W5" s="1476"/>
      <c r="X5" s="1565"/>
    </row>
    <row r="6" spans="3:24" ht="30.75" customHeight="1">
      <c r="C6" s="377"/>
      <c r="D6" s="365"/>
      <c r="E6" s="375"/>
      <c r="F6" s="375"/>
      <c r="G6" s="375"/>
      <c r="H6" s="375"/>
      <c r="I6" s="375"/>
      <c r="J6" s="375"/>
      <c r="K6" s="375"/>
      <c r="L6" s="365"/>
      <c r="M6" s="365"/>
      <c r="N6" s="365"/>
      <c r="O6" s="365"/>
      <c r="P6" s="362"/>
      <c r="R6" s="1582" t="s">
        <v>1780</v>
      </c>
      <c r="S6" s="1583"/>
      <c r="T6" s="1583"/>
      <c r="U6" s="1583"/>
      <c r="V6" s="1583"/>
      <c r="W6" s="1583"/>
      <c r="X6" s="1584"/>
    </row>
    <row r="7" spans="3:24" ht="19.5" customHeight="1" thickBot="1">
      <c r="C7" s="377"/>
      <c r="D7" s="365"/>
      <c r="E7" s="375"/>
      <c r="F7" s="375"/>
      <c r="G7" s="375"/>
      <c r="H7" s="375"/>
      <c r="I7" s="375"/>
      <c r="J7" s="375"/>
      <c r="K7" s="375"/>
      <c r="L7" s="365"/>
      <c r="M7" s="365"/>
      <c r="N7" s="365"/>
      <c r="O7" s="365"/>
      <c r="P7" s="362"/>
      <c r="R7" s="1582"/>
      <c r="S7" s="1583"/>
      <c r="T7" s="1583"/>
      <c r="U7" s="1583"/>
      <c r="V7" s="1583"/>
      <c r="W7" s="1583"/>
      <c r="X7" s="1584"/>
    </row>
    <row r="8" spans="3:24" ht="26.25" customHeight="1" thickBot="1">
      <c r="C8" s="377"/>
      <c r="D8" s="365"/>
      <c r="E8" s="1573" t="s">
        <v>1226</v>
      </c>
      <c r="F8" s="1574"/>
      <c r="G8" s="1574"/>
      <c r="H8" s="1574"/>
      <c r="I8" s="1574"/>
      <c r="J8" s="1574"/>
      <c r="K8" s="1574"/>
      <c r="L8" s="1574"/>
      <c r="M8" s="1574"/>
      <c r="N8" s="1574"/>
      <c r="O8" s="1575"/>
      <c r="P8" s="362"/>
      <c r="R8" s="1582"/>
      <c r="S8" s="1583"/>
      <c r="T8" s="1583"/>
      <c r="U8" s="1583"/>
      <c r="V8" s="1583"/>
      <c r="W8" s="1583"/>
      <c r="X8" s="1584"/>
    </row>
    <row r="9" spans="3:24" ht="18" customHeight="1" thickBot="1">
      <c r="C9" s="377"/>
      <c r="D9" s="365"/>
      <c r="E9" s="375"/>
      <c r="F9" s="375"/>
      <c r="G9" s="375"/>
      <c r="H9" s="375"/>
      <c r="I9" s="375"/>
      <c r="J9" s="375"/>
      <c r="K9" s="375"/>
      <c r="L9" s="365"/>
      <c r="M9" s="365"/>
      <c r="N9" s="365"/>
      <c r="O9" s="365"/>
      <c r="P9" s="362"/>
      <c r="R9" s="1561"/>
      <c r="S9" s="1562"/>
      <c r="T9" s="1562"/>
      <c r="U9" s="1562"/>
      <c r="V9" s="1562"/>
      <c r="W9" s="1562"/>
      <c r="X9" s="1563"/>
    </row>
    <row r="10" spans="3:24" ht="51" customHeight="1" thickBot="1">
      <c r="C10" s="377"/>
      <c r="D10" s="365"/>
      <c r="E10" s="375"/>
      <c r="F10" s="812"/>
      <c r="G10" s="813" t="s">
        <v>1222</v>
      </c>
      <c r="H10" s="814" t="s">
        <v>1223</v>
      </c>
      <c r="I10" s="814" t="s">
        <v>1137</v>
      </c>
      <c r="J10" s="814" t="s">
        <v>1138</v>
      </c>
      <c r="K10" s="814" t="s">
        <v>1115</v>
      </c>
      <c r="L10" s="815" t="s">
        <v>1116</v>
      </c>
      <c r="M10" s="365"/>
      <c r="N10" s="365"/>
      <c r="O10" s="365"/>
      <c r="P10" s="362"/>
      <c r="R10" s="972"/>
      <c r="S10" s="1585" t="s">
        <v>1791</v>
      </c>
      <c r="T10" s="1585"/>
      <c r="U10" s="1585"/>
      <c r="V10" s="1585"/>
      <c r="W10" s="1585"/>
      <c r="X10" s="1586"/>
    </row>
    <row r="11" spans="3:24" ht="47.25" customHeight="1">
      <c r="C11" s="377"/>
      <c r="D11" s="365"/>
      <c r="E11" s="1547" t="s">
        <v>1457</v>
      </c>
      <c r="F11" s="1548"/>
      <c r="G11" s="1010">
        <v>5</v>
      </c>
      <c r="H11" s="1011">
        <v>12</v>
      </c>
      <c r="I11" s="1011"/>
      <c r="J11" s="1011">
        <v>3</v>
      </c>
      <c r="K11" s="1011"/>
      <c r="L11" s="1012"/>
      <c r="M11" s="365"/>
      <c r="N11" s="365"/>
      <c r="O11" s="365"/>
      <c r="P11" s="362"/>
      <c r="R11" s="972"/>
      <c r="S11" s="1580" t="s">
        <v>1781</v>
      </c>
      <c r="T11" s="1580"/>
      <c r="U11" s="1580"/>
      <c r="V11" s="1580"/>
      <c r="W11" s="1580"/>
      <c r="X11" s="1581"/>
    </row>
    <row r="12" spans="3:24" ht="45" customHeight="1" thickBot="1">
      <c r="C12" s="377"/>
      <c r="D12" s="365"/>
      <c r="E12" s="1549" t="s">
        <v>1458</v>
      </c>
      <c r="F12" s="1550"/>
      <c r="G12" s="1013"/>
      <c r="H12" s="1014"/>
      <c r="I12" s="1014"/>
      <c r="J12" s="1014"/>
      <c r="K12" s="1014"/>
      <c r="L12" s="1015"/>
      <c r="M12" s="365"/>
      <c r="N12" s="365"/>
      <c r="O12" s="365"/>
      <c r="P12" s="362"/>
      <c r="R12" s="972"/>
      <c r="S12" s="1580"/>
      <c r="T12" s="1580"/>
      <c r="U12" s="1580"/>
      <c r="V12" s="1580"/>
      <c r="W12" s="1580"/>
      <c r="X12" s="1581"/>
    </row>
    <row r="13" spans="3:24" ht="51" customHeight="1" thickBot="1">
      <c r="C13" s="377"/>
      <c r="D13" s="365"/>
      <c r="E13" s="1551" t="s">
        <v>1230</v>
      </c>
      <c r="F13" s="1552"/>
      <c r="G13" s="1016">
        <v>2</v>
      </c>
      <c r="H13" s="816" t="s">
        <v>470</v>
      </c>
      <c r="I13" s="812"/>
      <c r="J13" s="375"/>
      <c r="K13" s="375"/>
      <c r="L13" s="365"/>
      <c r="M13" s="365"/>
      <c r="N13" s="365"/>
      <c r="O13" s="365"/>
      <c r="P13" s="362"/>
      <c r="R13" s="972"/>
      <c r="S13" s="1580"/>
      <c r="T13" s="1580"/>
      <c r="U13" s="1580"/>
      <c r="V13" s="1580"/>
      <c r="W13" s="1580"/>
      <c r="X13" s="1581"/>
    </row>
    <row r="14" spans="3:24" ht="51" customHeight="1" thickBot="1">
      <c r="C14" s="377"/>
      <c r="D14" s="365"/>
      <c r="E14" s="375"/>
      <c r="F14" s="375"/>
      <c r="G14" s="375"/>
      <c r="H14" s="375"/>
      <c r="I14" s="375"/>
      <c r="J14" s="375"/>
      <c r="K14" s="375"/>
      <c r="L14" s="365"/>
      <c r="M14" s="365"/>
      <c r="N14" s="365"/>
      <c r="O14" s="365"/>
      <c r="P14" s="362"/>
      <c r="R14" s="972"/>
      <c r="S14" s="1476" t="s">
        <v>1782</v>
      </c>
      <c r="T14" s="1476"/>
      <c r="U14" s="1476"/>
      <c r="V14" s="1476"/>
      <c r="W14" s="1476"/>
      <c r="X14" s="1565"/>
    </row>
    <row r="15" spans="3:24" ht="27.75" customHeight="1" thickBot="1">
      <c r="C15" s="377"/>
      <c r="D15" s="365"/>
      <c r="E15" s="1573" t="s">
        <v>1227</v>
      </c>
      <c r="F15" s="1574"/>
      <c r="G15" s="1574"/>
      <c r="H15" s="1574"/>
      <c r="I15" s="1574"/>
      <c r="J15" s="1574"/>
      <c r="K15" s="1574"/>
      <c r="L15" s="1574"/>
      <c r="M15" s="1574"/>
      <c r="N15" s="1574"/>
      <c r="O15" s="1575"/>
      <c r="P15" s="362"/>
      <c r="R15" s="973"/>
      <c r="S15" s="1476"/>
      <c r="T15" s="1476"/>
      <c r="U15" s="1476"/>
      <c r="V15" s="1476"/>
      <c r="W15" s="1476"/>
      <c r="X15" s="1565"/>
    </row>
    <row r="16" spans="3:24" ht="21" customHeight="1" thickBot="1">
      <c r="C16" s="377"/>
      <c r="D16" s="365"/>
      <c r="E16" s="375"/>
      <c r="F16" s="375"/>
      <c r="G16" s="375"/>
      <c r="H16" s="375"/>
      <c r="I16" s="375"/>
      <c r="J16" s="375"/>
      <c r="K16" s="375"/>
      <c r="L16" s="365"/>
      <c r="M16" s="365"/>
      <c r="N16" s="365"/>
      <c r="O16" s="365"/>
      <c r="P16" s="362"/>
      <c r="R16" s="972"/>
      <c r="S16" s="1476"/>
      <c r="T16" s="1476"/>
      <c r="U16" s="1476"/>
      <c r="V16" s="1476"/>
      <c r="W16" s="1476"/>
      <c r="X16" s="1565"/>
    </row>
    <row r="17" spans="3:24" ht="45.75" customHeight="1" thickBot="1">
      <c r="C17" s="377"/>
      <c r="D17" s="365"/>
      <c r="E17" s="375"/>
      <c r="F17" s="812"/>
      <c r="G17" s="813" t="s">
        <v>1222</v>
      </c>
      <c r="H17" s="814" t="s">
        <v>1223</v>
      </c>
      <c r="I17" s="814" t="s">
        <v>1137</v>
      </c>
      <c r="J17" s="814" t="s">
        <v>1138</v>
      </c>
      <c r="K17" s="814" t="s">
        <v>1115</v>
      </c>
      <c r="L17" s="815" t="s">
        <v>1116</v>
      </c>
      <c r="M17" s="365"/>
      <c r="N17" s="365"/>
      <c r="O17" s="365"/>
      <c r="P17" s="362"/>
      <c r="R17" s="972"/>
      <c r="S17" s="1578" t="s">
        <v>1783</v>
      </c>
      <c r="T17" s="1578"/>
      <c r="U17" s="1578"/>
      <c r="V17" s="1578"/>
      <c r="W17" s="1578"/>
      <c r="X17" s="1579"/>
    </row>
    <row r="18" spans="3:24" ht="51" customHeight="1" thickBot="1">
      <c r="C18" s="377"/>
      <c r="D18" s="365"/>
      <c r="E18" s="1547" t="s">
        <v>1459</v>
      </c>
      <c r="F18" s="1548"/>
      <c r="G18" s="1017">
        <v>5</v>
      </c>
      <c r="H18" s="1018">
        <v>12</v>
      </c>
      <c r="I18" s="1019"/>
      <c r="J18" s="1018">
        <v>3</v>
      </c>
      <c r="K18" s="1020"/>
      <c r="L18" s="1021"/>
      <c r="M18" s="365"/>
      <c r="N18" s="365"/>
      <c r="O18" s="365"/>
      <c r="P18" s="362"/>
      <c r="R18" s="974"/>
      <c r="S18" s="1578"/>
      <c r="T18" s="1578"/>
      <c r="U18" s="1578"/>
      <c r="V18" s="1578"/>
      <c r="W18" s="1578"/>
      <c r="X18" s="1579"/>
    </row>
    <row r="19" spans="3:24" ht="51" customHeight="1" thickBot="1">
      <c r="C19" s="377"/>
      <c r="D19" s="365"/>
      <c r="E19" s="1554" t="s">
        <v>1231</v>
      </c>
      <c r="F19" s="1555"/>
      <c r="G19" s="1022"/>
      <c r="H19" s="817" t="s">
        <v>1224</v>
      </c>
      <c r="I19" s="1023">
        <v>8</v>
      </c>
      <c r="J19" s="817" t="s">
        <v>1225</v>
      </c>
      <c r="K19" s="375"/>
      <c r="L19" s="365"/>
      <c r="M19" s="365"/>
      <c r="N19" s="365"/>
      <c r="O19" s="365"/>
      <c r="P19" s="362"/>
      <c r="R19" s="1564" t="s">
        <v>1787</v>
      </c>
      <c r="S19" s="1476"/>
      <c r="T19" s="1476"/>
      <c r="U19" s="1476"/>
      <c r="V19" s="1476"/>
      <c r="W19" s="1476"/>
      <c r="X19" s="1565"/>
    </row>
    <row r="20" spans="3:24" ht="18.75" customHeight="1">
      <c r="C20" s="377"/>
      <c r="D20" s="365"/>
      <c r="E20" s="375"/>
      <c r="F20" s="375"/>
      <c r="G20" s="375"/>
      <c r="H20" s="375"/>
      <c r="I20" s="375"/>
      <c r="J20" s="375"/>
      <c r="K20" s="375"/>
      <c r="L20" s="365"/>
      <c r="M20" s="365"/>
      <c r="N20" s="365"/>
      <c r="O20" s="365"/>
      <c r="P20" s="362"/>
      <c r="R20" s="975"/>
      <c r="S20" s="1476" t="s">
        <v>1792</v>
      </c>
      <c r="T20" s="1476"/>
      <c r="U20" s="1476"/>
      <c r="V20" s="1476"/>
      <c r="W20" s="1476"/>
      <c r="X20" s="1565"/>
    </row>
    <row r="21" spans="3:24" ht="12.75" customHeight="1">
      <c r="C21" s="377"/>
      <c r="D21" s="365"/>
      <c r="E21" s="375"/>
      <c r="F21" s="375"/>
      <c r="G21" s="375"/>
      <c r="H21" s="375"/>
      <c r="I21" s="375"/>
      <c r="J21" s="375"/>
      <c r="K21" s="375"/>
      <c r="L21" s="365"/>
      <c r="M21" s="365"/>
      <c r="N21" s="365"/>
      <c r="O21" s="365"/>
      <c r="P21" s="362"/>
      <c r="R21" s="975"/>
      <c r="S21" s="1476"/>
      <c r="T21" s="1476"/>
      <c r="U21" s="1476"/>
      <c r="V21" s="1476"/>
      <c r="W21" s="1476"/>
      <c r="X21" s="1565"/>
    </row>
    <row r="22" spans="3:24" ht="15.75" customHeight="1" thickBot="1">
      <c r="C22" s="367"/>
      <c r="D22" s="365"/>
      <c r="E22" s="365"/>
      <c r="F22" s="365"/>
      <c r="G22" s="365"/>
      <c r="H22" s="365"/>
      <c r="I22" s="365"/>
      <c r="J22" s="365"/>
      <c r="K22" s="365"/>
      <c r="L22" s="365"/>
      <c r="M22" s="365"/>
      <c r="N22" s="365"/>
      <c r="O22" s="365"/>
      <c r="P22" s="362"/>
      <c r="R22" s="975"/>
      <c r="S22" s="1476"/>
      <c r="T22" s="1476"/>
      <c r="U22" s="1476"/>
      <c r="V22" s="1476"/>
      <c r="W22" s="1476"/>
      <c r="X22" s="1565"/>
    </row>
    <row r="23" spans="3:24" ht="82.5" customHeight="1" thickBot="1">
      <c r="C23" s="367"/>
      <c r="D23" s="374"/>
      <c r="E23" s="1556" t="s">
        <v>588</v>
      </c>
      <c r="F23" s="1557"/>
      <c r="G23" s="1542" t="s">
        <v>1784</v>
      </c>
      <c r="H23" s="1543"/>
      <c r="I23" s="1542" t="s">
        <v>1785</v>
      </c>
      <c r="J23" s="1543"/>
      <c r="K23" s="1542" t="s">
        <v>1786</v>
      </c>
      <c r="L23" s="1553"/>
      <c r="M23" s="365"/>
      <c r="N23" s="365"/>
      <c r="O23" s="365"/>
      <c r="P23" s="362"/>
      <c r="R23" s="975"/>
      <c r="S23" s="1476" t="s">
        <v>1789</v>
      </c>
      <c r="T23" s="1476"/>
      <c r="U23" s="1476"/>
      <c r="V23" s="1476"/>
      <c r="W23" s="1476"/>
      <c r="X23" s="1565"/>
    </row>
    <row r="24" spans="3:24" ht="85.5" customHeight="1" thickBot="1">
      <c r="C24" s="435" t="s">
        <v>608</v>
      </c>
      <c r="D24" s="374"/>
      <c r="E24" s="1576" t="s">
        <v>1478</v>
      </c>
      <c r="F24" s="1577"/>
      <c r="G24" s="1558" t="s">
        <v>612</v>
      </c>
      <c r="H24" s="1558"/>
      <c r="I24" s="1558" t="s">
        <v>1479</v>
      </c>
      <c r="J24" s="1558"/>
      <c r="K24" s="1558" t="s">
        <v>1480</v>
      </c>
      <c r="L24" s="1569"/>
      <c r="M24" s="818" t="s">
        <v>611</v>
      </c>
      <c r="N24" s="1146" t="s">
        <v>635</v>
      </c>
      <c r="O24" s="365"/>
      <c r="P24" s="362"/>
      <c r="R24" s="978"/>
      <c r="S24" s="1476" t="s">
        <v>1790</v>
      </c>
      <c r="T24" s="1476"/>
      <c r="U24" s="1476"/>
      <c r="V24" s="1476"/>
      <c r="W24" s="1476"/>
      <c r="X24" s="1565"/>
    </row>
    <row r="25" spans="3:24" ht="45" customHeight="1" thickBot="1">
      <c r="C25" s="367"/>
      <c r="D25" s="363">
        <v>1</v>
      </c>
      <c r="E25" s="1533" t="str">
        <f>IF(ISBLANK('3. Goals &amp; Objectives'!G8),"",'3. Goals &amp; Objectives'!G8)</f>
        <v>From April to July of 2013, 13 members of Women United for a Better Future will complete 12 sessions of the "Success" training and complete a personal plan of action to implement what she has learned.</v>
      </c>
      <c r="F25" s="1534"/>
      <c r="G25" s="1527" t="s">
        <v>1936</v>
      </c>
      <c r="H25" s="1528"/>
      <c r="I25" s="1527" t="s">
        <v>1938</v>
      </c>
      <c r="J25" s="1528"/>
      <c r="K25" s="1527" t="s">
        <v>1940</v>
      </c>
      <c r="L25" s="1528"/>
      <c r="M25" s="1518" t="str">
        <f>IF(ISBLANK('3. Goals &amp; Objectives'!G7),"",'3. Goals &amp; Objectives'!G7)</f>
        <v>By July 2013, Women United for a Better Future and the Development Association of Penas Blancas will improve the ability to set personal goals, project planning skills and business skills through the implementation of ProLiteracy and Interweave's "Success" training.</v>
      </c>
      <c r="N25" s="1572" t="s">
        <v>589</v>
      </c>
      <c r="O25" s="365"/>
      <c r="P25" s="362"/>
      <c r="R25" s="975"/>
      <c r="S25" s="1476" t="s">
        <v>1788</v>
      </c>
      <c r="T25" s="1476"/>
      <c r="U25" s="1476"/>
      <c r="V25" s="1476"/>
      <c r="W25" s="1476"/>
      <c r="X25" s="1565"/>
    </row>
    <row r="26" spans="3:24" ht="45" customHeight="1">
      <c r="C26" s="367"/>
      <c r="D26" s="363">
        <v>1.2</v>
      </c>
      <c r="E26" s="1537" t="str">
        <f>IF(ISBLANK('3. Goals &amp; Objectives'!G9),"",'3. Goals &amp; Objectives'!G9)</f>
        <v>From April to July of 2013, 7 members from the Development Association of Penas Blancas will complete 12 sessions of the "Success" training. Each member will complete a personal plan of action to implement what he or she has learned. In addition, the group as a whole will create a plan of action for a community project identified during the workshop.</v>
      </c>
      <c r="F26" s="1538"/>
      <c r="G26" s="1531" t="s">
        <v>1937</v>
      </c>
      <c r="H26" s="1532"/>
      <c r="I26" s="1531" t="s">
        <v>1939</v>
      </c>
      <c r="J26" s="1532"/>
      <c r="K26" s="1527" t="s">
        <v>1940</v>
      </c>
      <c r="L26" s="1528"/>
      <c r="M26" s="1519"/>
      <c r="N26" s="1516"/>
      <c r="O26" s="365"/>
      <c r="P26" s="362"/>
      <c r="R26" s="977"/>
      <c r="S26" s="1487"/>
      <c r="T26" s="1487"/>
      <c r="U26" s="1487"/>
      <c r="V26" s="1487"/>
      <c r="W26" s="1487"/>
      <c r="X26" s="1571"/>
    </row>
    <row r="27" spans="3:24" ht="45" customHeight="1">
      <c r="C27" s="367"/>
      <c r="D27" s="363">
        <v>1.3</v>
      </c>
      <c r="E27" s="1537" t="str">
        <f>IF(ISBLANK('3. Goals &amp; Objectives'!G10),"",'3. Goals &amp; Objectives'!G10)</f>
        <v/>
      </c>
      <c r="F27" s="1538"/>
      <c r="G27" s="1531"/>
      <c r="H27" s="1532"/>
      <c r="I27" s="1531"/>
      <c r="J27" s="1532"/>
      <c r="K27" s="1531"/>
      <c r="L27" s="1532"/>
      <c r="M27" s="1519"/>
      <c r="N27" s="1516"/>
      <c r="O27" s="365"/>
      <c r="P27" s="362"/>
      <c r="R27" s="1570"/>
      <c r="S27" s="1570"/>
      <c r="T27" s="1570"/>
      <c r="U27" s="1570"/>
      <c r="V27" s="1570"/>
      <c r="W27" s="1570"/>
      <c r="X27" s="1570"/>
    </row>
    <row r="28" spans="3:24" ht="45" customHeight="1" thickBot="1">
      <c r="C28" s="367"/>
      <c r="D28" s="363">
        <v>1.4</v>
      </c>
      <c r="E28" s="1535" t="str">
        <f>IF(ISBLANK('3. Goals &amp; Objectives'!G11),"",'3. Goals &amp; Objectives'!G11)</f>
        <v/>
      </c>
      <c r="F28" s="1536"/>
      <c r="G28" s="1525"/>
      <c r="H28" s="1526"/>
      <c r="I28" s="1525"/>
      <c r="J28" s="1526"/>
      <c r="K28" s="1525"/>
      <c r="L28" s="1526"/>
      <c r="M28" s="1520"/>
      <c r="N28" s="1516"/>
      <c r="O28" s="365"/>
      <c r="P28" s="362"/>
      <c r="R28" s="1570"/>
      <c r="S28" s="1570"/>
      <c r="T28" s="1570"/>
      <c r="U28" s="1570"/>
      <c r="V28" s="1570"/>
      <c r="W28" s="1570"/>
      <c r="X28" s="1570"/>
    </row>
    <row r="29" spans="3:24" ht="45" customHeight="1">
      <c r="C29" s="367"/>
      <c r="D29" s="363">
        <v>2.1</v>
      </c>
      <c r="E29" s="1533" t="str">
        <f>IF(ISBLANK('3. Goals &amp; Objectives'!G13),"",'3. Goals &amp; Objectives'!G13)</f>
        <v>In July 2013, participants from the "Success" training from May - July will evaluate the training in order to decide if any changes should be made before offering the training to other members of the community of Penas Blancas.</v>
      </c>
      <c r="F29" s="1534"/>
      <c r="G29" s="1527" t="s">
        <v>1941</v>
      </c>
      <c r="H29" s="1528"/>
      <c r="I29" s="1527" t="s">
        <v>1942</v>
      </c>
      <c r="J29" s="1528"/>
      <c r="K29" s="1527" t="s">
        <v>1943</v>
      </c>
      <c r="L29" s="1528"/>
      <c r="M29" s="1521" t="str">
        <f>IF(ISBLANK('3. Goals &amp; Objectives'!G12),"",'3. Goals &amp; Objectives'!G12)</f>
        <v>By the end of 2013, 15 additional small business owners or community members wishing to start a small business will receive the "Success" training from members from Women United for a Better Future and the Development Association who have completed the training.</v>
      </c>
      <c r="N29" s="1566" t="s">
        <v>590</v>
      </c>
      <c r="O29" s="365"/>
      <c r="P29" s="362"/>
    </row>
    <row r="30" spans="3:24" ht="45" customHeight="1">
      <c r="C30" s="367"/>
      <c r="D30" s="363">
        <v>2.2000000000000002</v>
      </c>
      <c r="E30" s="1537" t="str">
        <f>IF(ISBLANK('3. Goals &amp; Objectives'!G14),"",'3. Goals &amp; Objectives'!G14)</f>
        <v xml:space="preserve">In August of 2013, facilitators will be chosen to run a new workshop, and at least 15 small business owners or aspiring business owners will be recruited to participate in the workshop. </v>
      </c>
      <c r="F30" s="1538"/>
      <c r="G30" s="1531" t="s">
        <v>1944</v>
      </c>
      <c r="H30" s="1532"/>
      <c r="I30" s="1531" t="s">
        <v>1945</v>
      </c>
      <c r="J30" s="1532"/>
      <c r="K30" s="1531" t="s">
        <v>1946</v>
      </c>
      <c r="L30" s="1532"/>
      <c r="M30" s="1521"/>
      <c r="N30" s="1567"/>
      <c r="O30" s="365"/>
      <c r="P30" s="362"/>
    </row>
    <row r="31" spans="3:24" ht="45" customHeight="1">
      <c r="C31" s="367"/>
      <c r="D31" s="363">
        <v>2.2999999999999998</v>
      </c>
      <c r="E31" s="1537" t="str">
        <f>IF(ISBLANK('3. Goals &amp; Objectives'!G15),"",'3. Goals &amp; Objectives'!G15)</f>
        <v/>
      </c>
      <c r="F31" s="1538"/>
      <c r="G31" s="1523"/>
      <c r="H31" s="1524"/>
      <c r="I31" s="1523"/>
      <c r="J31" s="1524"/>
      <c r="K31" s="1523"/>
      <c r="L31" s="1524"/>
      <c r="M31" s="1521"/>
      <c r="N31" s="1567"/>
      <c r="O31" s="365"/>
      <c r="P31" s="362"/>
    </row>
    <row r="32" spans="3:24" ht="45" customHeight="1" thickBot="1">
      <c r="C32" s="367"/>
      <c r="D32" s="363">
        <v>2.4</v>
      </c>
      <c r="E32" s="1535" t="str">
        <f>IF(ISBLANK('3. Goals &amp; Objectives'!G16),"",'3. Goals &amp; Objectives'!G16)</f>
        <v/>
      </c>
      <c r="F32" s="1536"/>
      <c r="G32" s="1529"/>
      <c r="H32" s="1530"/>
      <c r="I32" s="1529"/>
      <c r="J32" s="1530"/>
      <c r="K32" s="1529"/>
      <c r="L32" s="1530"/>
      <c r="M32" s="1522"/>
      <c r="N32" s="1568"/>
      <c r="O32" s="365"/>
      <c r="P32" s="362"/>
    </row>
    <row r="33" spans="3:16" ht="45" customHeight="1">
      <c r="C33" s="367"/>
      <c r="D33" s="363">
        <v>3.1</v>
      </c>
      <c r="E33" s="1533" t="str">
        <f>IF(ISBLANK('3. Goals &amp; Objectives'!G18),"",'3. Goals &amp; Objectives'!G18)</f>
        <v>Every two months after the completion of training, the participants will be asked to complete a survey to monitor and evaluate how they have carried out their personal plans of action, and a meeting will be held for the group to evaluate their progress.</v>
      </c>
      <c r="F33" s="1534"/>
      <c r="G33" s="1527" t="s">
        <v>1947</v>
      </c>
      <c r="H33" s="1559"/>
      <c r="I33" s="1560" t="s">
        <v>1948</v>
      </c>
      <c r="J33" s="1559"/>
      <c r="K33" s="1560" t="s">
        <v>1949</v>
      </c>
      <c r="L33" s="1559"/>
      <c r="M33" s="1518" t="str">
        <f>IF(ISBLANK('3. Goals &amp; Objectives'!G17),"",'3. Goals &amp; Objectives'!G17)</f>
        <v xml:space="preserve">In 2013, participants from the workshop will implement what they have learned in their personal lives, community projects, and business practices. </v>
      </c>
      <c r="N33" s="1516" t="s">
        <v>591</v>
      </c>
      <c r="O33" s="365"/>
      <c r="P33" s="362"/>
    </row>
    <row r="34" spans="3:16" ht="45" customHeight="1">
      <c r="C34" s="367"/>
      <c r="D34" s="363">
        <v>3.2</v>
      </c>
      <c r="E34" s="1537" t="str">
        <f>IF(ISBLANK('3. Goals &amp; Objectives'!G19),"",'3. Goals &amp; Objectives'!G19)</f>
        <v/>
      </c>
      <c r="F34" s="1538"/>
      <c r="G34" s="1523"/>
      <c r="H34" s="1524"/>
      <c r="I34" s="1523"/>
      <c r="J34" s="1524"/>
      <c r="K34" s="1523"/>
      <c r="L34" s="1524"/>
      <c r="M34" s="1519"/>
      <c r="N34" s="1516"/>
      <c r="O34" s="365"/>
      <c r="P34" s="362"/>
    </row>
    <row r="35" spans="3:16" ht="45" customHeight="1">
      <c r="C35" s="367"/>
      <c r="D35" s="363">
        <v>3.3</v>
      </c>
      <c r="E35" s="1537" t="str">
        <f>IF(ISBLANK('3. Goals &amp; Objectives'!G20),"",'3. Goals &amp; Objectives'!G20)</f>
        <v/>
      </c>
      <c r="F35" s="1538"/>
      <c r="G35" s="1523"/>
      <c r="H35" s="1524"/>
      <c r="I35" s="1523"/>
      <c r="J35" s="1524"/>
      <c r="K35" s="1523"/>
      <c r="L35" s="1524"/>
      <c r="M35" s="1519"/>
      <c r="N35" s="1516"/>
      <c r="O35" s="365"/>
      <c r="P35" s="362"/>
    </row>
    <row r="36" spans="3:16" ht="45" customHeight="1" thickBot="1">
      <c r="C36" s="367"/>
      <c r="D36" s="363">
        <v>3.4</v>
      </c>
      <c r="E36" s="1535" t="str">
        <f>IF(ISBLANK('3. Goals &amp; Objectives'!G21),"",'3. Goals &amp; Objectives'!G21)</f>
        <v/>
      </c>
      <c r="F36" s="1536"/>
      <c r="G36" s="1529"/>
      <c r="H36" s="1530"/>
      <c r="I36" s="1529"/>
      <c r="J36" s="1530"/>
      <c r="K36" s="1529"/>
      <c r="L36" s="1530"/>
      <c r="M36" s="1520"/>
      <c r="N36" s="1517"/>
      <c r="O36" s="365"/>
      <c r="P36" s="362"/>
    </row>
    <row r="37" spans="3:16" ht="15" customHeight="1">
      <c r="C37" s="367"/>
      <c r="D37" s="365"/>
      <c r="E37" s="365"/>
      <c r="F37" s="365"/>
      <c r="G37" s="365"/>
      <c r="H37" s="365"/>
      <c r="I37" s="365"/>
      <c r="J37" s="365"/>
      <c r="K37" s="365"/>
      <c r="L37" s="365"/>
      <c r="M37" s="365"/>
      <c r="N37" s="365"/>
      <c r="O37" s="365"/>
      <c r="P37" s="362"/>
    </row>
    <row r="38" spans="3:16" ht="15" customHeight="1" thickBot="1">
      <c r="C38" s="378"/>
      <c r="D38" s="359"/>
      <c r="E38" s="359"/>
      <c r="F38" s="359"/>
      <c r="G38" s="359"/>
      <c r="H38" s="359"/>
      <c r="I38" s="359"/>
      <c r="J38" s="359"/>
      <c r="K38" s="359"/>
      <c r="L38" s="359"/>
      <c r="M38" s="359"/>
      <c r="N38" s="359"/>
      <c r="O38" s="359"/>
      <c r="P38" s="358"/>
    </row>
  </sheetData>
  <sheetProtection password="D69D" sheet="1" selectLockedCells="1"/>
  <mergeCells count="87">
    <mergeCell ref="E24:F24"/>
    <mergeCell ref="S20:X22"/>
    <mergeCell ref="R4:X4"/>
    <mergeCell ref="S17:X18"/>
    <mergeCell ref="S14:X16"/>
    <mergeCell ref="S11:X13"/>
    <mergeCell ref="R9:X9"/>
    <mergeCell ref="R5:X5"/>
    <mergeCell ref="R6:X8"/>
    <mergeCell ref="S10:X10"/>
    <mergeCell ref="K29:L29"/>
    <mergeCell ref="K30:L30"/>
    <mergeCell ref="K31:L31"/>
    <mergeCell ref="R3:X3"/>
    <mergeCell ref="R19:X19"/>
    <mergeCell ref="N29:N32"/>
    <mergeCell ref="K24:L24"/>
    <mergeCell ref="K25:L25"/>
    <mergeCell ref="K26:L26"/>
    <mergeCell ref="S23:X23"/>
    <mergeCell ref="R27:X28"/>
    <mergeCell ref="S24:X24"/>
    <mergeCell ref="S25:X26"/>
    <mergeCell ref="K27:L27"/>
    <mergeCell ref="N25:N28"/>
    <mergeCell ref="K28:L28"/>
    <mergeCell ref="I35:J35"/>
    <mergeCell ref="K33:L33"/>
    <mergeCell ref="K34:L34"/>
    <mergeCell ref="K35:L35"/>
    <mergeCell ref="K36:L36"/>
    <mergeCell ref="G24:H24"/>
    <mergeCell ref="I28:J28"/>
    <mergeCell ref="G33:H33"/>
    <mergeCell ref="G25:H25"/>
    <mergeCell ref="G30:H30"/>
    <mergeCell ref="I33:J33"/>
    <mergeCell ref="G26:H26"/>
    <mergeCell ref="I24:J24"/>
    <mergeCell ref="I25:J25"/>
    <mergeCell ref="I26:J26"/>
    <mergeCell ref="I27:J27"/>
    <mergeCell ref="I30:J30"/>
    <mergeCell ref="I31:J31"/>
    <mergeCell ref="I32:J32"/>
    <mergeCell ref="C2:P2"/>
    <mergeCell ref="C3:P3"/>
    <mergeCell ref="G23:H23"/>
    <mergeCell ref="E5:O5"/>
    <mergeCell ref="E11:F11"/>
    <mergeCell ref="E12:F12"/>
    <mergeCell ref="E18:F18"/>
    <mergeCell ref="E13:F13"/>
    <mergeCell ref="K23:L23"/>
    <mergeCell ref="E19:F19"/>
    <mergeCell ref="E23:F23"/>
    <mergeCell ref="I23:J23"/>
    <mergeCell ref="E8:O8"/>
    <mergeCell ref="E15:O15"/>
    <mergeCell ref="E25:F25"/>
    <mergeCell ref="E29:F29"/>
    <mergeCell ref="E36:F36"/>
    <mergeCell ref="E31:F31"/>
    <mergeCell ref="E35:F35"/>
    <mergeCell ref="E33:F33"/>
    <mergeCell ref="E34:F34"/>
    <mergeCell ref="E27:F27"/>
    <mergeCell ref="E30:F30"/>
    <mergeCell ref="E28:F28"/>
    <mergeCell ref="E26:F26"/>
    <mergeCell ref="E32:F32"/>
    <mergeCell ref="N33:N36"/>
    <mergeCell ref="M25:M28"/>
    <mergeCell ref="M29:M32"/>
    <mergeCell ref="G34:H34"/>
    <mergeCell ref="G35:H35"/>
    <mergeCell ref="M33:M36"/>
    <mergeCell ref="G28:H28"/>
    <mergeCell ref="G29:H29"/>
    <mergeCell ref="G32:H32"/>
    <mergeCell ref="G31:H31"/>
    <mergeCell ref="G27:H27"/>
    <mergeCell ref="I29:J29"/>
    <mergeCell ref="K32:L32"/>
    <mergeCell ref="G36:H36"/>
    <mergeCell ref="I36:J36"/>
    <mergeCell ref="I34:J34"/>
  </mergeCells>
  <printOptions horizontalCentered="1" verticalCentered="1"/>
  <pageMargins left="0.45" right="0.45" top="0.55000000000000004" bottom="0.55000000000000004" header="0.3" footer="0.3"/>
  <pageSetup scale="60" fitToHeight="0" orientation="landscape" r:id="rId1"/>
  <headerFooter>
    <oddFooter>&amp;CForm PC-2105</oddFooter>
  </headerFooter>
  <rowBreaks count="1" manualBreakCount="1">
    <brk id="22" min="2" max="15"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rgb="FFFFC000"/>
  </sheetPr>
  <dimension ref="C1:T12"/>
  <sheetViews>
    <sheetView zoomScaleSheetLayoutView="90" workbookViewId="0">
      <selection activeCell="G10" sqref="G10:P10"/>
    </sheetView>
  </sheetViews>
  <sheetFormatPr defaultColWidth="9.140625" defaultRowHeight="12.75"/>
  <cols>
    <col min="1" max="1" width="2.85546875" style="20" customWidth="1"/>
    <col min="2" max="2" width="31.28515625" style="20" customWidth="1"/>
    <col min="3" max="3" width="23" style="20" customWidth="1"/>
    <col min="4" max="4" width="9.140625" style="20"/>
    <col min="5" max="5" width="14.28515625" style="20" customWidth="1"/>
    <col min="6" max="6" width="14.140625" style="20" customWidth="1"/>
    <col min="7" max="7" width="9.140625" style="20"/>
    <col min="8" max="16" width="7.85546875" style="20" customWidth="1"/>
    <col min="17" max="17" width="4.85546875" style="20" customWidth="1"/>
    <col min="18" max="16384" width="9.140625" style="20"/>
  </cols>
  <sheetData>
    <row r="1" spans="3:20" ht="13.5" thickBot="1"/>
    <row r="2" spans="3:20" ht="18.75" thickBot="1">
      <c r="C2" s="553"/>
      <c r="D2" s="1590" t="s">
        <v>1408</v>
      </c>
      <c r="E2" s="1590"/>
      <c r="F2" s="1590"/>
      <c r="G2" s="1590"/>
      <c r="H2" s="1590"/>
      <c r="I2" s="1590"/>
      <c r="J2" s="1590"/>
      <c r="K2" s="1590"/>
      <c r="L2" s="1590"/>
      <c r="M2" s="1590"/>
      <c r="N2" s="1590"/>
      <c r="O2" s="1590"/>
      <c r="P2" s="1590"/>
      <c r="Q2" s="554"/>
    </row>
    <row r="3" spans="3:20" ht="17.25" customHeight="1" thickBot="1">
      <c r="C3" s="1591" t="s">
        <v>645</v>
      </c>
      <c r="D3" s="1592"/>
      <c r="E3" s="1592"/>
      <c r="F3" s="1592"/>
      <c r="G3" s="1592"/>
      <c r="H3" s="1592"/>
      <c r="I3" s="1592"/>
      <c r="J3" s="1592"/>
      <c r="K3" s="1592"/>
      <c r="L3" s="1592"/>
      <c r="M3" s="1592"/>
      <c r="N3" s="1592"/>
      <c r="O3" s="1592"/>
      <c r="P3" s="1592"/>
      <c r="Q3" s="1593"/>
    </row>
    <row r="4" spans="3:20" ht="17.25" thickBot="1">
      <c r="C4" s="324"/>
      <c r="D4" s="28"/>
      <c r="E4" s="28"/>
      <c r="F4" s="548"/>
      <c r="G4" s="548"/>
      <c r="H4" s="548"/>
      <c r="I4" s="548"/>
      <c r="J4" s="210"/>
      <c r="K4" s="28"/>
      <c r="L4" s="28"/>
      <c r="M4" s="28"/>
      <c r="N4" s="28"/>
      <c r="O4" s="28"/>
      <c r="P4" s="28"/>
      <c r="Q4" s="29"/>
    </row>
    <row r="5" spans="3:20" ht="46.5" customHeight="1">
      <c r="C5" s="1594" t="s">
        <v>367</v>
      </c>
      <c r="D5" s="1595" t="s">
        <v>1460</v>
      </c>
      <c r="E5" s="1596"/>
      <c r="F5" s="1596"/>
      <c r="G5" s="1596"/>
      <c r="H5" s="1596"/>
      <c r="I5" s="1596"/>
      <c r="J5" s="1596"/>
      <c r="K5" s="1596"/>
      <c r="L5" s="1596"/>
      <c r="M5" s="1596"/>
      <c r="N5" s="1596"/>
      <c r="O5" s="1596"/>
      <c r="P5" s="1597"/>
      <c r="Q5" s="29"/>
    </row>
    <row r="6" spans="3:20" ht="51.75" customHeight="1" thickBot="1">
      <c r="C6" s="1594"/>
      <c r="D6" s="1598"/>
      <c r="E6" s="1599"/>
      <c r="F6" s="1599"/>
      <c r="G6" s="1599"/>
      <c r="H6" s="1599"/>
      <c r="I6" s="1599"/>
      <c r="J6" s="1599"/>
      <c r="K6" s="1599"/>
      <c r="L6" s="1599"/>
      <c r="M6" s="1599"/>
      <c r="N6" s="1599"/>
      <c r="O6" s="1599"/>
      <c r="P6" s="1600"/>
      <c r="Q6" s="29"/>
    </row>
    <row r="7" spans="3:20" ht="16.5" thickBot="1">
      <c r="C7" s="324"/>
      <c r="D7" s="28"/>
      <c r="E7" s="28"/>
      <c r="F7" s="60"/>
      <c r="G7" s="60"/>
      <c r="H7" s="60"/>
      <c r="I7" s="60"/>
      <c r="J7" s="60"/>
      <c r="K7" s="28"/>
      <c r="L7" s="28"/>
      <c r="M7" s="28"/>
      <c r="N7" s="28"/>
      <c r="O7" s="28"/>
      <c r="P7" s="28"/>
      <c r="Q7" s="29"/>
    </row>
    <row r="8" spans="3:20" ht="129.75" customHeight="1" thickBot="1">
      <c r="C8" s="339" t="s">
        <v>646</v>
      </c>
      <c r="D8" s="1589" t="s">
        <v>1461</v>
      </c>
      <c r="E8" s="1589"/>
      <c r="F8" s="1589"/>
      <c r="G8" s="1588" t="s">
        <v>82</v>
      </c>
      <c r="H8" s="1588"/>
      <c r="I8" s="1588"/>
      <c r="J8" s="1588"/>
      <c r="K8" s="1588"/>
      <c r="L8" s="1588"/>
      <c r="M8" s="1588"/>
      <c r="N8" s="1588"/>
      <c r="O8" s="1588"/>
      <c r="P8" s="1588"/>
      <c r="Q8" s="29"/>
    </row>
    <row r="9" spans="3:20" ht="150" customHeight="1" thickBot="1">
      <c r="C9" s="339" t="s">
        <v>647</v>
      </c>
      <c r="D9" s="1587" t="s">
        <v>1462</v>
      </c>
      <c r="E9" s="1587"/>
      <c r="F9" s="1587"/>
      <c r="G9" s="1588" t="s">
        <v>1911</v>
      </c>
      <c r="H9" s="1588"/>
      <c r="I9" s="1588"/>
      <c r="J9" s="1588"/>
      <c r="K9" s="1588"/>
      <c r="L9" s="1588"/>
      <c r="M9" s="1588"/>
      <c r="N9" s="1588"/>
      <c r="O9" s="1588"/>
      <c r="P9" s="1588"/>
      <c r="Q9" s="551"/>
      <c r="R9" s="549"/>
      <c r="S9" s="549"/>
      <c r="T9" s="549"/>
    </row>
    <row r="10" spans="3:20" ht="134.25" customHeight="1" thickBot="1">
      <c r="C10" s="555" t="s">
        <v>648</v>
      </c>
      <c r="D10" s="1587" t="s">
        <v>1463</v>
      </c>
      <c r="E10" s="1587"/>
      <c r="F10" s="1587"/>
      <c r="G10" s="1588" t="s">
        <v>1911</v>
      </c>
      <c r="H10" s="1588"/>
      <c r="I10" s="1588"/>
      <c r="J10" s="1588"/>
      <c r="K10" s="1588"/>
      <c r="L10" s="1588"/>
      <c r="M10" s="1588"/>
      <c r="N10" s="1588"/>
      <c r="O10" s="1588"/>
      <c r="P10" s="1588"/>
      <c r="Q10" s="552"/>
      <c r="R10" s="550"/>
      <c r="S10" s="550"/>
      <c r="T10" s="550"/>
    </row>
    <row r="11" spans="3:20">
      <c r="C11" s="324"/>
      <c r="D11" s="28"/>
      <c r="E11" s="28"/>
      <c r="F11" s="28"/>
      <c r="G11" s="28"/>
      <c r="H11" s="28"/>
      <c r="I11" s="28"/>
      <c r="J11" s="28"/>
      <c r="K11" s="28"/>
      <c r="L11" s="28"/>
      <c r="M11" s="28"/>
      <c r="N11" s="28"/>
      <c r="O11" s="28"/>
      <c r="P11" s="28"/>
      <c r="Q11" s="29"/>
    </row>
    <row r="12" spans="3:20" ht="13.5" thickBot="1">
      <c r="C12" s="325"/>
      <c r="D12" s="326"/>
      <c r="E12" s="326"/>
      <c r="F12" s="326"/>
      <c r="G12" s="326"/>
      <c r="H12" s="326"/>
      <c r="I12" s="326"/>
      <c r="J12" s="326"/>
      <c r="K12" s="326"/>
      <c r="L12" s="326"/>
      <c r="M12" s="326"/>
      <c r="N12" s="326"/>
      <c r="O12" s="326"/>
      <c r="P12" s="326"/>
      <c r="Q12" s="327"/>
    </row>
  </sheetData>
  <sheetProtection password="D69D" sheet="1" selectLockedCells="1"/>
  <protectedRanges>
    <protectedRange sqref="G8:J8" name="Range2_1"/>
    <protectedRange sqref="I9:T10" name="Range2_1_1"/>
  </protectedRanges>
  <mergeCells count="10">
    <mergeCell ref="D2:P2"/>
    <mergeCell ref="C3:Q3"/>
    <mergeCell ref="C5:C6"/>
    <mergeCell ref="D5:P6"/>
    <mergeCell ref="D9:F9"/>
    <mergeCell ref="D10:F10"/>
    <mergeCell ref="G9:P9"/>
    <mergeCell ref="G10:P10"/>
    <mergeCell ref="D8:F8"/>
    <mergeCell ref="G8:P8"/>
  </mergeCells>
  <dataValidations count="1">
    <dataValidation type="textLength" operator="lessThanOrEqual" allowBlank="1" showInputMessage="1" showErrorMessage="1" errorTitle="text length" error="Please limit your response to 4,000 characters or fewer." sqref="G8">
      <formula1>4000</formula1>
    </dataValidation>
  </dataValidations>
  <pageMargins left="0.7" right="0.7" top="0.75" bottom="0.75" header="0.3" footer="0.3"/>
  <pageSetup paperSize="256" scale="60" orientation="portrait" r:id="rId1"/>
  <headerFooter>
    <oddFooter>&amp;CForm PC-2105</oddFooter>
  </headerFooter>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4">
    <tabColor rgb="FFFFC000"/>
  </sheetPr>
  <dimension ref="A1:AH488"/>
  <sheetViews>
    <sheetView showGridLines="0" zoomScale="70" zoomScaleNormal="70" workbookViewId="0">
      <selection activeCell="D25" sqref="D25:D32"/>
    </sheetView>
  </sheetViews>
  <sheetFormatPr defaultColWidth="9.140625" defaultRowHeight="12.75"/>
  <cols>
    <col min="1" max="1" width="2.85546875" style="12" customWidth="1"/>
    <col min="2" max="2" width="32.140625" style="12" customWidth="1"/>
    <col min="3" max="3" width="1.85546875" style="12" customWidth="1"/>
    <col min="4" max="4" width="25.5703125" style="12" customWidth="1"/>
    <col min="5" max="5" width="7.140625" style="12" customWidth="1"/>
    <col min="6" max="6" width="20.140625" style="12" customWidth="1"/>
    <col min="7" max="7" width="27.5703125" style="12" customWidth="1"/>
    <col min="8" max="8" width="17.28515625" style="12" customWidth="1"/>
    <col min="9" max="9" width="17.7109375" style="12" customWidth="1"/>
    <col min="10" max="10" width="17.85546875" style="12" customWidth="1"/>
    <col min="11" max="11" width="20.28515625" style="12" customWidth="1"/>
    <col min="12" max="12" width="17.7109375" style="12" customWidth="1"/>
    <col min="13" max="13" width="17.5703125" style="12" customWidth="1"/>
    <col min="14" max="14" width="17.140625" style="12" customWidth="1"/>
    <col min="15" max="15" width="17.85546875" style="12" customWidth="1"/>
    <col min="16" max="17" width="19.140625" style="12" customWidth="1"/>
    <col min="18" max="19" width="7.5703125" style="482" customWidth="1"/>
    <col min="20" max="20" width="3.140625" style="12" customWidth="1"/>
    <col min="21" max="21" width="9.28515625" style="12" customWidth="1"/>
    <col min="22" max="22" width="13.140625" style="12" customWidth="1"/>
    <col min="23" max="23" width="21" style="12" customWidth="1"/>
    <col min="24" max="24" width="19.7109375" style="12" customWidth="1"/>
    <col min="25" max="25" width="19" style="12" customWidth="1"/>
    <col min="26" max="26" width="20" style="12" customWidth="1"/>
    <col min="27" max="16384" width="9.140625" style="12"/>
  </cols>
  <sheetData>
    <row r="1" spans="3:34" ht="9" customHeight="1" thickBot="1">
      <c r="E1" s="1666"/>
      <c r="F1" s="1666"/>
      <c r="G1" s="1666"/>
      <c r="H1" s="1666"/>
      <c r="I1" s="1666"/>
      <c r="J1" s="1666"/>
      <c r="K1" s="1666"/>
      <c r="L1" s="1666"/>
      <c r="M1" s="1666"/>
    </row>
    <row r="2" spans="3:34" ht="27" customHeight="1" thickBot="1">
      <c r="C2" s="1669" t="s">
        <v>1408</v>
      </c>
      <c r="D2" s="1670"/>
      <c r="E2" s="1670"/>
      <c r="F2" s="1670"/>
      <c r="G2" s="1670"/>
      <c r="H2" s="1670"/>
      <c r="I2" s="1670"/>
      <c r="J2" s="1670"/>
      <c r="K2" s="1670"/>
      <c r="L2" s="1670"/>
      <c r="M2" s="1670"/>
      <c r="N2" s="1670"/>
      <c r="O2" s="1670"/>
      <c r="P2" s="1670"/>
      <c r="Q2" s="1670"/>
      <c r="R2" s="1670"/>
      <c r="S2" s="1671"/>
      <c r="U2" s="1684" t="s">
        <v>1809</v>
      </c>
      <c r="V2" s="1685"/>
      <c r="W2" s="1685"/>
      <c r="X2" s="1685"/>
      <c r="Y2" s="1686"/>
      <c r="Z2" s="204"/>
      <c r="AA2" s="1684" t="s">
        <v>1811</v>
      </c>
      <c r="AB2" s="1685"/>
      <c r="AC2" s="1685"/>
      <c r="AD2" s="1685"/>
      <c r="AE2" s="1685"/>
      <c r="AF2" s="1686"/>
    </row>
    <row r="3" spans="3:34" ht="23.25" customHeight="1" thickBot="1">
      <c r="C3" s="1678" t="s">
        <v>651</v>
      </c>
      <c r="D3" s="1679"/>
      <c r="E3" s="1679"/>
      <c r="F3" s="1679"/>
      <c r="G3" s="1679"/>
      <c r="H3" s="1679"/>
      <c r="I3" s="1679"/>
      <c r="J3" s="1679"/>
      <c r="K3" s="1679"/>
      <c r="L3" s="1679"/>
      <c r="M3" s="1679"/>
      <c r="N3" s="1679"/>
      <c r="O3" s="1679"/>
      <c r="P3" s="1679"/>
      <c r="Q3" s="1679"/>
      <c r="R3" s="1679"/>
      <c r="S3" s="505"/>
      <c r="U3" s="1707" t="s">
        <v>1808</v>
      </c>
      <c r="V3" s="1708"/>
      <c r="W3" s="1708"/>
      <c r="X3" s="1708"/>
      <c r="Y3" s="1709"/>
      <c r="Z3" s="204"/>
      <c r="AA3" s="1687" t="s">
        <v>1812</v>
      </c>
      <c r="AB3" s="1688"/>
      <c r="AC3" s="1688"/>
      <c r="AD3" s="1688"/>
      <c r="AE3" s="1688"/>
      <c r="AF3" s="1689"/>
    </row>
    <row r="4" spans="3:34" ht="36" customHeight="1" thickBot="1">
      <c r="C4" s="506"/>
      <c r="D4" s="203"/>
      <c r="E4" s="504"/>
      <c r="F4" s="483"/>
      <c r="G4" s="483"/>
      <c r="H4" s="203"/>
      <c r="I4" s="203"/>
      <c r="J4" s="203"/>
      <c r="K4" s="203"/>
      <c r="L4" s="203"/>
      <c r="M4" s="203"/>
      <c r="N4" s="203"/>
      <c r="O4" s="203"/>
      <c r="P4" s="203"/>
      <c r="Q4" s="203"/>
      <c r="R4" s="483"/>
      <c r="S4" s="507"/>
      <c r="U4" s="1710"/>
      <c r="V4" s="1711"/>
      <c r="W4" s="1711"/>
      <c r="X4" s="1711"/>
      <c r="Y4" s="1712"/>
      <c r="Z4" s="204"/>
      <c r="AA4" s="1690"/>
      <c r="AB4" s="1691"/>
      <c r="AC4" s="1691"/>
      <c r="AD4" s="1691"/>
      <c r="AE4" s="1691"/>
      <c r="AF4" s="1692"/>
    </row>
    <row r="5" spans="3:34" ht="51" customHeight="1" thickBot="1">
      <c r="C5" s="506"/>
      <c r="D5" s="1640" t="s">
        <v>367</v>
      </c>
      <c r="E5" s="499">
        <v>1</v>
      </c>
      <c r="F5" s="1673" t="s">
        <v>1846</v>
      </c>
      <c r="G5" s="1674"/>
      <c r="H5" s="1674"/>
      <c r="I5" s="1674"/>
      <c r="J5" s="1674"/>
      <c r="K5" s="1674"/>
      <c r="L5" s="1674"/>
      <c r="M5" s="1674"/>
      <c r="N5" s="1674"/>
      <c r="O5" s="1674"/>
      <c r="P5" s="1674"/>
      <c r="Q5" s="1674"/>
      <c r="R5" s="1675"/>
      <c r="S5" s="522"/>
      <c r="U5" s="1713"/>
      <c r="V5" s="1714"/>
      <c r="W5" s="1714"/>
      <c r="X5" s="1714"/>
      <c r="Y5" s="1715"/>
      <c r="Z5" s="204"/>
      <c r="AA5" s="1693"/>
      <c r="AB5" s="1694"/>
      <c r="AC5" s="1694"/>
      <c r="AD5" s="1694"/>
      <c r="AE5" s="1694"/>
      <c r="AF5" s="1695"/>
    </row>
    <row r="6" spans="3:34" ht="12" customHeight="1" thickBot="1">
      <c r="C6" s="506"/>
      <c r="D6" s="1640"/>
      <c r="E6" s="500"/>
      <c r="F6" s="498"/>
      <c r="G6" s="498"/>
      <c r="H6" s="498"/>
      <c r="I6" s="498"/>
      <c r="J6" s="498"/>
      <c r="K6" s="498"/>
      <c r="L6" s="498"/>
      <c r="M6" s="498"/>
      <c r="N6" s="498"/>
      <c r="O6" s="498"/>
      <c r="P6" s="498"/>
      <c r="Q6" s="498"/>
      <c r="R6" s="521"/>
      <c r="S6" s="522"/>
      <c r="T6" s="13"/>
      <c r="U6" s="401"/>
      <c r="V6" s="401"/>
      <c r="W6" s="401"/>
      <c r="X6" s="401"/>
      <c r="Y6" s="204"/>
      <c r="Z6" s="204"/>
      <c r="AA6" s="986"/>
      <c r="AB6" s="987"/>
      <c r="AC6" s="987"/>
      <c r="AD6" s="987"/>
      <c r="AE6" s="987"/>
      <c r="AF6" s="988"/>
    </row>
    <row r="7" spans="3:34" ht="16.5" customHeight="1">
      <c r="C7" s="506"/>
      <c r="D7" s="1640"/>
      <c r="E7" s="501"/>
      <c r="F7" s="449"/>
      <c r="G7" s="449"/>
      <c r="H7" s="449"/>
      <c r="I7" s="449"/>
      <c r="J7" s="449"/>
      <c r="K7" s="449"/>
      <c r="L7" s="449"/>
      <c r="M7" s="449"/>
      <c r="N7" s="449"/>
      <c r="O7" s="449"/>
      <c r="P7" s="449"/>
      <c r="Q7" s="449"/>
      <c r="R7" s="502"/>
      <c r="S7" s="523"/>
      <c r="U7" s="1716" t="s">
        <v>1810</v>
      </c>
      <c r="V7" s="1717"/>
      <c r="W7" s="1717"/>
      <c r="X7" s="1717"/>
      <c r="Y7" s="1718"/>
      <c r="Z7" s="204"/>
      <c r="AA7" s="1696" t="s">
        <v>1826</v>
      </c>
      <c r="AB7" s="1697"/>
      <c r="AC7" s="1697"/>
      <c r="AD7" s="1697"/>
      <c r="AE7" s="1697"/>
      <c r="AF7" s="1698"/>
    </row>
    <row r="8" spans="3:34" ht="31.5" customHeight="1" thickBot="1">
      <c r="C8" s="506"/>
      <c r="D8" s="1640"/>
      <c r="E8" s="500">
        <v>2</v>
      </c>
      <c r="F8" s="1676" t="s">
        <v>640</v>
      </c>
      <c r="G8" s="1676"/>
      <c r="H8" s="1676"/>
      <c r="I8" s="1676"/>
      <c r="J8" s="1676"/>
      <c r="K8" s="1676"/>
      <c r="L8" s="1676"/>
      <c r="M8" s="1676"/>
      <c r="N8" s="1676"/>
      <c r="O8" s="1676"/>
      <c r="P8" s="1676"/>
      <c r="Q8" s="1676"/>
      <c r="R8" s="1677"/>
      <c r="S8" s="522"/>
      <c r="U8" s="1719"/>
      <c r="V8" s="1720"/>
      <c r="W8" s="1720"/>
      <c r="X8" s="1720"/>
      <c r="Y8" s="1721"/>
      <c r="Z8" s="989"/>
      <c r="AA8" s="1696"/>
      <c r="AB8" s="1697"/>
      <c r="AC8" s="1697"/>
      <c r="AD8" s="1697"/>
      <c r="AE8" s="1697"/>
      <c r="AF8" s="1698"/>
    </row>
    <row r="9" spans="3:34" ht="14.25" customHeight="1">
      <c r="C9" s="506"/>
      <c r="D9" s="1640"/>
      <c r="E9" s="501"/>
      <c r="F9" s="449"/>
      <c r="G9" s="449"/>
      <c r="H9" s="449"/>
      <c r="I9" s="449"/>
      <c r="J9" s="449"/>
      <c r="K9" s="449"/>
      <c r="L9" s="449"/>
      <c r="M9" s="449"/>
      <c r="N9" s="449"/>
      <c r="O9" s="449"/>
      <c r="P9" s="449"/>
      <c r="Q9" s="449"/>
      <c r="R9" s="502"/>
      <c r="S9" s="523"/>
      <c r="U9" s="1722" t="s">
        <v>1814</v>
      </c>
      <c r="V9" s="1723"/>
      <c r="W9" s="1723"/>
      <c r="X9" s="1723"/>
      <c r="Y9" s="1724"/>
      <c r="Z9" s="989"/>
      <c r="AA9" s="1696"/>
      <c r="AB9" s="1697"/>
      <c r="AC9" s="1697"/>
      <c r="AD9" s="1697"/>
      <c r="AE9" s="1697"/>
      <c r="AF9" s="1698"/>
    </row>
    <row r="10" spans="3:34" ht="69" customHeight="1">
      <c r="C10" s="506"/>
      <c r="D10" s="1640"/>
      <c r="E10" s="500">
        <v>3</v>
      </c>
      <c r="F10" s="1676" t="s">
        <v>1464</v>
      </c>
      <c r="G10" s="1676"/>
      <c r="H10" s="1676"/>
      <c r="I10" s="1676"/>
      <c r="J10" s="1676"/>
      <c r="K10" s="1676"/>
      <c r="L10" s="1676"/>
      <c r="M10" s="1676"/>
      <c r="N10" s="1676"/>
      <c r="O10" s="1676"/>
      <c r="P10" s="1676"/>
      <c r="Q10" s="1676"/>
      <c r="R10" s="1677"/>
      <c r="S10" s="522"/>
      <c r="U10" s="1704"/>
      <c r="V10" s="1705"/>
      <c r="W10" s="1705"/>
      <c r="X10" s="1705"/>
      <c r="Y10" s="1706"/>
      <c r="Z10" s="989"/>
      <c r="AA10" s="1696"/>
      <c r="AB10" s="1697"/>
      <c r="AC10" s="1697"/>
      <c r="AD10" s="1697"/>
      <c r="AE10" s="1697"/>
      <c r="AF10" s="1698"/>
    </row>
    <row r="11" spans="3:34" ht="15" customHeight="1">
      <c r="C11" s="506"/>
      <c r="D11" s="1640"/>
      <c r="E11" s="501"/>
      <c r="F11" s="449"/>
      <c r="G11" s="449"/>
      <c r="H11" s="449"/>
      <c r="I11" s="449"/>
      <c r="J11" s="449"/>
      <c r="K11" s="449"/>
      <c r="L11" s="449"/>
      <c r="M11" s="449"/>
      <c r="N11" s="449"/>
      <c r="O11" s="449"/>
      <c r="P11" s="449"/>
      <c r="Q11" s="449"/>
      <c r="R11" s="502"/>
      <c r="S11" s="523"/>
      <c r="U11" s="1704"/>
      <c r="V11" s="1705"/>
      <c r="W11" s="1705"/>
      <c r="X11" s="1705"/>
      <c r="Y11" s="1706"/>
      <c r="Z11" s="989"/>
      <c r="AA11" s="1704" t="s">
        <v>1827</v>
      </c>
      <c r="AB11" s="1705"/>
      <c r="AC11" s="1705"/>
      <c r="AD11" s="1705"/>
      <c r="AE11" s="1705"/>
      <c r="AF11" s="1706"/>
    </row>
    <row r="12" spans="3:34" ht="32.25" customHeight="1" thickBot="1">
      <c r="C12" s="506"/>
      <c r="D12" s="1640"/>
      <c r="E12" s="503">
        <v>4</v>
      </c>
      <c r="F12" s="1681" t="s">
        <v>368</v>
      </c>
      <c r="G12" s="1681"/>
      <c r="H12" s="1681"/>
      <c r="I12" s="1681"/>
      <c r="J12" s="1681"/>
      <c r="K12" s="1681"/>
      <c r="L12" s="1681"/>
      <c r="M12" s="1681"/>
      <c r="N12" s="1681"/>
      <c r="O12" s="1681"/>
      <c r="P12" s="1681"/>
      <c r="Q12" s="1681"/>
      <c r="R12" s="1682"/>
      <c r="S12" s="522"/>
      <c r="U12" s="1704"/>
      <c r="V12" s="1705"/>
      <c r="W12" s="1705"/>
      <c r="X12" s="1705"/>
      <c r="Y12" s="1706"/>
      <c r="Z12" s="204"/>
      <c r="AA12" s="1704"/>
      <c r="AB12" s="1705"/>
      <c r="AC12" s="1705"/>
      <c r="AD12" s="1705"/>
      <c r="AE12" s="1705"/>
      <c r="AF12" s="1706"/>
    </row>
    <row r="13" spans="3:34" ht="20.25" customHeight="1">
      <c r="C13" s="506"/>
      <c r="D13" s="256"/>
      <c r="E13" s="203"/>
      <c r="F13" s="203"/>
      <c r="G13" s="203"/>
      <c r="H13" s="203"/>
      <c r="I13" s="203"/>
      <c r="J13" s="203"/>
      <c r="K13" s="203"/>
      <c r="L13" s="203"/>
      <c r="M13" s="203"/>
      <c r="N13" s="203"/>
      <c r="O13" s="203"/>
      <c r="P13" s="203"/>
      <c r="Q13" s="203"/>
      <c r="R13" s="483"/>
      <c r="S13" s="507"/>
      <c r="U13" s="1704"/>
      <c r="V13" s="1705"/>
      <c r="W13" s="1705"/>
      <c r="X13" s="1705"/>
      <c r="Y13" s="1706"/>
      <c r="Z13" s="204"/>
      <c r="AA13" s="1704"/>
      <c r="AB13" s="1705"/>
      <c r="AC13" s="1705"/>
      <c r="AD13" s="1705"/>
      <c r="AE13" s="1705"/>
      <c r="AF13" s="1706"/>
    </row>
    <row r="14" spans="3:34" ht="19.5" customHeight="1">
      <c r="C14" s="506"/>
      <c r="D14" s="256"/>
      <c r="E14" s="203"/>
      <c r="F14" s="203"/>
      <c r="G14" s="203"/>
      <c r="H14" s="203"/>
      <c r="I14" s="203"/>
      <c r="J14" s="203"/>
      <c r="K14" s="203"/>
      <c r="L14" s="203"/>
      <c r="M14" s="203"/>
      <c r="N14" s="203"/>
      <c r="O14" s="203"/>
      <c r="P14" s="203"/>
      <c r="Q14" s="203"/>
      <c r="R14" s="483"/>
      <c r="S14" s="507"/>
      <c r="U14" s="1699" t="s">
        <v>1815</v>
      </c>
      <c r="V14" s="1700"/>
      <c r="W14" s="1700"/>
      <c r="X14" s="1700"/>
      <c r="Y14" s="1701"/>
      <c r="Z14" s="204"/>
      <c r="AA14" s="1704"/>
      <c r="AB14" s="1705"/>
      <c r="AC14" s="1705"/>
      <c r="AD14" s="1705"/>
      <c r="AE14" s="1705"/>
      <c r="AF14" s="1706"/>
      <c r="AG14" s="13"/>
      <c r="AH14" s="13"/>
    </row>
    <row r="15" spans="3:34" ht="38.25" customHeight="1">
      <c r="C15" s="506"/>
      <c r="D15" s="256"/>
      <c r="E15" s="203"/>
      <c r="F15" s="203"/>
      <c r="G15" s="203"/>
      <c r="H15" s="203"/>
      <c r="I15" s="203"/>
      <c r="J15" s="203"/>
      <c r="K15" s="203"/>
      <c r="L15" s="203"/>
      <c r="M15" s="203"/>
      <c r="N15" s="203"/>
      <c r="O15" s="203"/>
      <c r="P15" s="203"/>
      <c r="Q15" s="203"/>
      <c r="R15" s="483"/>
      <c r="S15" s="507"/>
      <c r="U15" s="1699"/>
      <c r="V15" s="1700"/>
      <c r="W15" s="1700"/>
      <c r="X15" s="1700"/>
      <c r="Y15" s="1701"/>
      <c r="Z15" s="204"/>
      <c r="AA15" s="1704"/>
      <c r="AB15" s="1705"/>
      <c r="AC15" s="1705"/>
      <c r="AD15" s="1705"/>
      <c r="AE15" s="1705"/>
      <c r="AF15" s="1706"/>
      <c r="AG15" s="13"/>
      <c r="AH15" s="13"/>
    </row>
    <row r="16" spans="3:34" ht="51.75" customHeight="1" thickBot="1">
      <c r="C16" s="508"/>
      <c r="D16" s="223"/>
      <c r="E16" s="470"/>
      <c r="F16" s="1672"/>
      <c r="G16" s="1672"/>
      <c r="H16" s="1672"/>
      <c r="I16" s="1672"/>
      <c r="J16" s="471"/>
      <c r="K16" s="472"/>
      <c r="L16" s="473"/>
      <c r="M16" s="473"/>
      <c r="N16" s="13"/>
      <c r="O16" s="13"/>
      <c r="P16" s="13"/>
      <c r="Q16" s="13"/>
      <c r="R16" s="15"/>
      <c r="S16" s="509"/>
      <c r="U16" s="1699"/>
      <c r="V16" s="1700"/>
      <c r="W16" s="1700"/>
      <c r="X16" s="1700"/>
      <c r="Y16" s="1701"/>
      <c r="Z16" s="204"/>
      <c r="AA16" s="1702" t="s">
        <v>1828</v>
      </c>
      <c r="AB16" s="1605"/>
      <c r="AC16" s="1605"/>
      <c r="AD16" s="1605"/>
      <c r="AE16" s="1605"/>
      <c r="AF16" s="1606"/>
      <c r="AG16" s="985"/>
      <c r="AH16" s="985"/>
    </row>
    <row r="17" spans="3:34" ht="41.25" customHeight="1">
      <c r="C17" s="508"/>
      <c r="D17" s="1680" t="s">
        <v>166</v>
      </c>
      <c r="E17" s="382"/>
      <c r="F17" s="477" t="s">
        <v>167</v>
      </c>
      <c r="G17" s="1667" t="str">
        <f>IF(ISBLANK('1. Classification &amp; Budget'!H9),"",'1. Classification &amp; Budget'!H9)</f>
        <v>Developing our Self-Sufficiency</v>
      </c>
      <c r="H17" s="1668"/>
      <c r="I17" s="13"/>
      <c r="J17" s="1651" t="s">
        <v>196</v>
      </c>
      <c r="K17" s="1652"/>
      <c r="L17" s="1655" t="str">
        <f>'1. Classification &amp; Budget'!Q7&amp;" - "&amp;'1. Classification &amp; Budget'!R7&amp;" - "&amp;'1. Classification &amp; Budget'!S7&amp;" - "&amp;'1. Classification &amp; Budget'!T7</f>
        <v>PP - 13 - 515 - 011</v>
      </c>
      <c r="M17" s="1656"/>
      <c r="N17" s="13"/>
      <c r="O17" s="13"/>
      <c r="P17" s="13"/>
      <c r="Q17" s="13"/>
      <c r="R17" s="15"/>
      <c r="S17" s="509"/>
      <c r="U17" s="1702" t="s">
        <v>1816</v>
      </c>
      <c r="V17" s="1605"/>
      <c r="W17" s="1605"/>
      <c r="X17" s="1605"/>
      <c r="Y17" s="1606"/>
      <c r="Z17" s="204"/>
      <c r="AA17" s="1702"/>
      <c r="AB17" s="1605"/>
      <c r="AC17" s="1605"/>
      <c r="AD17" s="1605"/>
      <c r="AE17" s="1605"/>
      <c r="AF17" s="1606"/>
      <c r="AG17" s="985"/>
      <c r="AH17" s="985"/>
    </row>
    <row r="18" spans="3:34" ht="35.25" customHeight="1">
      <c r="C18" s="508"/>
      <c r="D18" s="1680"/>
      <c r="E18" s="18"/>
      <c r="F18" s="478" t="s">
        <v>168</v>
      </c>
      <c r="G18" s="1643" t="str">
        <f>IF(ISBLANK('1. Classification &amp; Budget'!H14),"",'1. Classification &amp; Budget'!H14)</f>
        <v>Women United for a Better Future</v>
      </c>
      <c r="H18" s="1644"/>
      <c r="I18" s="13"/>
      <c r="J18" s="1653" t="s">
        <v>84</v>
      </c>
      <c r="K18" s="1654"/>
      <c r="L18" s="1657">
        <f>IF(ISBLANK('1. Classification &amp; Budget'!H18),"",'1. Classification &amp; Budget'!H18)</f>
        <v>41365</v>
      </c>
      <c r="M18" s="1658"/>
      <c r="N18" s="13"/>
      <c r="O18" s="13"/>
      <c r="P18" s="13"/>
      <c r="Q18" s="13"/>
      <c r="R18" s="15"/>
      <c r="S18" s="509"/>
      <c r="U18" s="1702"/>
      <c r="V18" s="1605"/>
      <c r="W18" s="1605"/>
      <c r="X18" s="1605"/>
      <c r="Y18" s="1606"/>
      <c r="Z18" s="204"/>
      <c r="AA18" s="1702"/>
      <c r="AB18" s="1605"/>
      <c r="AC18" s="1605"/>
      <c r="AD18" s="1605"/>
      <c r="AE18" s="1605"/>
      <c r="AF18" s="1606"/>
      <c r="AG18" s="985"/>
      <c r="AH18" s="985"/>
    </row>
    <row r="19" spans="3:34" ht="36.75" customHeight="1">
      <c r="C19" s="508"/>
      <c r="D19" s="1680"/>
      <c r="E19" s="18"/>
      <c r="F19" s="478" t="s">
        <v>169</v>
      </c>
      <c r="G19" s="1645" t="str">
        <f>IF(ISBLANK('1. Classification &amp; Budget'!I27),"",'1. Classification &amp; Budget'!I27)</f>
        <v>Luis Mata</v>
      </c>
      <c r="H19" s="1646"/>
      <c r="I19" s="13"/>
      <c r="J19" s="1653" t="s">
        <v>170</v>
      </c>
      <c r="K19" s="1654"/>
      <c r="L19" s="1657">
        <f>IF(ISBLANK('1. Classification &amp; Budget'!N18),"",'1. Classification &amp; Budget'!N18)</f>
        <v>41456</v>
      </c>
      <c r="M19" s="1658"/>
      <c r="N19" s="13"/>
      <c r="O19" s="13"/>
      <c r="P19" s="13"/>
      <c r="Q19" s="13"/>
      <c r="R19" s="15"/>
      <c r="S19" s="509"/>
      <c r="U19" s="1702"/>
      <c r="V19" s="1605"/>
      <c r="W19" s="1605"/>
      <c r="X19" s="1605"/>
      <c r="Y19" s="1606"/>
      <c r="Z19" s="204"/>
      <c r="AA19" s="1702" t="s">
        <v>1829</v>
      </c>
      <c r="AB19" s="1605"/>
      <c r="AC19" s="1605"/>
      <c r="AD19" s="1605"/>
      <c r="AE19" s="1605"/>
      <c r="AF19" s="1606"/>
      <c r="AG19" s="985"/>
      <c r="AH19" s="985"/>
    </row>
    <row r="20" spans="3:34" ht="75" customHeight="1" thickBot="1">
      <c r="C20" s="508"/>
      <c r="D20" s="1680"/>
      <c r="E20" s="18"/>
      <c r="F20" s="478" t="s">
        <v>637</v>
      </c>
      <c r="G20" s="1641"/>
      <c r="H20" s="1642"/>
      <c r="I20" s="18"/>
      <c r="J20" s="1629" t="s">
        <v>374</v>
      </c>
      <c r="K20" s="1639"/>
      <c r="L20" s="1622">
        <f>IF(SUM(K33+M33)=0,"",SUM(K33+M33)/SUM(I33+K33+M33+O33+Q33))</f>
        <v>0.24952347946629699</v>
      </c>
      <c r="M20" s="1623"/>
      <c r="N20" s="13"/>
      <c r="O20" s="13"/>
      <c r="P20" s="13"/>
      <c r="Q20" s="13"/>
      <c r="R20" s="15"/>
      <c r="S20" s="509"/>
      <c r="U20" s="1699" t="s">
        <v>1817</v>
      </c>
      <c r="V20" s="1700"/>
      <c r="W20" s="1700"/>
      <c r="X20" s="1700"/>
      <c r="Y20" s="1701"/>
      <c r="AA20" s="1702"/>
      <c r="AB20" s="1605"/>
      <c r="AC20" s="1605"/>
      <c r="AD20" s="1605"/>
      <c r="AE20" s="1605"/>
      <c r="AF20" s="1606"/>
      <c r="AG20" s="985"/>
      <c r="AH20" s="985"/>
    </row>
    <row r="21" spans="3:34" ht="36" customHeight="1" thickBot="1">
      <c r="C21" s="508"/>
      <c r="D21" s="1680"/>
      <c r="E21" s="18"/>
      <c r="F21" s="479" t="s">
        <v>171</v>
      </c>
      <c r="G21" s="1624">
        <v>505</v>
      </c>
      <c r="H21" s="1625"/>
      <c r="I21" s="18"/>
      <c r="J21" s="1629" t="s">
        <v>1847</v>
      </c>
      <c r="K21" s="1630"/>
      <c r="L21" s="1631">
        <f>SUM(I33+K33+M33+O33+Q33)</f>
        <v>571.38613861386148</v>
      </c>
      <c r="M21" s="1632"/>
      <c r="N21" s="13"/>
      <c r="O21" s="13"/>
      <c r="P21" s="13"/>
      <c r="Q21" s="13"/>
      <c r="R21" s="15"/>
      <c r="S21" s="509"/>
      <c r="U21" s="1699"/>
      <c r="V21" s="1700"/>
      <c r="W21" s="1700"/>
      <c r="X21" s="1700"/>
      <c r="Y21" s="1701"/>
      <c r="AA21" s="1702"/>
      <c r="AB21" s="1605"/>
      <c r="AC21" s="1605"/>
      <c r="AD21" s="1605"/>
      <c r="AE21" s="1605"/>
      <c r="AF21" s="1606"/>
      <c r="AG21" s="985"/>
      <c r="AH21" s="985"/>
    </row>
    <row r="22" spans="3:34" ht="21.75" customHeight="1" thickBot="1">
      <c r="C22" s="508"/>
      <c r="D22" s="469"/>
      <c r="E22" s="18"/>
      <c r="F22" s="475"/>
      <c r="G22" s="476"/>
      <c r="H22" s="476"/>
      <c r="I22" s="18"/>
      <c r="J22" s="18"/>
      <c r="K22" s="18"/>
      <c r="L22" s="381"/>
      <c r="M22" s="14"/>
      <c r="N22" s="13"/>
      <c r="O22" s="13"/>
      <c r="P22" s="13"/>
      <c r="Q22" s="13"/>
      <c r="R22" s="15"/>
      <c r="S22" s="509"/>
      <c r="U22" s="1699" t="s">
        <v>1818</v>
      </c>
      <c r="V22" s="1700"/>
      <c r="W22" s="1700"/>
      <c r="X22" s="1700"/>
      <c r="Y22" s="1701"/>
      <c r="AA22" s="1702"/>
      <c r="AB22" s="1605"/>
      <c r="AC22" s="1605"/>
      <c r="AD22" s="1605"/>
      <c r="AE22" s="1605"/>
      <c r="AF22" s="1606"/>
      <c r="AG22" s="985"/>
      <c r="AH22" s="985"/>
    </row>
    <row r="23" spans="3:34" ht="20.100000000000001" customHeight="1">
      <c r="C23" s="508"/>
      <c r="D23" s="223"/>
      <c r="E23" s="18"/>
      <c r="F23" s="474"/>
      <c r="G23" s="1140"/>
      <c r="H23" s="1659" t="s">
        <v>197</v>
      </c>
      <c r="I23" s="1660"/>
      <c r="J23" s="1663" t="s">
        <v>178</v>
      </c>
      <c r="K23" s="1664"/>
      <c r="L23" s="1664"/>
      <c r="M23" s="1665"/>
      <c r="N23" s="1683" t="s">
        <v>1465</v>
      </c>
      <c r="O23" s="1683"/>
      <c r="P23" s="1683"/>
      <c r="Q23" s="1660"/>
      <c r="R23" s="494"/>
      <c r="S23" s="510"/>
      <c r="U23" s="1699"/>
      <c r="V23" s="1700"/>
      <c r="W23" s="1700"/>
      <c r="X23" s="1700"/>
      <c r="Y23" s="1701"/>
      <c r="AA23" s="1702"/>
      <c r="AB23" s="1605"/>
      <c r="AC23" s="1605"/>
      <c r="AD23" s="1605"/>
      <c r="AE23" s="1605"/>
      <c r="AF23" s="1606"/>
      <c r="AG23" s="985"/>
      <c r="AH23" s="985"/>
    </row>
    <row r="24" spans="3:34" ht="20.100000000000001" customHeight="1" thickBot="1">
      <c r="C24" s="508"/>
      <c r="D24" s="223"/>
      <c r="E24" s="13"/>
      <c r="F24" s="480"/>
      <c r="G24" s="480"/>
      <c r="H24" s="1661"/>
      <c r="I24" s="1662"/>
      <c r="J24" s="1617" t="s">
        <v>65</v>
      </c>
      <c r="K24" s="1618"/>
      <c r="L24" s="1618" t="s">
        <v>1466</v>
      </c>
      <c r="M24" s="1626"/>
      <c r="N24" s="1135" t="s">
        <v>65</v>
      </c>
      <c r="O24" s="1135"/>
      <c r="P24" s="1135" t="s">
        <v>1466</v>
      </c>
      <c r="Q24" s="1136"/>
      <c r="R24" s="495"/>
      <c r="S24" s="511"/>
      <c r="U24" s="983"/>
      <c r="V24" s="13"/>
      <c r="W24" s="13"/>
      <c r="X24" s="13"/>
      <c r="Y24" s="984"/>
      <c r="AA24" s="1702"/>
      <c r="AB24" s="1605"/>
      <c r="AC24" s="1605"/>
      <c r="AD24" s="1605"/>
      <c r="AE24" s="1605"/>
      <c r="AF24" s="1606"/>
      <c r="AG24" s="985"/>
      <c r="AH24" s="985"/>
    </row>
    <row r="25" spans="3:34" ht="36.75" customHeight="1" thickBot="1">
      <c r="C25" s="508"/>
      <c r="D25" s="1640" t="s">
        <v>638</v>
      </c>
      <c r="E25" s="13"/>
      <c r="F25" s="1634" t="s">
        <v>72</v>
      </c>
      <c r="G25" s="1635"/>
      <c r="H25" s="481" t="s">
        <v>176</v>
      </c>
      <c r="I25" s="481" t="s">
        <v>177</v>
      </c>
      <c r="J25" s="481" t="s">
        <v>176</v>
      </c>
      <c r="K25" s="481" t="s">
        <v>177</v>
      </c>
      <c r="L25" s="481" t="s">
        <v>176</v>
      </c>
      <c r="M25" s="481" t="s">
        <v>177</v>
      </c>
      <c r="N25" s="481" t="s">
        <v>176</v>
      </c>
      <c r="O25" s="481" t="s">
        <v>177</v>
      </c>
      <c r="P25" s="481" t="s">
        <v>176</v>
      </c>
      <c r="Q25" s="481" t="s">
        <v>177</v>
      </c>
      <c r="R25" s="496"/>
      <c r="S25" s="512"/>
      <c r="U25" s="1702" t="s">
        <v>1819</v>
      </c>
      <c r="V25" s="1605"/>
      <c r="W25" s="1605"/>
      <c r="X25" s="1605"/>
      <c r="Y25" s="1606"/>
      <c r="AA25" s="1702"/>
      <c r="AB25" s="1605"/>
      <c r="AC25" s="1605"/>
      <c r="AD25" s="1605"/>
      <c r="AE25" s="1605"/>
      <c r="AF25" s="1606"/>
      <c r="AG25" s="985"/>
      <c r="AH25" s="985"/>
    </row>
    <row r="26" spans="3:34" ht="20.100000000000001" customHeight="1" thickBot="1">
      <c r="C26" s="508"/>
      <c r="D26" s="1640"/>
      <c r="E26" s="13"/>
      <c r="F26" s="1620" t="s">
        <v>73</v>
      </c>
      <c r="G26" s="1621"/>
      <c r="H26" s="438">
        <f>SUMIF($I$39:$I$237,"Labor",$M$39:$M$237)</f>
        <v>0</v>
      </c>
      <c r="I26" s="439">
        <f>H26/G$21</f>
        <v>0</v>
      </c>
      <c r="J26" s="438">
        <f>SUMIF($I$39:$I$237,"Labor",$N$39:$N$237)</f>
        <v>0</v>
      </c>
      <c r="K26" s="439">
        <f t="shared" ref="K26:K32" si="0">J26/G$21</f>
        <v>0</v>
      </c>
      <c r="L26" s="438">
        <f>SUMIF($I$39:$I$237,"Labor",$O$39:$O$237)</f>
        <v>0</v>
      </c>
      <c r="M26" s="439">
        <f t="shared" ref="M26:M32" si="1">L26/G$21</f>
        <v>0</v>
      </c>
      <c r="N26" s="438">
        <f>SUMIF($I$39:$I$237,"Labor",$P$39:$P$237)</f>
        <v>0</v>
      </c>
      <c r="O26" s="439">
        <f t="shared" ref="O26:O32" si="2">N26/G$21</f>
        <v>0</v>
      </c>
      <c r="P26" s="438">
        <f>SUMIF($I$39:$I$237,"Labor",$Q$39:$Q$237)</f>
        <v>0</v>
      </c>
      <c r="Q26" s="439">
        <f t="shared" ref="Q26:Q32" si="3">P26/G$21</f>
        <v>0</v>
      </c>
      <c r="R26" s="497"/>
      <c r="S26" s="513"/>
      <c r="U26" s="1702"/>
      <c r="V26" s="1605"/>
      <c r="W26" s="1605"/>
      <c r="X26" s="1605"/>
      <c r="Y26" s="1606"/>
      <c r="AA26" s="1702"/>
      <c r="AB26" s="1605"/>
      <c r="AC26" s="1605"/>
      <c r="AD26" s="1605"/>
      <c r="AE26" s="1605"/>
      <c r="AF26" s="1606"/>
      <c r="AG26" s="985"/>
      <c r="AH26" s="985"/>
    </row>
    <row r="27" spans="3:34" ht="20.100000000000001" customHeight="1" thickBot="1">
      <c r="C27" s="508"/>
      <c r="D27" s="1640"/>
      <c r="E27" s="13"/>
      <c r="F27" s="1620" t="s">
        <v>67</v>
      </c>
      <c r="G27" s="1621"/>
      <c r="H27" s="438">
        <f>SUMIF($I$39:$I$237,"Equipment",$M$39:$M$237)</f>
        <v>0</v>
      </c>
      <c r="I27" s="439">
        <f t="shared" ref="I27:I32" si="4">H27/G$21</f>
        <v>0</v>
      </c>
      <c r="J27" s="438">
        <f>SUMIF($I$39:$I$237,"Equipment",$N$39:$N$237)</f>
        <v>0</v>
      </c>
      <c r="K27" s="439">
        <f t="shared" si="0"/>
        <v>0</v>
      </c>
      <c r="L27" s="438">
        <f>SUMIF($I$39:$I$237,"Equipment",$O$39:$O$237)</f>
        <v>0</v>
      </c>
      <c r="M27" s="439">
        <f t="shared" si="1"/>
        <v>0</v>
      </c>
      <c r="N27" s="438">
        <f>SUMIF($I$39:$I$237,"Equipment",$P$39:$P$237)</f>
        <v>0</v>
      </c>
      <c r="O27" s="439">
        <f t="shared" si="2"/>
        <v>0</v>
      </c>
      <c r="P27" s="438">
        <f>SUMIF($I$39:$I$237,"Equipment",$Q$39:$Q$237)</f>
        <v>0</v>
      </c>
      <c r="Q27" s="439">
        <f t="shared" si="3"/>
        <v>0</v>
      </c>
      <c r="R27" s="497"/>
      <c r="S27" s="513"/>
      <c r="U27" s="1702"/>
      <c r="V27" s="1605"/>
      <c r="W27" s="1605"/>
      <c r="X27" s="1605"/>
      <c r="Y27" s="1606"/>
      <c r="AA27" s="1702"/>
      <c r="AB27" s="1605"/>
      <c r="AC27" s="1605"/>
      <c r="AD27" s="1605"/>
      <c r="AE27" s="1605"/>
      <c r="AF27" s="1606"/>
      <c r="AG27" s="985"/>
      <c r="AH27" s="985"/>
    </row>
    <row r="28" spans="3:34" ht="20.100000000000001" customHeight="1" thickBot="1">
      <c r="C28" s="508"/>
      <c r="D28" s="1640"/>
      <c r="E28" s="13"/>
      <c r="F28" s="1620" t="s">
        <v>68</v>
      </c>
      <c r="G28" s="1621"/>
      <c r="H28" s="438">
        <f>SUMIF($I$39:$I$237,"Materials/Supplies",$M$39:$M$237)</f>
        <v>70050</v>
      </c>
      <c r="I28" s="439">
        <f t="shared" si="4"/>
        <v>138.71287128712871</v>
      </c>
      <c r="J28" s="438">
        <f>SUMIF($I$39:$I$237,"Materials/Supplies",$N$39:$N$237)</f>
        <v>0</v>
      </c>
      <c r="K28" s="439">
        <f t="shared" si="0"/>
        <v>0</v>
      </c>
      <c r="L28" s="438">
        <f>SUMIF($I$39:$I$237,"Materials/Supplies",$O$39:$O$237)</f>
        <v>0</v>
      </c>
      <c r="M28" s="439">
        <f t="shared" si="1"/>
        <v>0</v>
      </c>
      <c r="N28" s="438">
        <f>SUMIF($I$39:$I$237,"Materials/Supplies",$P$39:$P$237)</f>
        <v>0</v>
      </c>
      <c r="O28" s="439">
        <f t="shared" si="2"/>
        <v>0</v>
      </c>
      <c r="P28" s="438">
        <f>SUMIF($I$39:$I$237,"Materials/Supplies",$Q$39:$Q$237)</f>
        <v>0</v>
      </c>
      <c r="Q28" s="439">
        <f t="shared" si="3"/>
        <v>0</v>
      </c>
      <c r="R28" s="497"/>
      <c r="S28" s="513"/>
      <c r="U28" s="1702"/>
      <c r="V28" s="1605"/>
      <c r="W28" s="1605"/>
      <c r="X28" s="1605"/>
      <c r="Y28" s="1606"/>
      <c r="AA28" s="1702"/>
      <c r="AB28" s="1605"/>
      <c r="AC28" s="1605"/>
      <c r="AD28" s="1605"/>
      <c r="AE28" s="1605"/>
      <c r="AF28" s="1606"/>
      <c r="AG28" s="985"/>
      <c r="AH28" s="985"/>
    </row>
    <row r="29" spans="3:34" ht="20.100000000000001" customHeight="1" thickBot="1">
      <c r="C29" s="508"/>
      <c r="D29" s="1640"/>
      <c r="E29" s="13"/>
      <c r="F29" s="1620" t="s">
        <v>69</v>
      </c>
      <c r="G29" s="1621"/>
      <c r="H29" s="438">
        <f>SUMIF($I$39:$I$237,"Land/Venue Rental",$M$39:$M$237)</f>
        <v>0</v>
      </c>
      <c r="I29" s="439">
        <f t="shared" si="4"/>
        <v>0</v>
      </c>
      <c r="J29" s="438">
        <f>SUMIF($I$39:$I$237,"Land/Venue Rental",$N$39:$N$237)</f>
        <v>0</v>
      </c>
      <c r="K29" s="439">
        <f t="shared" si="0"/>
        <v>0</v>
      </c>
      <c r="L29" s="438">
        <f>SUMIF($I$39:$I$237,"Land/Venue Rental",$O$39:$O$237)</f>
        <v>60000</v>
      </c>
      <c r="M29" s="439">
        <f t="shared" si="1"/>
        <v>118.81188118811882</v>
      </c>
      <c r="N29" s="438">
        <f>SUMIF($I$39:$I$237,"Land/Venue Rental",$P$39:$P$237)</f>
        <v>0</v>
      </c>
      <c r="O29" s="439">
        <f t="shared" si="2"/>
        <v>0</v>
      </c>
      <c r="P29" s="438">
        <f>SUMIF($I$39:$I$237,"Land/Venue Rental",$Q$39:$Q$237)</f>
        <v>0</v>
      </c>
      <c r="Q29" s="439">
        <f t="shared" si="3"/>
        <v>0</v>
      </c>
      <c r="R29" s="497"/>
      <c r="S29" s="513"/>
      <c r="U29" s="1703"/>
      <c r="V29" s="1607"/>
      <c r="W29" s="1607"/>
      <c r="X29" s="1607"/>
      <c r="Y29" s="1608"/>
      <c r="AA29" s="1702"/>
      <c r="AB29" s="1605"/>
      <c r="AC29" s="1605"/>
      <c r="AD29" s="1605"/>
      <c r="AE29" s="1605"/>
      <c r="AF29" s="1606"/>
      <c r="AG29" s="985"/>
      <c r="AH29" s="985"/>
    </row>
    <row r="30" spans="3:34" ht="20.100000000000001" customHeight="1" thickBot="1">
      <c r="C30" s="508"/>
      <c r="D30" s="1640"/>
      <c r="E30" s="13"/>
      <c r="F30" s="1620" t="s">
        <v>636</v>
      </c>
      <c r="G30" s="1621"/>
      <c r="H30" s="438">
        <f>SUMIF($I$39:$I$237,"Travel/Per Diem/Food/Lodging",$M$39:$M$237)</f>
        <v>96000</v>
      </c>
      <c r="I30" s="439">
        <f t="shared" si="4"/>
        <v>190.0990099009901</v>
      </c>
      <c r="J30" s="438">
        <f>SUMIF($I$39:$I$237,"Travel/Per Diem/Food/Lodging",$N$39:$N$237)</f>
        <v>0</v>
      </c>
      <c r="K30" s="439">
        <f t="shared" si="0"/>
        <v>0</v>
      </c>
      <c r="L30" s="438">
        <f>SUMIF($I$39:$I$237,"Travel/Per Diem/Food/Lodging",$O$39:$O$237)</f>
        <v>12000</v>
      </c>
      <c r="M30" s="439">
        <f t="shared" si="1"/>
        <v>23.762376237623762</v>
      </c>
      <c r="N30" s="438">
        <f>SUMIF($I$39:$I$237,"Travel/Per Diem/Food/Lodging",$P$39:$P$237)</f>
        <v>0</v>
      </c>
      <c r="O30" s="439">
        <f t="shared" si="2"/>
        <v>0</v>
      </c>
      <c r="P30" s="438">
        <f>SUMIF($I$39:$I$237,"Travel/Per Diem/Food/Lodging",$Q$39:$Q$237)</f>
        <v>0</v>
      </c>
      <c r="Q30" s="439">
        <f t="shared" si="3"/>
        <v>0</v>
      </c>
      <c r="R30" s="497"/>
      <c r="S30" s="513"/>
      <c r="AA30" s="1702"/>
      <c r="AB30" s="1605"/>
      <c r="AC30" s="1605"/>
      <c r="AD30" s="1605"/>
      <c r="AE30" s="1605"/>
      <c r="AF30" s="1606"/>
      <c r="AG30" s="985"/>
      <c r="AH30" s="985"/>
    </row>
    <row r="31" spans="3:34" ht="20.100000000000001" customHeight="1" thickBot="1">
      <c r="C31" s="508"/>
      <c r="D31" s="1640"/>
      <c r="E31" s="13"/>
      <c r="F31" s="1620" t="s">
        <v>649</v>
      </c>
      <c r="G31" s="1621"/>
      <c r="H31" s="438">
        <f>SUMIF($I$39:$I$237,"Materials transport",$M$39:$M$237)</f>
        <v>50500</v>
      </c>
      <c r="I31" s="439">
        <f t="shared" si="4"/>
        <v>100</v>
      </c>
      <c r="J31" s="438">
        <f>SUMIF($I$39:$I$237,"Materials transport",$N$39:$N$237)</f>
        <v>0</v>
      </c>
      <c r="K31" s="439">
        <f t="shared" si="0"/>
        <v>0</v>
      </c>
      <c r="L31" s="438">
        <f>SUMIF($I$39:$I$237,"Materials transport",$O$39:$O$237)</f>
        <v>0</v>
      </c>
      <c r="M31" s="439">
        <f t="shared" si="1"/>
        <v>0</v>
      </c>
      <c r="N31" s="438">
        <f>SUMIF($I$39:$I$237,"Materials transport",$P$39:$P$237)</f>
        <v>0</v>
      </c>
      <c r="O31" s="439">
        <f t="shared" si="2"/>
        <v>0</v>
      </c>
      <c r="P31" s="438">
        <f>SUMIF($I$39:$I$237,"Materials transport",$Q$39:$Q$237)</f>
        <v>0</v>
      </c>
      <c r="Q31" s="439">
        <f t="shared" si="3"/>
        <v>0</v>
      </c>
      <c r="R31" s="497"/>
      <c r="S31" s="513"/>
      <c r="U31" s="1728" t="s">
        <v>1813</v>
      </c>
      <c r="V31" s="1729"/>
      <c r="W31" s="1729"/>
      <c r="X31" s="1729"/>
      <c r="Y31" s="1730"/>
      <c r="AA31" s="1702"/>
      <c r="AB31" s="1605"/>
      <c r="AC31" s="1605"/>
      <c r="AD31" s="1605"/>
      <c r="AE31" s="1605"/>
      <c r="AF31" s="1606"/>
      <c r="AG31" s="985"/>
      <c r="AH31" s="985"/>
    </row>
    <row r="32" spans="3:34" ht="20.100000000000001" customHeight="1" thickBot="1">
      <c r="C32" s="508"/>
      <c r="D32" s="1640"/>
      <c r="E32" s="13"/>
      <c r="F32" s="1620" t="s">
        <v>147</v>
      </c>
      <c r="G32" s="1621"/>
      <c r="H32" s="438">
        <f>SUMIF($I$39:$I$237,"Other",$M$39:$M$237)</f>
        <v>0</v>
      </c>
      <c r="I32" s="450">
        <f t="shared" si="4"/>
        <v>0</v>
      </c>
      <c r="J32" s="438">
        <f>SUMIF($I$39:$I$237,"Other",$N$39:$N$237)</f>
        <v>0</v>
      </c>
      <c r="K32" s="450">
        <f t="shared" si="0"/>
        <v>0</v>
      </c>
      <c r="L32" s="438">
        <f>SUMIF($I$39:$I$237,"Other",$O$39:$O$237)</f>
        <v>0</v>
      </c>
      <c r="M32" s="450">
        <f t="shared" si="1"/>
        <v>0</v>
      </c>
      <c r="N32" s="438">
        <f>SUMIF($I$39:$I$237,"Other",$P$39:$P$237)</f>
        <v>0</v>
      </c>
      <c r="O32" s="450">
        <f t="shared" si="2"/>
        <v>0</v>
      </c>
      <c r="P32" s="438">
        <f>SUMIF($I$39:$I$237,"Other",$Q$39:$Q$237)</f>
        <v>0</v>
      </c>
      <c r="Q32" s="450">
        <f t="shared" si="3"/>
        <v>0</v>
      </c>
      <c r="R32" s="497"/>
      <c r="S32" s="513"/>
      <c r="U32" s="1731"/>
      <c r="V32" s="1732"/>
      <c r="W32" s="1732"/>
      <c r="X32" s="1732"/>
      <c r="Y32" s="1733"/>
      <c r="AA32" s="1702"/>
      <c r="AB32" s="1605"/>
      <c r="AC32" s="1605"/>
      <c r="AD32" s="1605"/>
      <c r="AE32" s="1605"/>
      <c r="AF32" s="1606"/>
      <c r="AG32" s="985"/>
      <c r="AH32" s="985"/>
    </row>
    <row r="33" spans="1:34" ht="20.100000000000001" customHeight="1" thickBot="1">
      <c r="C33" s="508"/>
      <c r="D33" s="223"/>
      <c r="E33" s="13"/>
      <c r="F33" s="1619" t="s">
        <v>64</v>
      </c>
      <c r="G33" s="1619"/>
      <c r="H33" s="453">
        <f t="shared" ref="H33:Q33" si="5">SUM(H26:H32)</f>
        <v>216550</v>
      </c>
      <c r="I33" s="454">
        <f t="shared" si="5"/>
        <v>428.81188118811883</v>
      </c>
      <c r="J33" s="451">
        <f t="shared" si="5"/>
        <v>0</v>
      </c>
      <c r="K33" s="452">
        <f t="shared" si="5"/>
        <v>0</v>
      </c>
      <c r="L33" s="451">
        <f t="shared" si="5"/>
        <v>72000</v>
      </c>
      <c r="M33" s="452">
        <f t="shared" si="5"/>
        <v>142.57425742574259</v>
      </c>
      <c r="N33" s="451">
        <f t="shared" si="5"/>
        <v>0</v>
      </c>
      <c r="O33" s="452">
        <f t="shared" si="5"/>
        <v>0</v>
      </c>
      <c r="P33" s="451">
        <f t="shared" si="5"/>
        <v>0</v>
      </c>
      <c r="Q33" s="452">
        <f t="shared" si="5"/>
        <v>0</v>
      </c>
      <c r="R33" s="490"/>
      <c r="S33" s="514"/>
      <c r="U33" s="997"/>
      <c r="V33" s="404"/>
      <c r="W33" s="404"/>
      <c r="X33" s="404"/>
      <c r="Y33" s="998"/>
      <c r="AA33" s="1702"/>
      <c r="AB33" s="1605"/>
      <c r="AC33" s="1605"/>
      <c r="AD33" s="1605"/>
      <c r="AE33" s="1605"/>
      <c r="AF33" s="1606"/>
      <c r="AG33" s="985"/>
      <c r="AH33" s="985"/>
    </row>
    <row r="34" spans="1:34" ht="20.100000000000001" customHeight="1" thickBot="1">
      <c r="C34" s="508"/>
      <c r="D34" s="223"/>
      <c r="E34" s="13"/>
      <c r="F34" s="489"/>
      <c r="G34" s="489"/>
      <c r="H34" s="491"/>
      <c r="I34" s="492"/>
      <c r="J34" s="493"/>
      <c r="K34" s="490"/>
      <c r="L34" s="493"/>
      <c r="M34" s="490"/>
      <c r="N34" s="493"/>
      <c r="O34" s="490"/>
      <c r="P34" s="493"/>
      <c r="Q34" s="490"/>
      <c r="R34" s="490"/>
      <c r="S34" s="514"/>
      <c r="U34" s="1702" t="s">
        <v>1830</v>
      </c>
      <c r="V34" s="1605"/>
      <c r="W34" s="1605"/>
      <c r="X34" s="1605"/>
      <c r="Y34" s="1606"/>
      <c r="AA34" s="1703"/>
      <c r="AB34" s="1607"/>
      <c r="AC34" s="1607"/>
      <c r="AD34" s="1607"/>
      <c r="AE34" s="1607"/>
      <c r="AF34" s="1608"/>
      <c r="AG34" s="985"/>
      <c r="AH34" s="985"/>
    </row>
    <row r="35" spans="1:34" ht="20.100000000000001" customHeight="1">
      <c r="C35" s="508"/>
      <c r="D35" s="223"/>
      <c r="E35" s="13"/>
      <c r="F35" s="489"/>
      <c r="G35" s="489"/>
      <c r="H35" s="491"/>
      <c r="I35" s="492"/>
      <c r="J35" s="493"/>
      <c r="K35" s="490"/>
      <c r="L35" s="493"/>
      <c r="M35" s="490"/>
      <c r="N35" s="493"/>
      <c r="O35" s="490"/>
      <c r="P35" s="493"/>
      <c r="Q35" s="490"/>
      <c r="R35" s="490"/>
      <c r="S35" s="514"/>
      <c r="U35" s="1702"/>
      <c r="V35" s="1605"/>
      <c r="W35" s="1605"/>
      <c r="X35" s="1605"/>
      <c r="Y35" s="1606"/>
      <c r="Z35" s="13"/>
      <c r="AA35" s="995"/>
      <c r="AB35" s="995"/>
      <c r="AC35" s="995"/>
      <c r="AD35" s="995"/>
      <c r="AE35" s="995"/>
      <c r="AF35" s="995"/>
      <c r="AG35" s="985"/>
      <c r="AH35" s="985"/>
    </row>
    <row r="36" spans="1:34" ht="19.5" customHeight="1" thickBot="1">
      <c r="C36" s="508"/>
      <c r="D36" s="223"/>
      <c r="E36" s="13"/>
      <c r="F36" s="13"/>
      <c r="G36" s="13"/>
      <c r="H36" s="13"/>
      <c r="I36" s="13"/>
      <c r="J36" s="13"/>
      <c r="K36" s="13"/>
      <c r="L36" s="13"/>
      <c r="M36" s="13"/>
      <c r="N36" s="13"/>
      <c r="O36" s="13"/>
      <c r="P36" s="13"/>
      <c r="Q36" s="13"/>
      <c r="R36" s="15"/>
      <c r="S36" s="509"/>
      <c r="U36" s="1702"/>
      <c r="V36" s="1605"/>
      <c r="W36" s="1605"/>
      <c r="X36" s="1605"/>
      <c r="Y36" s="1606"/>
      <c r="Z36" s="13"/>
      <c r="AA36" s="995"/>
      <c r="AB36" s="995"/>
      <c r="AC36" s="995"/>
      <c r="AD36" s="995"/>
      <c r="AE36" s="995"/>
      <c r="AF36" s="995"/>
      <c r="AG36" s="985"/>
      <c r="AH36" s="985"/>
    </row>
    <row r="37" spans="1:34" ht="42" customHeight="1" thickBot="1">
      <c r="A37" s="1126"/>
      <c r="B37" s="1126"/>
      <c r="C37" s="1127"/>
      <c r="D37" s="1640" t="s">
        <v>639</v>
      </c>
      <c r="E37" s="1128"/>
      <c r="F37" s="1647" t="s">
        <v>180</v>
      </c>
      <c r="G37" s="1636" t="s">
        <v>172</v>
      </c>
      <c r="H37" s="1636"/>
      <c r="I37" s="1628" t="s">
        <v>173</v>
      </c>
      <c r="J37" s="1628" t="s">
        <v>598</v>
      </c>
      <c r="K37" s="1628" t="s">
        <v>174</v>
      </c>
      <c r="L37" s="1627" t="s">
        <v>599</v>
      </c>
      <c r="M37" s="464" t="s">
        <v>197</v>
      </c>
      <c r="N37" s="1633" t="s">
        <v>178</v>
      </c>
      <c r="O37" s="1633"/>
      <c r="P37" s="1637" t="s">
        <v>1465</v>
      </c>
      <c r="Q37" s="1638"/>
      <c r="R37" s="484"/>
      <c r="S37" s="515"/>
      <c r="U37" s="1702"/>
      <c r="V37" s="1605"/>
      <c r="W37" s="1605"/>
      <c r="X37" s="1605"/>
      <c r="Y37" s="1606"/>
      <c r="Z37" s="13"/>
      <c r="AA37" s="995"/>
      <c r="AB37" s="995"/>
      <c r="AC37" s="995"/>
      <c r="AD37" s="995"/>
      <c r="AE37" s="995"/>
      <c r="AF37" s="995"/>
      <c r="AG37" s="985"/>
      <c r="AH37" s="985"/>
    </row>
    <row r="38" spans="1:34" ht="20.100000000000001" customHeight="1" thickBot="1">
      <c r="A38" s="1126"/>
      <c r="B38" s="1126"/>
      <c r="C38" s="1127"/>
      <c r="D38" s="1640"/>
      <c r="E38" s="1128"/>
      <c r="F38" s="1647"/>
      <c r="G38" s="1636"/>
      <c r="H38" s="1636"/>
      <c r="I38" s="1628"/>
      <c r="J38" s="1628"/>
      <c r="K38" s="1628"/>
      <c r="L38" s="1627"/>
      <c r="M38" s="465"/>
      <c r="N38" s="463" t="s">
        <v>65</v>
      </c>
      <c r="O38" s="466" t="s">
        <v>1466</v>
      </c>
      <c r="P38" s="467" t="s">
        <v>65</v>
      </c>
      <c r="Q38" s="468" t="s">
        <v>1466</v>
      </c>
      <c r="R38" s="485"/>
      <c r="S38" s="516"/>
      <c r="U38" s="994"/>
      <c r="V38" s="1605" t="s">
        <v>1821</v>
      </c>
      <c r="W38" s="1605"/>
      <c r="X38" s="1605"/>
      <c r="Y38" s="1606"/>
      <c r="Z38" s="13"/>
      <c r="AA38" s="995"/>
      <c r="AB38" s="995"/>
      <c r="AC38" s="995"/>
      <c r="AD38" s="995"/>
      <c r="AE38" s="995"/>
      <c r="AF38" s="995"/>
      <c r="AG38" s="985"/>
      <c r="AH38" s="985"/>
    </row>
    <row r="39" spans="1:34" ht="20.100000000000001" customHeight="1" thickBot="1">
      <c r="A39" s="1126"/>
      <c r="B39" s="1126"/>
      <c r="C39" s="1127"/>
      <c r="D39" s="1640"/>
      <c r="E39" s="1128"/>
      <c r="F39" s="1129">
        <v>1</v>
      </c>
      <c r="G39" s="1649" t="s">
        <v>1912</v>
      </c>
      <c r="H39" s="1650"/>
      <c r="I39" s="760" t="s">
        <v>68</v>
      </c>
      <c r="J39" s="440">
        <v>1262.5</v>
      </c>
      <c r="K39" s="441">
        <v>20</v>
      </c>
      <c r="L39" s="442">
        <f>J39*K39</f>
        <v>25250</v>
      </c>
      <c r="M39" s="443">
        <v>25250</v>
      </c>
      <c r="N39" s="443"/>
      <c r="O39" s="443"/>
      <c r="P39" s="443"/>
      <c r="Q39" s="455"/>
      <c r="R39" s="486"/>
      <c r="S39" s="517"/>
      <c r="U39" s="994"/>
      <c r="V39" s="1605"/>
      <c r="W39" s="1605"/>
      <c r="X39" s="1605"/>
      <c r="Y39" s="1606"/>
      <c r="Z39" s="13"/>
      <c r="AA39" s="995"/>
      <c r="AB39" s="995"/>
      <c r="AC39" s="995"/>
      <c r="AD39" s="995"/>
      <c r="AE39" s="995"/>
      <c r="AF39" s="995"/>
      <c r="AG39" s="985"/>
      <c r="AH39" s="985"/>
    </row>
    <row r="40" spans="1:34" ht="20.100000000000001" customHeight="1" thickBot="1">
      <c r="A40" s="1126"/>
      <c r="B40" s="1126"/>
      <c r="C40" s="1127"/>
      <c r="D40" s="1640"/>
      <c r="E40" s="1128"/>
      <c r="F40" s="1125">
        <v>2</v>
      </c>
      <c r="G40" s="1601" t="s">
        <v>1913</v>
      </c>
      <c r="H40" s="1602"/>
      <c r="I40" s="759" t="s">
        <v>68</v>
      </c>
      <c r="J40" s="444">
        <v>7575</v>
      </c>
      <c r="K40" s="445">
        <v>2</v>
      </c>
      <c r="L40" s="446">
        <f>J40*K40</f>
        <v>15150</v>
      </c>
      <c r="M40" s="447">
        <v>15150</v>
      </c>
      <c r="N40" s="447"/>
      <c r="O40" s="447"/>
      <c r="P40" s="447"/>
      <c r="Q40" s="456"/>
      <c r="R40" s="486"/>
      <c r="S40" s="517"/>
      <c r="U40" s="994"/>
      <c r="V40" s="1605"/>
      <c r="W40" s="1605"/>
      <c r="X40" s="1605"/>
      <c r="Y40" s="1606"/>
      <c r="Z40" s="13"/>
      <c r="AA40" s="995"/>
      <c r="AB40" s="995"/>
      <c r="AC40" s="995"/>
      <c r="AD40" s="995"/>
      <c r="AE40" s="995"/>
      <c r="AF40" s="995"/>
      <c r="AG40" s="985"/>
      <c r="AH40" s="985"/>
    </row>
    <row r="41" spans="1:34" ht="24.75" customHeight="1" thickBot="1">
      <c r="A41" s="1126"/>
      <c r="B41" s="1126"/>
      <c r="C41" s="1127"/>
      <c r="D41" s="1640"/>
      <c r="E41" s="1128"/>
      <c r="F41" s="1125">
        <v>3</v>
      </c>
      <c r="G41" s="1601" t="s">
        <v>1914</v>
      </c>
      <c r="H41" s="1602"/>
      <c r="I41" s="759" t="s">
        <v>68</v>
      </c>
      <c r="J41" s="444">
        <v>12625</v>
      </c>
      <c r="K41" s="445">
        <v>2</v>
      </c>
      <c r="L41" s="446">
        <f t="shared" ref="L41:L104" si="6">J41*K41</f>
        <v>25250</v>
      </c>
      <c r="M41" s="447">
        <v>25250</v>
      </c>
      <c r="N41" s="447"/>
      <c r="O41" s="447"/>
      <c r="P41" s="447"/>
      <c r="Q41" s="456"/>
      <c r="R41" s="486"/>
      <c r="S41" s="517"/>
      <c r="U41" s="994"/>
      <c r="V41" s="1605"/>
      <c r="W41" s="1605"/>
      <c r="X41" s="1605"/>
      <c r="Y41" s="1606"/>
      <c r="Z41" s="13"/>
      <c r="AA41" s="995"/>
      <c r="AB41" s="995"/>
      <c r="AC41" s="995"/>
      <c r="AD41" s="995"/>
      <c r="AE41" s="995"/>
      <c r="AF41" s="995"/>
      <c r="AG41" s="985"/>
      <c r="AH41" s="985"/>
    </row>
    <row r="42" spans="1:34" ht="18" customHeight="1" thickBot="1">
      <c r="A42" s="1126"/>
      <c r="B42" s="1126"/>
      <c r="C42" s="1127"/>
      <c r="D42" s="1640"/>
      <c r="E42" s="1128"/>
      <c r="F42" s="1125">
        <v>4</v>
      </c>
      <c r="G42" s="1601" t="s">
        <v>1915</v>
      </c>
      <c r="H42" s="1602"/>
      <c r="I42" s="759" t="s">
        <v>70</v>
      </c>
      <c r="J42" s="444">
        <v>50500</v>
      </c>
      <c r="K42" s="445">
        <v>1</v>
      </c>
      <c r="L42" s="446">
        <f t="shared" si="6"/>
        <v>50500</v>
      </c>
      <c r="M42" s="447">
        <v>50500</v>
      </c>
      <c r="N42" s="447"/>
      <c r="O42" s="447"/>
      <c r="P42" s="447"/>
      <c r="Q42" s="456"/>
      <c r="R42" s="486"/>
      <c r="S42" s="517"/>
      <c r="U42" s="994"/>
      <c r="V42" s="1605" t="s">
        <v>1820</v>
      </c>
      <c r="W42" s="1605"/>
      <c r="X42" s="1605"/>
      <c r="Y42" s="1606"/>
      <c r="Z42" s="13"/>
      <c r="AA42" s="995"/>
      <c r="AB42" s="995"/>
      <c r="AC42" s="995"/>
      <c r="AD42" s="995"/>
      <c r="AE42" s="995"/>
      <c r="AF42" s="995"/>
      <c r="AG42" s="985"/>
      <c r="AH42" s="985"/>
    </row>
    <row r="43" spans="1:34" ht="20.100000000000001" customHeight="1" thickBot="1">
      <c r="A43" s="1126"/>
      <c r="B43" s="1126"/>
      <c r="C43" s="1127"/>
      <c r="D43" s="1640"/>
      <c r="E43" s="1128"/>
      <c r="F43" s="1125">
        <v>5</v>
      </c>
      <c r="G43" s="1601" t="s">
        <v>1916</v>
      </c>
      <c r="H43" s="1602"/>
      <c r="I43" s="759" t="s">
        <v>68</v>
      </c>
      <c r="J43" s="444">
        <v>1000</v>
      </c>
      <c r="K43" s="445">
        <v>2</v>
      </c>
      <c r="L43" s="446">
        <f t="shared" si="6"/>
        <v>2000</v>
      </c>
      <c r="M43" s="447">
        <v>2000</v>
      </c>
      <c r="N43" s="447"/>
      <c r="O43" s="447"/>
      <c r="P43" s="447"/>
      <c r="Q43" s="456"/>
      <c r="R43" s="486"/>
      <c r="S43" s="517"/>
      <c r="U43" s="994"/>
      <c r="V43" s="1605"/>
      <c r="W43" s="1605"/>
      <c r="X43" s="1605"/>
      <c r="Y43" s="1606"/>
      <c r="Z43" s="13"/>
      <c r="AA43" s="995"/>
      <c r="AB43" s="995"/>
      <c r="AC43" s="995"/>
      <c r="AD43" s="995"/>
      <c r="AE43" s="995"/>
      <c r="AF43" s="995"/>
      <c r="AG43" s="985"/>
      <c r="AH43" s="985"/>
    </row>
    <row r="44" spans="1:34" ht="20.100000000000001" customHeight="1" thickBot="1">
      <c r="A44" s="1126"/>
      <c r="B44" s="1126"/>
      <c r="C44" s="1127"/>
      <c r="D44" s="1640"/>
      <c r="E44" s="1128"/>
      <c r="F44" s="1125">
        <v>6</v>
      </c>
      <c r="G44" s="1648" t="s">
        <v>1917</v>
      </c>
      <c r="H44" s="1602"/>
      <c r="I44" s="759" t="s">
        <v>68</v>
      </c>
      <c r="J44" s="444">
        <v>200</v>
      </c>
      <c r="K44" s="445">
        <v>12</v>
      </c>
      <c r="L44" s="446">
        <f>J44*K44</f>
        <v>2400</v>
      </c>
      <c r="M44" s="447">
        <v>2400</v>
      </c>
      <c r="N44" s="447"/>
      <c r="O44" s="447"/>
      <c r="P44" s="447"/>
      <c r="Q44" s="456"/>
      <c r="R44" s="486"/>
      <c r="S44" s="517"/>
      <c r="U44" s="994"/>
      <c r="V44" s="1605" t="s">
        <v>1822</v>
      </c>
      <c r="W44" s="1605"/>
      <c r="X44" s="1605"/>
      <c r="Y44" s="1606"/>
      <c r="Z44" s="13"/>
      <c r="AA44" s="995"/>
      <c r="AB44" s="995"/>
      <c r="AC44" s="995"/>
      <c r="AD44" s="995"/>
      <c r="AE44" s="995"/>
      <c r="AF44" s="995"/>
      <c r="AG44" s="985"/>
      <c r="AH44" s="985"/>
    </row>
    <row r="45" spans="1:34" ht="20.100000000000001" customHeight="1" thickBot="1">
      <c r="A45" s="1126"/>
      <c r="B45" s="1126"/>
      <c r="C45" s="1127"/>
      <c r="D45" s="1130"/>
      <c r="E45" s="1128"/>
      <c r="F45" s="1125">
        <v>7</v>
      </c>
      <c r="G45" s="1601" t="s">
        <v>1918</v>
      </c>
      <c r="H45" s="1602"/>
      <c r="I45" s="759" t="s">
        <v>69</v>
      </c>
      <c r="J45" s="444">
        <v>5000</v>
      </c>
      <c r="K45" s="445">
        <v>12</v>
      </c>
      <c r="L45" s="446">
        <f t="shared" si="6"/>
        <v>60000</v>
      </c>
      <c r="M45" s="447"/>
      <c r="N45" s="447"/>
      <c r="O45" s="447">
        <v>60000</v>
      </c>
      <c r="P45" s="447"/>
      <c r="Q45" s="456"/>
      <c r="R45" s="486"/>
      <c r="S45" s="517"/>
      <c r="U45" s="994"/>
      <c r="V45" s="1605"/>
      <c r="W45" s="1605"/>
      <c r="X45" s="1605"/>
      <c r="Y45" s="1606"/>
      <c r="Z45" s="13"/>
      <c r="AA45" s="995"/>
      <c r="AB45" s="995"/>
      <c r="AC45" s="995"/>
      <c r="AD45" s="995"/>
      <c r="AE45" s="995"/>
      <c r="AF45" s="995"/>
      <c r="AG45" s="985"/>
      <c r="AH45" s="985"/>
    </row>
    <row r="46" spans="1:34" ht="20.100000000000001" customHeight="1" thickBot="1">
      <c r="A46" s="1126"/>
      <c r="B46" s="1126"/>
      <c r="C46" s="1127"/>
      <c r="D46" s="1130"/>
      <c r="E46" s="1128"/>
      <c r="F46" s="1125">
        <v>8</v>
      </c>
      <c r="G46" s="1601" t="s">
        <v>1919</v>
      </c>
      <c r="H46" s="1602"/>
      <c r="I46" s="759" t="s">
        <v>636</v>
      </c>
      <c r="J46" s="448">
        <v>400</v>
      </c>
      <c r="K46" s="445">
        <v>240</v>
      </c>
      <c r="L46" s="446">
        <f t="shared" si="6"/>
        <v>96000</v>
      </c>
      <c r="M46" s="447">
        <v>96000</v>
      </c>
      <c r="N46" s="447"/>
      <c r="O46" s="447"/>
      <c r="P46" s="447"/>
      <c r="Q46" s="456"/>
      <c r="R46" s="486"/>
      <c r="S46" s="517"/>
      <c r="U46" s="994"/>
      <c r="V46" s="1605"/>
      <c r="W46" s="1605"/>
      <c r="X46" s="1605"/>
      <c r="Y46" s="1606"/>
      <c r="Z46" s="13"/>
      <c r="AA46" s="995"/>
      <c r="AB46" s="995"/>
      <c r="AC46" s="995"/>
      <c r="AD46" s="995"/>
      <c r="AE46" s="995"/>
      <c r="AF46" s="995"/>
      <c r="AG46" s="985"/>
      <c r="AH46" s="985"/>
    </row>
    <row r="47" spans="1:34" ht="20.100000000000001" customHeight="1" thickBot="1">
      <c r="A47" s="1126"/>
      <c r="B47" s="1126"/>
      <c r="C47" s="1127"/>
      <c r="D47" s="1130"/>
      <c r="E47" s="1128"/>
      <c r="F47" s="1125">
        <v>9</v>
      </c>
      <c r="G47" s="1601" t="s">
        <v>1920</v>
      </c>
      <c r="H47" s="1602"/>
      <c r="I47" s="759" t="s">
        <v>636</v>
      </c>
      <c r="J47" s="444">
        <v>2000</v>
      </c>
      <c r="K47" s="445">
        <v>6</v>
      </c>
      <c r="L47" s="446">
        <f t="shared" si="6"/>
        <v>12000</v>
      </c>
      <c r="M47" s="447"/>
      <c r="N47" s="447"/>
      <c r="O47" s="447">
        <v>12000</v>
      </c>
      <c r="P47" s="447"/>
      <c r="Q47" s="456"/>
      <c r="R47" s="486"/>
      <c r="S47" s="517"/>
      <c r="U47" s="994"/>
      <c r="V47" s="1605"/>
      <c r="W47" s="1605"/>
      <c r="X47" s="1605"/>
      <c r="Y47" s="1606"/>
      <c r="Z47" s="402"/>
      <c r="AA47" s="995"/>
      <c r="AB47" s="995"/>
      <c r="AC47" s="995"/>
      <c r="AD47" s="995"/>
      <c r="AE47" s="995"/>
      <c r="AF47" s="995"/>
      <c r="AG47" s="985"/>
      <c r="AH47" s="985"/>
    </row>
    <row r="48" spans="1:34" ht="20.100000000000001" customHeight="1" thickBot="1">
      <c r="A48" s="1126"/>
      <c r="B48" s="1126"/>
      <c r="C48" s="1127"/>
      <c r="D48" s="1130"/>
      <c r="E48" s="1128"/>
      <c r="F48" s="1125">
        <v>10</v>
      </c>
      <c r="G48" s="1601"/>
      <c r="H48" s="1602"/>
      <c r="I48" s="759"/>
      <c r="J48" s="444"/>
      <c r="K48" s="445"/>
      <c r="L48" s="446">
        <f t="shared" si="6"/>
        <v>0</v>
      </c>
      <c r="M48" s="447"/>
      <c r="N48" s="447"/>
      <c r="O48" s="447"/>
      <c r="P48" s="447"/>
      <c r="Q48" s="456"/>
      <c r="R48" s="486"/>
      <c r="S48" s="517"/>
      <c r="U48" s="994"/>
      <c r="V48" s="995"/>
      <c r="W48" s="995"/>
      <c r="X48" s="995"/>
      <c r="Y48" s="996"/>
      <c r="Z48" s="402"/>
      <c r="AA48" s="995"/>
      <c r="AB48" s="995"/>
      <c r="AC48" s="995"/>
      <c r="AD48" s="995"/>
      <c r="AE48" s="995"/>
      <c r="AF48" s="995"/>
      <c r="AG48" s="985"/>
      <c r="AH48" s="985"/>
    </row>
    <row r="49" spans="1:34" ht="20.100000000000001" customHeight="1" thickBot="1">
      <c r="A49" s="1126"/>
      <c r="B49" s="1126"/>
      <c r="C49" s="1127"/>
      <c r="D49" s="1130"/>
      <c r="E49" s="1128"/>
      <c r="F49" s="1125">
        <v>11</v>
      </c>
      <c r="G49" s="1601"/>
      <c r="H49" s="1602"/>
      <c r="I49" s="759"/>
      <c r="J49" s="444"/>
      <c r="K49" s="445"/>
      <c r="L49" s="446">
        <f>J49*K49</f>
        <v>0</v>
      </c>
      <c r="M49" s="447"/>
      <c r="N49" s="447"/>
      <c r="O49" s="447"/>
      <c r="P49" s="447"/>
      <c r="Q49" s="456"/>
      <c r="R49" s="486"/>
      <c r="S49" s="517"/>
      <c r="U49" s="994"/>
      <c r="V49" s="1605" t="s">
        <v>1823</v>
      </c>
      <c r="W49" s="1605"/>
      <c r="X49" s="1605"/>
      <c r="Y49" s="1606"/>
      <c r="Z49" s="402"/>
      <c r="AA49" s="995"/>
      <c r="AB49" s="995"/>
      <c r="AC49" s="995"/>
      <c r="AD49" s="995"/>
      <c r="AE49" s="995"/>
      <c r="AF49" s="995"/>
      <c r="AG49" s="985"/>
      <c r="AH49" s="985"/>
    </row>
    <row r="50" spans="1:34" ht="20.100000000000001" customHeight="1" thickBot="1">
      <c r="A50" s="1126"/>
      <c r="B50" s="1126"/>
      <c r="C50" s="1127"/>
      <c r="D50" s="1130"/>
      <c r="E50" s="1128"/>
      <c r="F50" s="1125">
        <v>12</v>
      </c>
      <c r="G50" s="1601"/>
      <c r="H50" s="1602"/>
      <c r="I50" s="759"/>
      <c r="J50" s="444"/>
      <c r="K50" s="445"/>
      <c r="L50" s="446">
        <f>J50*K50</f>
        <v>0</v>
      </c>
      <c r="M50" s="447"/>
      <c r="N50" s="447"/>
      <c r="O50" s="447"/>
      <c r="P50" s="447"/>
      <c r="Q50" s="456"/>
      <c r="R50" s="486"/>
      <c r="S50" s="517"/>
      <c r="U50" s="994"/>
      <c r="V50" s="1605"/>
      <c r="W50" s="1605"/>
      <c r="X50" s="1605"/>
      <c r="Y50" s="1606"/>
      <c r="Z50" s="402"/>
      <c r="AA50" s="13"/>
      <c r="AB50" s="990"/>
      <c r="AC50" s="990"/>
      <c r="AD50" s="990"/>
      <c r="AE50" s="990"/>
      <c r="AF50" s="990"/>
      <c r="AG50" s="985"/>
      <c r="AH50" s="985"/>
    </row>
    <row r="51" spans="1:34" ht="20.100000000000001" customHeight="1" thickBot="1">
      <c r="A51" s="1126"/>
      <c r="B51" s="1126"/>
      <c r="C51" s="1127"/>
      <c r="D51" s="1130"/>
      <c r="E51" s="1128"/>
      <c r="F51" s="1125">
        <v>13</v>
      </c>
      <c r="G51" s="1601"/>
      <c r="H51" s="1602"/>
      <c r="I51" s="759"/>
      <c r="J51" s="444"/>
      <c r="K51" s="445"/>
      <c r="L51" s="446">
        <f>J51*K51</f>
        <v>0</v>
      </c>
      <c r="M51" s="447"/>
      <c r="N51" s="447"/>
      <c r="O51" s="447"/>
      <c r="P51" s="447"/>
      <c r="Q51" s="456"/>
      <c r="R51" s="486"/>
      <c r="S51" s="517"/>
      <c r="U51" s="994"/>
      <c r="V51" s="1605"/>
      <c r="W51" s="1605"/>
      <c r="X51" s="1605"/>
      <c r="Y51" s="1606"/>
      <c r="AA51" s="990"/>
      <c r="AB51" s="990"/>
      <c r="AC51" s="990"/>
      <c r="AD51" s="990"/>
      <c r="AE51" s="990"/>
      <c r="AF51" s="990"/>
      <c r="AG51" s="13"/>
      <c r="AH51" s="13"/>
    </row>
    <row r="52" spans="1:34" ht="24.75" customHeight="1" thickBot="1">
      <c r="A52" s="1126"/>
      <c r="B52" s="1126"/>
      <c r="C52" s="1127"/>
      <c r="D52" s="1130"/>
      <c r="E52" s="1128"/>
      <c r="F52" s="1125">
        <v>14</v>
      </c>
      <c r="G52" s="1601"/>
      <c r="H52" s="1602"/>
      <c r="I52" s="759"/>
      <c r="J52" s="444"/>
      <c r="K52" s="445"/>
      <c r="L52" s="446">
        <f>J52*K52</f>
        <v>0</v>
      </c>
      <c r="M52" s="447"/>
      <c r="N52" s="447"/>
      <c r="O52" s="447"/>
      <c r="P52" s="447"/>
      <c r="Q52" s="456"/>
      <c r="R52" s="486"/>
      <c r="S52" s="517"/>
      <c r="U52" s="994"/>
      <c r="V52" s="1605"/>
      <c r="W52" s="1605"/>
      <c r="X52" s="1605"/>
      <c r="Y52" s="1606"/>
      <c r="AA52" s="990"/>
      <c r="AB52" s="990"/>
      <c r="AC52" s="990"/>
      <c r="AD52" s="990"/>
      <c r="AE52" s="990"/>
      <c r="AF52" s="990"/>
    </row>
    <row r="53" spans="1:34" ht="20.100000000000001" customHeight="1" thickBot="1">
      <c r="A53" s="1126"/>
      <c r="B53" s="1126"/>
      <c r="C53" s="1127"/>
      <c r="D53" s="1130"/>
      <c r="E53" s="1128"/>
      <c r="F53" s="1125">
        <v>15</v>
      </c>
      <c r="G53" s="1601"/>
      <c r="H53" s="1602"/>
      <c r="I53" s="759"/>
      <c r="J53" s="444"/>
      <c r="K53" s="445"/>
      <c r="L53" s="446">
        <f t="shared" si="6"/>
        <v>0</v>
      </c>
      <c r="M53" s="447"/>
      <c r="N53" s="447"/>
      <c r="O53" s="447"/>
      <c r="P53" s="447"/>
      <c r="Q53" s="456"/>
      <c r="R53" s="486"/>
      <c r="S53" s="517"/>
      <c r="U53" s="994"/>
      <c r="V53" s="1700" t="s">
        <v>1824</v>
      </c>
      <c r="W53" s="1700"/>
      <c r="X53" s="1700"/>
      <c r="Y53" s="1701"/>
    </row>
    <row r="54" spans="1:34" ht="20.100000000000001" customHeight="1" thickBot="1">
      <c r="A54" s="1126"/>
      <c r="B54" s="1126"/>
      <c r="C54" s="1127"/>
      <c r="D54" s="1130"/>
      <c r="E54" s="1128"/>
      <c r="F54" s="1125">
        <v>16</v>
      </c>
      <c r="G54" s="1601"/>
      <c r="H54" s="1602"/>
      <c r="I54" s="759"/>
      <c r="J54" s="444"/>
      <c r="K54" s="445"/>
      <c r="L54" s="446">
        <f t="shared" si="6"/>
        <v>0</v>
      </c>
      <c r="M54" s="447"/>
      <c r="N54" s="447"/>
      <c r="O54" s="447"/>
      <c r="P54" s="447"/>
      <c r="Q54" s="456"/>
      <c r="R54" s="486"/>
      <c r="S54" s="517"/>
      <c r="U54" s="994"/>
      <c r="V54" s="1700"/>
      <c r="W54" s="1700"/>
      <c r="X54" s="1700"/>
      <c r="Y54" s="1701"/>
      <c r="Z54" s="403"/>
      <c r="AA54" s="403"/>
      <c r="AB54" s="403"/>
      <c r="AC54" s="403"/>
    </row>
    <row r="55" spans="1:34" ht="20.100000000000001" customHeight="1" thickBot="1">
      <c r="A55" s="1126"/>
      <c r="B55" s="1126"/>
      <c r="C55" s="1127"/>
      <c r="D55" s="1130"/>
      <c r="E55" s="1128"/>
      <c r="F55" s="1125">
        <v>17</v>
      </c>
      <c r="G55" s="1601"/>
      <c r="H55" s="1602"/>
      <c r="I55" s="759"/>
      <c r="J55" s="444"/>
      <c r="K55" s="445"/>
      <c r="L55" s="446">
        <f t="shared" si="6"/>
        <v>0</v>
      </c>
      <c r="M55" s="447"/>
      <c r="N55" s="447"/>
      <c r="O55" s="447"/>
      <c r="P55" s="447"/>
      <c r="Q55" s="456"/>
      <c r="R55" s="486"/>
      <c r="S55" s="517"/>
      <c r="U55" s="994"/>
      <c r="V55" s="1605" t="s">
        <v>1825</v>
      </c>
      <c r="W55" s="1605"/>
      <c r="X55" s="1605"/>
      <c r="Y55" s="1606"/>
      <c r="Z55" s="403"/>
      <c r="AA55" s="993"/>
      <c r="AB55" s="403"/>
      <c r="AC55" s="403"/>
    </row>
    <row r="56" spans="1:34" ht="20.100000000000001" customHeight="1" thickBot="1">
      <c r="A56" s="1126"/>
      <c r="B56" s="1126"/>
      <c r="C56" s="1127"/>
      <c r="D56" s="1130"/>
      <c r="E56" s="1128"/>
      <c r="F56" s="1125">
        <v>18</v>
      </c>
      <c r="G56" s="1601"/>
      <c r="H56" s="1602"/>
      <c r="I56" s="759"/>
      <c r="J56" s="444"/>
      <c r="K56" s="445"/>
      <c r="L56" s="446">
        <f t="shared" si="6"/>
        <v>0</v>
      </c>
      <c r="M56" s="447"/>
      <c r="N56" s="447"/>
      <c r="O56" s="447"/>
      <c r="P56" s="447"/>
      <c r="Q56" s="456"/>
      <c r="R56" s="486"/>
      <c r="S56" s="517"/>
      <c r="U56" s="994"/>
      <c r="V56" s="1605"/>
      <c r="W56" s="1605"/>
      <c r="X56" s="1605"/>
      <c r="Y56" s="1606"/>
      <c r="Z56" s="403"/>
      <c r="AA56" s="993"/>
      <c r="AB56" s="403"/>
      <c r="AC56" s="403"/>
    </row>
    <row r="57" spans="1:34" ht="20.100000000000001" customHeight="1" thickBot="1">
      <c r="A57" s="1126"/>
      <c r="B57" s="1126"/>
      <c r="C57" s="1127"/>
      <c r="D57" s="1130"/>
      <c r="E57" s="1128"/>
      <c r="F57" s="1125">
        <v>19</v>
      </c>
      <c r="G57" s="1601"/>
      <c r="H57" s="1602"/>
      <c r="I57" s="759"/>
      <c r="J57" s="444"/>
      <c r="K57" s="445"/>
      <c r="L57" s="446">
        <f t="shared" si="6"/>
        <v>0</v>
      </c>
      <c r="M57" s="447"/>
      <c r="N57" s="447"/>
      <c r="O57" s="447"/>
      <c r="P57" s="447"/>
      <c r="Q57" s="456"/>
      <c r="R57" s="486"/>
      <c r="S57" s="517"/>
      <c r="U57" s="994"/>
      <c r="V57" s="1605"/>
      <c r="W57" s="1605"/>
      <c r="X57" s="1605"/>
      <c r="Y57" s="1606"/>
      <c r="Z57" s="403"/>
      <c r="AA57" s="403"/>
      <c r="AB57" s="403"/>
      <c r="AC57" s="403"/>
    </row>
    <row r="58" spans="1:34" ht="19.5" customHeight="1" thickBot="1">
      <c r="A58" s="1126"/>
      <c r="B58" s="1126"/>
      <c r="C58" s="1127"/>
      <c r="D58" s="1130"/>
      <c r="E58" s="1128"/>
      <c r="F58" s="1125">
        <v>20</v>
      </c>
      <c r="G58" s="1601"/>
      <c r="H58" s="1602"/>
      <c r="I58" s="759"/>
      <c r="J58" s="444"/>
      <c r="K58" s="445"/>
      <c r="L58" s="446">
        <f t="shared" si="6"/>
        <v>0</v>
      </c>
      <c r="M58" s="447"/>
      <c r="N58" s="447"/>
      <c r="O58" s="447"/>
      <c r="P58" s="447"/>
      <c r="Q58" s="456"/>
      <c r="R58" s="486"/>
      <c r="S58" s="517"/>
      <c r="U58" s="994"/>
      <c r="V58" s="1605"/>
      <c r="W58" s="1605"/>
      <c r="X58" s="1605"/>
      <c r="Y58" s="1606"/>
      <c r="Z58" s="403"/>
      <c r="AA58" s="993"/>
      <c r="AB58" s="403"/>
      <c r="AC58" s="403"/>
    </row>
    <row r="59" spans="1:34" ht="20.100000000000001" customHeight="1" thickBot="1">
      <c r="A59" s="1126"/>
      <c r="B59" s="1126"/>
      <c r="C59" s="1127"/>
      <c r="D59" s="1130"/>
      <c r="E59" s="1128"/>
      <c r="F59" s="1125">
        <v>21</v>
      </c>
      <c r="G59" s="1601"/>
      <c r="H59" s="1602"/>
      <c r="I59" s="759"/>
      <c r="J59" s="444"/>
      <c r="K59" s="445"/>
      <c r="L59" s="446">
        <f t="shared" si="6"/>
        <v>0</v>
      </c>
      <c r="M59" s="447"/>
      <c r="N59" s="447"/>
      <c r="O59" s="447"/>
      <c r="P59" s="447"/>
      <c r="Q59" s="456"/>
      <c r="R59" s="486"/>
      <c r="S59" s="517"/>
      <c r="U59" s="994"/>
      <c r="V59" s="1605" t="s">
        <v>1833</v>
      </c>
      <c r="W59" s="1605"/>
      <c r="X59" s="1605"/>
      <c r="Y59" s="1606"/>
      <c r="Z59" s="403"/>
      <c r="AA59" s="993"/>
      <c r="AB59" s="403"/>
      <c r="AC59" s="403"/>
    </row>
    <row r="60" spans="1:34" ht="20.100000000000001" customHeight="1" thickBot="1">
      <c r="A60" s="1126"/>
      <c r="B60" s="1126"/>
      <c r="C60" s="1127"/>
      <c r="D60" s="1130"/>
      <c r="E60" s="1128"/>
      <c r="F60" s="1125">
        <v>22</v>
      </c>
      <c r="G60" s="1601"/>
      <c r="H60" s="1602"/>
      <c r="I60" s="759"/>
      <c r="J60" s="444"/>
      <c r="K60" s="445"/>
      <c r="L60" s="446">
        <f t="shared" si="6"/>
        <v>0</v>
      </c>
      <c r="M60" s="447"/>
      <c r="N60" s="447"/>
      <c r="O60" s="447"/>
      <c r="P60" s="447"/>
      <c r="Q60" s="456"/>
      <c r="R60" s="486"/>
      <c r="S60" s="517"/>
      <c r="U60" s="994"/>
      <c r="V60" s="1605"/>
      <c r="W60" s="1605"/>
      <c r="X60" s="1605"/>
      <c r="Y60" s="1606"/>
      <c r="Z60" s="403"/>
      <c r="AA60" s="993"/>
      <c r="AB60" s="403"/>
      <c r="AC60" s="403"/>
    </row>
    <row r="61" spans="1:34" ht="20.100000000000001" customHeight="1" thickBot="1">
      <c r="A61" s="1126"/>
      <c r="B61" s="1126"/>
      <c r="C61" s="1127"/>
      <c r="D61" s="1130"/>
      <c r="E61" s="1128"/>
      <c r="F61" s="1125">
        <v>23</v>
      </c>
      <c r="G61" s="1601"/>
      <c r="H61" s="1602"/>
      <c r="I61" s="759"/>
      <c r="J61" s="444"/>
      <c r="K61" s="445"/>
      <c r="L61" s="446">
        <f t="shared" si="6"/>
        <v>0</v>
      </c>
      <c r="M61" s="447"/>
      <c r="N61" s="447"/>
      <c r="O61" s="447"/>
      <c r="P61" s="447"/>
      <c r="Q61" s="456"/>
      <c r="R61" s="486"/>
      <c r="S61" s="517"/>
      <c r="U61" s="994"/>
      <c r="V61" s="1605"/>
      <c r="W61" s="1605"/>
      <c r="X61" s="1605"/>
      <c r="Y61" s="1606"/>
      <c r="Z61" s="403"/>
      <c r="AA61" s="403"/>
      <c r="AB61" s="403"/>
      <c r="AC61" s="403"/>
    </row>
    <row r="62" spans="1:34" ht="20.100000000000001" customHeight="1" thickBot="1">
      <c r="A62" s="1126"/>
      <c r="B62" s="1126"/>
      <c r="C62" s="1127"/>
      <c r="D62" s="1130"/>
      <c r="E62" s="1128"/>
      <c r="F62" s="1125">
        <v>24</v>
      </c>
      <c r="G62" s="1601"/>
      <c r="H62" s="1602"/>
      <c r="I62" s="759"/>
      <c r="J62" s="444"/>
      <c r="K62" s="445"/>
      <c r="L62" s="446">
        <f t="shared" si="6"/>
        <v>0</v>
      </c>
      <c r="M62" s="447"/>
      <c r="N62" s="447"/>
      <c r="O62" s="447"/>
      <c r="P62" s="447"/>
      <c r="Q62" s="456"/>
      <c r="R62" s="486"/>
      <c r="S62" s="517"/>
      <c r="U62" s="994"/>
      <c r="V62" s="1605"/>
      <c r="W62" s="1605"/>
      <c r="X62" s="1605"/>
      <c r="Y62" s="1606"/>
      <c r="Z62" s="403"/>
      <c r="AA62" s="403"/>
      <c r="AB62" s="403"/>
      <c r="AC62" s="403"/>
    </row>
    <row r="63" spans="1:34" ht="20.100000000000001" customHeight="1" thickBot="1">
      <c r="A63" s="1126"/>
      <c r="B63" s="1126"/>
      <c r="C63" s="1127"/>
      <c r="D63" s="1130"/>
      <c r="E63" s="1128"/>
      <c r="F63" s="1125">
        <v>25</v>
      </c>
      <c r="G63" s="1601"/>
      <c r="H63" s="1602"/>
      <c r="I63" s="759"/>
      <c r="J63" s="444"/>
      <c r="K63" s="445"/>
      <c r="L63" s="446">
        <f t="shared" si="6"/>
        <v>0</v>
      </c>
      <c r="M63" s="447"/>
      <c r="N63" s="447"/>
      <c r="O63" s="447"/>
      <c r="P63" s="447"/>
      <c r="Q63" s="456"/>
      <c r="R63" s="486"/>
      <c r="S63" s="517"/>
      <c r="U63" s="994"/>
      <c r="V63" s="1605" t="s">
        <v>1834</v>
      </c>
      <c r="W63" s="1605"/>
      <c r="X63" s="1605"/>
      <c r="Y63" s="1606"/>
      <c r="Z63" s="403"/>
      <c r="AA63" s="403"/>
      <c r="AB63" s="403"/>
      <c r="AC63" s="403"/>
    </row>
    <row r="64" spans="1:34" ht="20.100000000000001" customHeight="1" thickBot="1">
      <c r="A64" s="1126"/>
      <c r="B64" s="1126"/>
      <c r="C64" s="1127"/>
      <c r="D64" s="1130"/>
      <c r="E64" s="1128"/>
      <c r="F64" s="1125">
        <v>26</v>
      </c>
      <c r="G64" s="1601"/>
      <c r="H64" s="1602"/>
      <c r="I64" s="759"/>
      <c r="J64" s="444"/>
      <c r="K64" s="445"/>
      <c r="L64" s="446">
        <f t="shared" si="6"/>
        <v>0</v>
      </c>
      <c r="M64" s="447"/>
      <c r="N64" s="447"/>
      <c r="O64" s="447"/>
      <c r="P64" s="447"/>
      <c r="Q64" s="456"/>
      <c r="R64" s="486"/>
      <c r="S64" s="517"/>
      <c r="U64" s="994"/>
      <c r="V64" s="1605"/>
      <c r="W64" s="1605"/>
      <c r="X64" s="1605"/>
      <c r="Y64" s="1606"/>
      <c r="Z64" s="403"/>
      <c r="AA64" s="403"/>
      <c r="AB64" s="403"/>
      <c r="AC64" s="403"/>
    </row>
    <row r="65" spans="1:29" ht="20.100000000000001" customHeight="1" thickBot="1">
      <c r="A65" s="1126"/>
      <c r="B65" s="1126"/>
      <c r="C65" s="1127"/>
      <c r="D65" s="1130"/>
      <c r="E65" s="1128"/>
      <c r="F65" s="1125">
        <v>27</v>
      </c>
      <c r="G65" s="1601"/>
      <c r="H65" s="1602"/>
      <c r="I65" s="759"/>
      <c r="J65" s="444"/>
      <c r="K65" s="445"/>
      <c r="L65" s="446">
        <f t="shared" si="6"/>
        <v>0</v>
      </c>
      <c r="M65" s="447"/>
      <c r="N65" s="447"/>
      <c r="O65" s="447"/>
      <c r="P65" s="447"/>
      <c r="Q65" s="456"/>
      <c r="R65" s="486"/>
      <c r="S65" s="517"/>
      <c r="U65" s="999"/>
      <c r="V65" s="1605"/>
      <c r="W65" s="1605"/>
      <c r="X65" s="1605"/>
      <c r="Y65" s="1606"/>
      <c r="Z65" s="403"/>
      <c r="AA65" s="403"/>
      <c r="AB65" s="403"/>
      <c r="AC65" s="403"/>
    </row>
    <row r="66" spans="1:29" ht="20.100000000000001" customHeight="1" thickBot="1">
      <c r="A66" s="1126"/>
      <c r="B66" s="1126"/>
      <c r="C66" s="1127"/>
      <c r="D66" s="1130"/>
      <c r="E66" s="1128"/>
      <c r="F66" s="1125">
        <v>28</v>
      </c>
      <c r="G66" s="1601"/>
      <c r="H66" s="1602"/>
      <c r="I66" s="759"/>
      <c r="J66" s="444"/>
      <c r="K66" s="445"/>
      <c r="L66" s="446">
        <f t="shared" si="6"/>
        <v>0</v>
      </c>
      <c r="M66" s="447"/>
      <c r="N66" s="447"/>
      <c r="O66" s="447"/>
      <c r="P66" s="447"/>
      <c r="Q66" s="456"/>
      <c r="R66" s="486"/>
      <c r="S66" s="517"/>
      <c r="U66" s="994"/>
      <c r="V66" s="1605"/>
      <c r="W66" s="1605"/>
      <c r="X66" s="1605"/>
      <c r="Y66" s="1606"/>
      <c r="Z66" s="403"/>
      <c r="AA66" s="403"/>
      <c r="AB66" s="403"/>
      <c r="AC66" s="403"/>
    </row>
    <row r="67" spans="1:29" ht="20.100000000000001" customHeight="1" thickBot="1">
      <c r="A67" s="1126"/>
      <c r="B67" s="1126"/>
      <c r="C67" s="1127"/>
      <c r="D67" s="1130"/>
      <c r="E67" s="1128"/>
      <c r="F67" s="1125">
        <v>29</v>
      </c>
      <c r="G67" s="1601"/>
      <c r="H67" s="1602"/>
      <c r="I67" s="759"/>
      <c r="J67" s="444"/>
      <c r="K67" s="445"/>
      <c r="L67" s="446">
        <f t="shared" si="6"/>
        <v>0</v>
      </c>
      <c r="M67" s="447"/>
      <c r="N67" s="447"/>
      <c r="O67" s="447"/>
      <c r="P67" s="447"/>
      <c r="Q67" s="456"/>
      <c r="R67" s="486"/>
      <c r="S67" s="517"/>
      <c r="U67" s="1000"/>
      <c r="V67" s="1605"/>
      <c r="W67" s="1605"/>
      <c r="X67" s="1605"/>
      <c r="Y67" s="1606"/>
      <c r="Z67" s="403"/>
      <c r="AA67" s="403"/>
      <c r="AB67" s="403"/>
      <c r="AC67" s="403"/>
    </row>
    <row r="68" spans="1:29" ht="20.100000000000001" customHeight="1" thickBot="1">
      <c r="A68" s="1126"/>
      <c r="B68" s="1126"/>
      <c r="C68" s="1127"/>
      <c r="D68" s="1130"/>
      <c r="E68" s="1128"/>
      <c r="F68" s="1125">
        <v>30</v>
      </c>
      <c r="G68" s="1601"/>
      <c r="H68" s="1602"/>
      <c r="I68" s="759"/>
      <c r="J68" s="444"/>
      <c r="K68" s="445"/>
      <c r="L68" s="446">
        <f t="shared" si="6"/>
        <v>0</v>
      </c>
      <c r="M68" s="447"/>
      <c r="N68" s="447"/>
      <c r="O68" s="447"/>
      <c r="P68" s="447"/>
      <c r="Q68" s="456"/>
      <c r="R68" s="486"/>
      <c r="S68" s="517"/>
      <c r="U68" s="1000"/>
      <c r="V68" s="1001"/>
      <c r="W68" s="1001"/>
      <c r="X68" s="1001"/>
      <c r="Y68" s="1003"/>
      <c r="Z68" s="403"/>
      <c r="AA68" s="403"/>
      <c r="AB68" s="403"/>
      <c r="AC68" s="403"/>
    </row>
    <row r="69" spans="1:29" ht="20.100000000000001" customHeight="1" thickBot="1">
      <c r="A69" s="1126"/>
      <c r="B69" s="1126"/>
      <c r="C69" s="1127"/>
      <c r="D69" s="1130"/>
      <c r="E69" s="1128"/>
      <c r="F69" s="1125">
        <v>31</v>
      </c>
      <c r="G69" s="1601"/>
      <c r="H69" s="1602"/>
      <c r="I69" s="759"/>
      <c r="J69" s="444"/>
      <c r="K69" s="445"/>
      <c r="L69" s="446">
        <f t="shared" si="6"/>
        <v>0</v>
      </c>
      <c r="M69" s="447"/>
      <c r="N69" s="447"/>
      <c r="O69" s="447"/>
      <c r="P69" s="447"/>
      <c r="Q69" s="456"/>
      <c r="R69" s="486"/>
      <c r="S69" s="517"/>
      <c r="U69" s="1725" t="s">
        <v>1835</v>
      </c>
      <c r="V69" s="1726"/>
      <c r="W69" s="1726"/>
      <c r="X69" s="1726"/>
      <c r="Y69" s="1727"/>
      <c r="Z69" s="403"/>
      <c r="AA69" s="403"/>
      <c r="AB69" s="403"/>
      <c r="AC69" s="403"/>
    </row>
    <row r="70" spans="1:29" ht="20.100000000000001" customHeight="1" thickBot="1">
      <c r="A70" s="1126"/>
      <c r="B70" s="1126"/>
      <c r="C70" s="1127"/>
      <c r="D70" s="1130"/>
      <c r="E70" s="1128"/>
      <c r="F70" s="1125">
        <v>32</v>
      </c>
      <c r="G70" s="1601"/>
      <c r="H70" s="1602"/>
      <c r="I70" s="759"/>
      <c r="J70" s="444"/>
      <c r="K70" s="445"/>
      <c r="L70" s="446">
        <f t="shared" si="6"/>
        <v>0</v>
      </c>
      <c r="M70" s="447"/>
      <c r="N70" s="447"/>
      <c r="O70" s="447"/>
      <c r="P70" s="447"/>
      <c r="Q70" s="456"/>
      <c r="R70" s="486"/>
      <c r="S70" s="517"/>
      <c r="U70" s="1725"/>
      <c r="V70" s="1726"/>
      <c r="W70" s="1726"/>
      <c r="X70" s="1726"/>
      <c r="Y70" s="1727"/>
      <c r="Z70" s="403"/>
      <c r="AA70" s="403"/>
      <c r="AB70" s="403"/>
      <c r="AC70" s="403"/>
    </row>
    <row r="71" spans="1:29" ht="20.100000000000001" customHeight="1" thickBot="1">
      <c r="A71" s="1126"/>
      <c r="B71" s="1126"/>
      <c r="C71" s="1127"/>
      <c r="D71" s="1130"/>
      <c r="E71" s="1128"/>
      <c r="F71" s="1125">
        <v>33</v>
      </c>
      <c r="G71" s="1601"/>
      <c r="H71" s="1602"/>
      <c r="I71" s="759"/>
      <c r="J71" s="444"/>
      <c r="K71" s="445"/>
      <c r="L71" s="446">
        <f t="shared" si="6"/>
        <v>0</v>
      </c>
      <c r="M71" s="447"/>
      <c r="N71" s="447"/>
      <c r="O71" s="447"/>
      <c r="P71" s="447"/>
      <c r="Q71" s="456"/>
      <c r="R71" s="486"/>
      <c r="S71" s="517"/>
      <c r="U71" s="1725"/>
      <c r="V71" s="1726"/>
      <c r="W71" s="1726"/>
      <c r="X71" s="1726"/>
      <c r="Y71" s="1727"/>
      <c r="Z71" s="403"/>
      <c r="AA71" s="403"/>
      <c r="AB71" s="403"/>
      <c r="AC71" s="403"/>
    </row>
    <row r="72" spans="1:29" ht="20.100000000000001" customHeight="1" thickBot="1">
      <c r="A72" s="1126"/>
      <c r="B72" s="1126"/>
      <c r="C72" s="1127"/>
      <c r="D72" s="1130"/>
      <c r="E72" s="1128"/>
      <c r="F72" s="1125">
        <v>34</v>
      </c>
      <c r="G72" s="1601"/>
      <c r="H72" s="1602"/>
      <c r="I72" s="759"/>
      <c r="J72" s="444"/>
      <c r="K72" s="445"/>
      <c r="L72" s="446">
        <f t="shared" si="6"/>
        <v>0</v>
      </c>
      <c r="M72" s="447"/>
      <c r="N72" s="447"/>
      <c r="O72" s="447"/>
      <c r="P72" s="447"/>
      <c r="Q72" s="456"/>
      <c r="R72" s="486"/>
      <c r="S72" s="517"/>
      <c r="U72" s="1725"/>
      <c r="V72" s="1726"/>
      <c r="W72" s="1726"/>
      <c r="X72" s="1726"/>
      <c r="Y72" s="1727"/>
      <c r="Z72" s="403"/>
      <c r="AA72" s="403"/>
      <c r="AB72" s="403"/>
      <c r="AC72" s="403"/>
    </row>
    <row r="73" spans="1:29" ht="20.100000000000001" customHeight="1" thickBot="1">
      <c r="A73" s="1126"/>
      <c r="B73" s="1126"/>
      <c r="C73" s="1127"/>
      <c r="D73" s="1130"/>
      <c r="E73" s="1128"/>
      <c r="F73" s="1125">
        <v>35</v>
      </c>
      <c r="G73" s="1601"/>
      <c r="H73" s="1602"/>
      <c r="I73" s="759"/>
      <c r="J73" s="444"/>
      <c r="K73" s="445"/>
      <c r="L73" s="446">
        <f t="shared" si="6"/>
        <v>0</v>
      </c>
      <c r="M73" s="447"/>
      <c r="N73" s="447"/>
      <c r="O73" s="447"/>
      <c r="P73" s="447"/>
      <c r="Q73" s="456"/>
      <c r="R73" s="486"/>
      <c r="S73" s="517"/>
      <c r="U73" s="1725"/>
      <c r="V73" s="1726"/>
      <c r="W73" s="1726"/>
      <c r="X73" s="1726"/>
      <c r="Y73" s="1727"/>
      <c r="Z73" s="403"/>
      <c r="AA73" s="403"/>
      <c r="AB73" s="403"/>
      <c r="AC73" s="403"/>
    </row>
    <row r="74" spans="1:29" ht="20.100000000000001" customHeight="1" thickBot="1">
      <c r="A74" s="1126"/>
      <c r="B74" s="1126"/>
      <c r="C74" s="1127"/>
      <c r="D74" s="1130"/>
      <c r="E74" s="1128"/>
      <c r="F74" s="1125">
        <v>36</v>
      </c>
      <c r="G74" s="1601"/>
      <c r="H74" s="1602"/>
      <c r="I74" s="759"/>
      <c r="J74" s="444"/>
      <c r="K74" s="445"/>
      <c r="L74" s="446">
        <f t="shared" si="6"/>
        <v>0</v>
      </c>
      <c r="M74" s="447"/>
      <c r="N74" s="447"/>
      <c r="O74" s="447"/>
      <c r="P74" s="447"/>
      <c r="Q74" s="456"/>
      <c r="R74" s="486"/>
      <c r="S74" s="517"/>
      <c r="U74" s="992"/>
      <c r="V74" s="13"/>
      <c r="W74" s="13"/>
      <c r="X74" s="13"/>
      <c r="Y74" s="984"/>
      <c r="Z74" s="403"/>
      <c r="AA74" s="403"/>
      <c r="AB74" s="403"/>
      <c r="AC74" s="403"/>
    </row>
    <row r="75" spans="1:29" ht="20.100000000000001" customHeight="1" thickBot="1">
      <c r="A75" s="1126"/>
      <c r="B75" s="1126"/>
      <c r="C75" s="1127"/>
      <c r="D75" s="1130"/>
      <c r="E75" s="1128"/>
      <c r="F75" s="1125">
        <v>37</v>
      </c>
      <c r="G75" s="1601"/>
      <c r="H75" s="1602"/>
      <c r="I75" s="759"/>
      <c r="J75" s="444"/>
      <c r="K75" s="445"/>
      <c r="L75" s="446">
        <f t="shared" si="6"/>
        <v>0</v>
      </c>
      <c r="M75" s="447"/>
      <c r="N75" s="447"/>
      <c r="O75" s="447"/>
      <c r="P75" s="447"/>
      <c r="Q75" s="456"/>
      <c r="R75" s="486"/>
      <c r="S75" s="517"/>
      <c r="U75" s="1702" t="s">
        <v>1831</v>
      </c>
      <c r="V75" s="1605"/>
      <c r="W75" s="1605"/>
      <c r="X75" s="1605"/>
      <c r="Y75" s="1606"/>
      <c r="Z75" s="403"/>
      <c r="AA75" s="403"/>
      <c r="AB75" s="403"/>
      <c r="AC75" s="403"/>
    </row>
    <row r="76" spans="1:29" ht="20.100000000000001" customHeight="1" thickBot="1">
      <c r="A76" s="1126"/>
      <c r="B76" s="1126"/>
      <c r="C76" s="1127"/>
      <c r="D76" s="1130"/>
      <c r="E76" s="1128"/>
      <c r="F76" s="1125">
        <v>38</v>
      </c>
      <c r="G76" s="1601"/>
      <c r="H76" s="1602"/>
      <c r="I76" s="759"/>
      <c r="J76" s="444"/>
      <c r="K76" s="445"/>
      <c r="L76" s="446">
        <f t="shared" si="6"/>
        <v>0</v>
      </c>
      <c r="M76" s="447"/>
      <c r="N76" s="447"/>
      <c r="O76" s="447"/>
      <c r="P76" s="447"/>
      <c r="Q76" s="456"/>
      <c r="R76" s="486"/>
      <c r="S76" s="517"/>
      <c r="U76" s="992"/>
      <c r="V76" s="13"/>
      <c r="W76" s="13"/>
      <c r="X76" s="13"/>
      <c r="Y76" s="984"/>
      <c r="Z76" s="403"/>
      <c r="AA76" s="403"/>
      <c r="AB76" s="403"/>
      <c r="AC76" s="403"/>
    </row>
    <row r="77" spans="1:29" ht="20.100000000000001" customHeight="1" thickBot="1">
      <c r="A77" s="1126"/>
      <c r="B77" s="1126"/>
      <c r="C77" s="1127"/>
      <c r="D77" s="1130"/>
      <c r="E77" s="1128"/>
      <c r="F77" s="1125">
        <v>39</v>
      </c>
      <c r="G77" s="1601"/>
      <c r="H77" s="1602"/>
      <c r="I77" s="759"/>
      <c r="J77" s="444"/>
      <c r="K77" s="445"/>
      <c r="L77" s="446">
        <f t="shared" si="6"/>
        <v>0</v>
      </c>
      <c r="M77" s="447"/>
      <c r="N77" s="447"/>
      <c r="O77" s="447"/>
      <c r="P77" s="447"/>
      <c r="Q77" s="456"/>
      <c r="R77" s="486"/>
      <c r="S77" s="517"/>
      <c r="U77" s="991"/>
      <c r="V77" s="1605" t="s">
        <v>1832</v>
      </c>
      <c r="W77" s="1605"/>
      <c r="X77" s="1605"/>
      <c r="Y77" s="1606"/>
      <c r="Z77" s="403"/>
      <c r="AA77" s="403"/>
      <c r="AB77" s="403"/>
      <c r="AC77" s="403"/>
    </row>
    <row r="78" spans="1:29" ht="20.100000000000001" customHeight="1" thickBot="1">
      <c r="A78" s="1126"/>
      <c r="B78" s="1126"/>
      <c r="C78" s="1127"/>
      <c r="D78" s="1130"/>
      <c r="E78" s="1128"/>
      <c r="F78" s="1125">
        <v>40</v>
      </c>
      <c r="G78" s="1601"/>
      <c r="H78" s="1602"/>
      <c r="I78" s="759"/>
      <c r="J78" s="444"/>
      <c r="K78" s="445"/>
      <c r="L78" s="446">
        <f t="shared" si="6"/>
        <v>0</v>
      </c>
      <c r="M78" s="447"/>
      <c r="N78" s="447"/>
      <c r="O78" s="447"/>
      <c r="P78" s="447"/>
      <c r="Q78" s="456"/>
      <c r="R78" s="486"/>
      <c r="S78" s="517"/>
      <c r="U78" s="991"/>
      <c r="V78" s="1605"/>
      <c r="W78" s="1605"/>
      <c r="X78" s="1605"/>
      <c r="Y78" s="1606"/>
      <c r="Z78" s="403"/>
      <c r="AA78" s="403"/>
      <c r="AB78" s="403"/>
      <c r="AC78" s="403"/>
    </row>
    <row r="79" spans="1:29" ht="20.100000000000001" customHeight="1" thickBot="1">
      <c r="A79" s="1126"/>
      <c r="B79" s="1126"/>
      <c r="C79" s="1127"/>
      <c r="D79" s="1130"/>
      <c r="E79" s="1128"/>
      <c r="F79" s="1125">
        <v>41</v>
      </c>
      <c r="G79" s="1601"/>
      <c r="H79" s="1602"/>
      <c r="I79" s="759"/>
      <c r="J79" s="444"/>
      <c r="K79" s="445"/>
      <c r="L79" s="446">
        <f t="shared" si="6"/>
        <v>0</v>
      </c>
      <c r="M79" s="447"/>
      <c r="N79" s="447"/>
      <c r="O79" s="447"/>
      <c r="P79" s="447"/>
      <c r="Q79" s="456"/>
      <c r="R79" s="486"/>
      <c r="S79" s="517"/>
      <c r="U79" s="991"/>
      <c r="V79" s="1605"/>
      <c r="W79" s="1605"/>
      <c r="X79" s="1605"/>
      <c r="Y79" s="1606"/>
      <c r="Z79" s="403"/>
      <c r="AA79" s="403"/>
      <c r="AB79" s="403"/>
      <c r="AC79" s="403"/>
    </row>
    <row r="80" spans="1:29" ht="20.100000000000001" customHeight="1" thickBot="1">
      <c r="A80" s="1126"/>
      <c r="B80" s="1126"/>
      <c r="C80" s="1127"/>
      <c r="D80" s="1130"/>
      <c r="E80" s="1128"/>
      <c r="F80" s="1125">
        <v>42</v>
      </c>
      <c r="G80" s="1601"/>
      <c r="H80" s="1602"/>
      <c r="I80" s="759"/>
      <c r="J80" s="444"/>
      <c r="K80" s="445"/>
      <c r="L80" s="446">
        <f t="shared" si="6"/>
        <v>0</v>
      </c>
      <c r="M80" s="447"/>
      <c r="N80" s="447"/>
      <c r="O80" s="447"/>
      <c r="P80" s="447"/>
      <c r="Q80" s="456"/>
      <c r="R80" s="486"/>
      <c r="S80" s="517"/>
      <c r="U80" s="991"/>
      <c r="V80" s="1605"/>
      <c r="W80" s="1605"/>
      <c r="X80" s="1605"/>
      <c r="Y80" s="1606"/>
      <c r="Z80" s="403"/>
      <c r="AA80" s="403"/>
      <c r="AB80" s="403"/>
      <c r="AC80" s="403"/>
    </row>
    <row r="81" spans="1:30" ht="20.100000000000001" customHeight="1" thickBot="1">
      <c r="A81" s="1126"/>
      <c r="B81" s="1126"/>
      <c r="C81" s="1127"/>
      <c r="D81" s="1130"/>
      <c r="E81" s="1128"/>
      <c r="F81" s="1125">
        <v>43</v>
      </c>
      <c r="G81" s="1601"/>
      <c r="H81" s="1602"/>
      <c r="I81" s="759"/>
      <c r="J81" s="444"/>
      <c r="K81" s="445"/>
      <c r="L81" s="446">
        <f t="shared" si="6"/>
        <v>0</v>
      </c>
      <c r="M81" s="447"/>
      <c r="N81" s="447"/>
      <c r="O81" s="447"/>
      <c r="P81" s="447"/>
      <c r="Q81" s="456"/>
      <c r="R81" s="486"/>
      <c r="S81" s="517"/>
      <c r="U81" s="991"/>
      <c r="V81" s="1605"/>
      <c r="W81" s="1605"/>
      <c r="X81" s="1605"/>
      <c r="Y81" s="1606"/>
      <c r="Z81" s="403"/>
      <c r="AA81" s="403"/>
      <c r="AB81" s="403"/>
      <c r="AC81" s="403"/>
    </row>
    <row r="82" spans="1:30" ht="20.100000000000001" customHeight="1" thickBot="1">
      <c r="A82" s="1126"/>
      <c r="B82" s="1126"/>
      <c r="C82" s="1127"/>
      <c r="D82" s="1130"/>
      <c r="E82" s="1128"/>
      <c r="F82" s="1125">
        <v>44</v>
      </c>
      <c r="G82" s="1601"/>
      <c r="H82" s="1602"/>
      <c r="I82" s="759"/>
      <c r="J82" s="444"/>
      <c r="K82" s="445"/>
      <c r="L82" s="446">
        <f t="shared" si="6"/>
        <v>0</v>
      </c>
      <c r="M82" s="447"/>
      <c r="N82" s="447"/>
      <c r="O82" s="447"/>
      <c r="P82" s="447"/>
      <c r="Q82" s="456"/>
      <c r="R82" s="486"/>
      <c r="S82" s="517"/>
      <c r="U82" s="991"/>
      <c r="V82" s="1605"/>
      <c r="W82" s="1605"/>
      <c r="X82" s="1605"/>
      <c r="Y82" s="1606"/>
      <c r="Z82" s="403"/>
      <c r="AA82" s="403"/>
      <c r="AB82" s="403"/>
      <c r="AC82" s="403"/>
    </row>
    <row r="83" spans="1:30" ht="20.100000000000001" customHeight="1" thickBot="1">
      <c r="A83" s="1126"/>
      <c r="B83" s="1126"/>
      <c r="C83" s="1127"/>
      <c r="D83" s="1130"/>
      <c r="E83" s="1128"/>
      <c r="F83" s="1125">
        <v>45</v>
      </c>
      <c r="G83" s="1601"/>
      <c r="H83" s="1602"/>
      <c r="I83" s="759"/>
      <c r="J83" s="444"/>
      <c r="K83" s="445"/>
      <c r="L83" s="446">
        <f t="shared" si="6"/>
        <v>0</v>
      </c>
      <c r="M83" s="447"/>
      <c r="N83" s="447"/>
      <c r="O83" s="447"/>
      <c r="P83" s="447"/>
      <c r="Q83" s="456"/>
      <c r="R83" s="486"/>
      <c r="S83" s="517"/>
      <c r="U83" s="991"/>
      <c r="V83" s="1605"/>
      <c r="W83" s="1605"/>
      <c r="X83" s="1605"/>
      <c r="Y83" s="1606"/>
      <c r="Z83" s="403"/>
      <c r="AA83" s="403"/>
      <c r="AB83" s="403"/>
      <c r="AC83" s="403"/>
    </row>
    <row r="84" spans="1:30" ht="20.100000000000001" customHeight="1" thickBot="1">
      <c r="A84" s="1126"/>
      <c r="B84" s="1126"/>
      <c r="C84" s="1127"/>
      <c r="D84" s="1130"/>
      <c r="E84" s="1128"/>
      <c r="F84" s="1125">
        <v>46</v>
      </c>
      <c r="G84" s="1601"/>
      <c r="H84" s="1602"/>
      <c r="I84" s="759"/>
      <c r="J84" s="444"/>
      <c r="K84" s="445"/>
      <c r="L84" s="446">
        <f t="shared" si="6"/>
        <v>0</v>
      </c>
      <c r="M84" s="447"/>
      <c r="N84" s="447"/>
      <c r="O84" s="447"/>
      <c r="P84" s="447"/>
      <c r="Q84" s="456"/>
      <c r="R84" s="486"/>
      <c r="S84" s="517"/>
      <c r="U84" s="991"/>
      <c r="V84" s="1605"/>
      <c r="W84" s="1605"/>
      <c r="X84" s="1605"/>
      <c r="Y84" s="1606"/>
      <c r="Z84" s="403"/>
      <c r="AA84" s="1604"/>
      <c r="AB84" s="1604"/>
      <c r="AC84" s="1604"/>
      <c r="AD84" s="1604"/>
    </row>
    <row r="85" spans="1:30" ht="20.100000000000001" customHeight="1" thickBot="1">
      <c r="A85" s="1126"/>
      <c r="B85" s="1126"/>
      <c r="C85" s="1127"/>
      <c r="D85" s="1130"/>
      <c r="E85" s="1128"/>
      <c r="F85" s="1125">
        <v>47</v>
      </c>
      <c r="G85" s="1601"/>
      <c r="H85" s="1602"/>
      <c r="I85" s="759"/>
      <c r="J85" s="444"/>
      <c r="K85" s="445"/>
      <c r="L85" s="446">
        <f t="shared" si="6"/>
        <v>0</v>
      </c>
      <c r="M85" s="447"/>
      <c r="N85" s="447"/>
      <c r="O85" s="447"/>
      <c r="P85" s="447"/>
      <c r="Q85" s="456"/>
      <c r="R85" s="486"/>
      <c r="S85" s="517"/>
      <c r="U85" s="991"/>
      <c r="V85" s="1605"/>
      <c r="W85" s="1605"/>
      <c r="X85" s="1605"/>
      <c r="Y85" s="1606"/>
      <c r="Z85" s="403"/>
      <c r="AA85" s="1604"/>
      <c r="AB85" s="1604"/>
      <c r="AC85" s="1604"/>
      <c r="AD85" s="1604"/>
    </row>
    <row r="86" spans="1:30" ht="20.100000000000001" customHeight="1" thickBot="1">
      <c r="A86" s="1126"/>
      <c r="B86" s="1126"/>
      <c r="C86" s="1127"/>
      <c r="D86" s="1130"/>
      <c r="E86" s="1128"/>
      <c r="F86" s="1125">
        <v>48</v>
      </c>
      <c r="G86" s="1601"/>
      <c r="H86" s="1602"/>
      <c r="I86" s="759"/>
      <c r="J86" s="444"/>
      <c r="K86" s="445"/>
      <c r="L86" s="446">
        <f t="shared" si="6"/>
        <v>0</v>
      </c>
      <c r="M86" s="447"/>
      <c r="N86" s="447"/>
      <c r="O86" s="447"/>
      <c r="P86" s="447"/>
      <c r="Q86" s="456"/>
      <c r="R86" s="486"/>
      <c r="S86" s="517"/>
      <c r="U86" s="991"/>
      <c r="V86" s="1605"/>
      <c r="W86" s="1605"/>
      <c r="X86" s="1605"/>
      <c r="Y86" s="1606"/>
      <c r="Z86" s="403"/>
      <c r="AA86" s="1604"/>
      <c r="AB86" s="1604"/>
      <c r="AC86" s="1604"/>
      <c r="AD86" s="1604"/>
    </row>
    <row r="87" spans="1:30" ht="20.100000000000001" customHeight="1" thickBot="1">
      <c r="A87" s="1126"/>
      <c r="B87" s="1126"/>
      <c r="C87" s="1127"/>
      <c r="D87" s="1130"/>
      <c r="E87" s="1128"/>
      <c r="F87" s="1125">
        <v>49</v>
      </c>
      <c r="G87" s="1601"/>
      <c r="H87" s="1602"/>
      <c r="I87" s="759"/>
      <c r="J87" s="444"/>
      <c r="K87" s="445"/>
      <c r="L87" s="446">
        <f t="shared" si="6"/>
        <v>0</v>
      </c>
      <c r="M87" s="447"/>
      <c r="N87" s="447"/>
      <c r="O87" s="447"/>
      <c r="P87" s="447"/>
      <c r="Q87" s="456"/>
      <c r="R87" s="486"/>
      <c r="S87" s="517"/>
      <c r="U87" s="991"/>
      <c r="V87" s="1605"/>
      <c r="W87" s="1605"/>
      <c r="X87" s="1605"/>
      <c r="Y87" s="1606"/>
      <c r="Z87" s="403"/>
      <c r="AA87" s="1604"/>
      <c r="AB87" s="1604"/>
      <c r="AC87" s="1604"/>
      <c r="AD87" s="1604"/>
    </row>
    <row r="88" spans="1:30" ht="19.5" customHeight="1" thickBot="1">
      <c r="A88" s="1126"/>
      <c r="B88" s="1126"/>
      <c r="C88" s="1127"/>
      <c r="D88" s="1130"/>
      <c r="E88" s="1128"/>
      <c r="F88" s="1125">
        <v>50</v>
      </c>
      <c r="G88" s="1601"/>
      <c r="H88" s="1602"/>
      <c r="I88" s="759"/>
      <c r="J88" s="444"/>
      <c r="K88" s="445"/>
      <c r="L88" s="446">
        <f t="shared" si="6"/>
        <v>0</v>
      </c>
      <c r="M88" s="447"/>
      <c r="N88" s="447"/>
      <c r="O88" s="447"/>
      <c r="P88" s="447"/>
      <c r="Q88" s="456"/>
      <c r="R88" s="486"/>
      <c r="S88" s="517"/>
      <c r="U88" s="991"/>
      <c r="V88" s="1605"/>
      <c r="W88" s="1605"/>
      <c r="X88" s="1605"/>
      <c r="Y88" s="1606"/>
      <c r="Z88" s="403"/>
      <c r="AA88" s="1604"/>
      <c r="AB88" s="1604"/>
      <c r="AC88" s="1604"/>
      <c r="AD88" s="1604"/>
    </row>
    <row r="89" spans="1:30" ht="17.25" customHeight="1" thickBot="1">
      <c r="A89" s="1126"/>
      <c r="B89" s="1126"/>
      <c r="C89" s="1127"/>
      <c r="D89" s="1130"/>
      <c r="E89" s="1128"/>
      <c r="F89" s="1125">
        <v>51</v>
      </c>
      <c r="G89" s="1601"/>
      <c r="H89" s="1602"/>
      <c r="I89" s="759"/>
      <c r="J89" s="444"/>
      <c r="K89" s="445"/>
      <c r="L89" s="446">
        <f t="shared" si="6"/>
        <v>0</v>
      </c>
      <c r="M89" s="447"/>
      <c r="N89" s="447"/>
      <c r="O89" s="447"/>
      <c r="P89" s="447"/>
      <c r="Q89" s="456"/>
      <c r="R89" s="486"/>
      <c r="S89" s="517"/>
      <c r="U89" s="991"/>
      <c r="V89" s="1605"/>
      <c r="W89" s="1605"/>
      <c r="X89" s="1605"/>
      <c r="Y89" s="1606"/>
      <c r="Z89" s="403"/>
      <c r="AA89" s="1604"/>
      <c r="AB89" s="1604"/>
      <c r="AC89" s="1604"/>
      <c r="AD89" s="1604"/>
    </row>
    <row r="90" spans="1:30" ht="20.100000000000001" customHeight="1" thickBot="1">
      <c r="A90" s="1126"/>
      <c r="B90" s="1126"/>
      <c r="C90" s="1127"/>
      <c r="D90" s="1130"/>
      <c r="E90" s="1128"/>
      <c r="F90" s="1125">
        <v>52</v>
      </c>
      <c r="G90" s="1601"/>
      <c r="H90" s="1602"/>
      <c r="I90" s="759"/>
      <c r="J90" s="444"/>
      <c r="K90" s="445"/>
      <c r="L90" s="446">
        <f t="shared" si="6"/>
        <v>0</v>
      </c>
      <c r="M90" s="447"/>
      <c r="N90" s="447"/>
      <c r="O90" s="447"/>
      <c r="P90" s="447"/>
      <c r="Q90" s="456"/>
      <c r="R90" s="486"/>
      <c r="S90" s="517"/>
      <c r="T90" s="637"/>
      <c r="U90" s="991"/>
      <c r="V90" s="1605"/>
      <c r="W90" s="1605"/>
      <c r="X90" s="1605"/>
      <c r="Y90" s="1606"/>
      <c r="AA90" s="1604"/>
      <c r="AB90" s="1604"/>
      <c r="AC90" s="1604"/>
      <c r="AD90" s="1604"/>
    </row>
    <row r="91" spans="1:30" ht="21" hidden="1" customHeight="1" thickBot="1">
      <c r="A91" s="1126"/>
      <c r="B91" s="1126"/>
      <c r="C91" s="1127"/>
      <c r="D91" s="1130"/>
      <c r="E91" s="1128"/>
      <c r="F91" s="1125">
        <v>53</v>
      </c>
      <c r="G91" s="1601"/>
      <c r="H91" s="1602"/>
      <c r="I91" s="759"/>
      <c r="J91" s="444"/>
      <c r="K91" s="445"/>
      <c r="L91" s="446">
        <f t="shared" si="6"/>
        <v>0</v>
      </c>
      <c r="M91" s="447"/>
      <c r="N91" s="447"/>
      <c r="O91" s="447"/>
      <c r="P91" s="447"/>
      <c r="Q91" s="456"/>
      <c r="R91" s="486"/>
      <c r="S91" s="517"/>
      <c r="T91" s="637"/>
      <c r="U91" s="991"/>
      <c r="V91" s="1605"/>
      <c r="W91" s="1605"/>
      <c r="X91" s="1605"/>
      <c r="Y91" s="1606"/>
      <c r="AA91" s="1604"/>
      <c r="AB91" s="1604"/>
      <c r="AC91" s="1604"/>
      <c r="AD91" s="1604"/>
    </row>
    <row r="92" spans="1:30" ht="20.100000000000001" hidden="1" customHeight="1" thickBot="1">
      <c r="A92" s="1126"/>
      <c r="B92" s="1126"/>
      <c r="C92" s="1127"/>
      <c r="D92" s="1130"/>
      <c r="E92" s="1128"/>
      <c r="F92" s="1125">
        <v>54</v>
      </c>
      <c r="G92" s="1601"/>
      <c r="H92" s="1602"/>
      <c r="I92" s="759"/>
      <c r="J92" s="444"/>
      <c r="K92" s="445"/>
      <c r="L92" s="446">
        <f t="shared" si="6"/>
        <v>0</v>
      </c>
      <c r="M92" s="447"/>
      <c r="N92" s="447"/>
      <c r="O92" s="447"/>
      <c r="P92" s="447"/>
      <c r="Q92" s="456"/>
      <c r="R92" s="486"/>
      <c r="S92" s="517"/>
      <c r="T92" s="637"/>
      <c r="U92" s="991"/>
      <c r="V92" s="1605"/>
      <c r="W92" s="1605"/>
      <c r="X92" s="1605"/>
      <c r="Y92" s="1606"/>
      <c r="AA92" s="1604"/>
      <c r="AB92" s="1604"/>
      <c r="AC92" s="1604"/>
      <c r="AD92" s="1604"/>
    </row>
    <row r="93" spans="1:30" ht="20.100000000000001" hidden="1" customHeight="1" thickBot="1">
      <c r="A93" s="1126"/>
      <c r="B93" s="1126"/>
      <c r="C93" s="1127"/>
      <c r="D93" s="1130"/>
      <c r="E93" s="1128"/>
      <c r="F93" s="1125">
        <v>55</v>
      </c>
      <c r="G93" s="1601"/>
      <c r="H93" s="1602"/>
      <c r="I93" s="759"/>
      <c r="J93" s="444"/>
      <c r="K93" s="445"/>
      <c r="L93" s="446">
        <f t="shared" si="6"/>
        <v>0</v>
      </c>
      <c r="M93" s="447"/>
      <c r="N93" s="447"/>
      <c r="O93" s="447"/>
      <c r="P93" s="447"/>
      <c r="Q93" s="456"/>
      <c r="R93" s="486"/>
      <c r="S93" s="517"/>
      <c r="T93" s="637"/>
      <c r="U93" s="991"/>
      <c r="V93" s="1605"/>
      <c r="W93" s="1605"/>
      <c r="X93" s="1605"/>
      <c r="Y93" s="1606"/>
      <c r="AA93" s="1604"/>
      <c r="AB93" s="1604"/>
      <c r="AC93" s="1604"/>
      <c r="AD93" s="1604"/>
    </row>
    <row r="94" spans="1:30" ht="20.100000000000001" hidden="1" customHeight="1" thickBot="1">
      <c r="A94" s="1126"/>
      <c r="B94" s="1126"/>
      <c r="C94" s="1127"/>
      <c r="D94" s="1130"/>
      <c r="E94" s="1128"/>
      <c r="F94" s="1125">
        <v>56</v>
      </c>
      <c r="G94" s="1601"/>
      <c r="H94" s="1602"/>
      <c r="I94" s="759"/>
      <c r="J94" s="444"/>
      <c r="K94" s="445"/>
      <c r="L94" s="446">
        <f t="shared" si="6"/>
        <v>0</v>
      </c>
      <c r="M94" s="447"/>
      <c r="N94" s="447"/>
      <c r="O94" s="447"/>
      <c r="P94" s="447"/>
      <c r="Q94" s="456"/>
      <c r="R94" s="486"/>
      <c r="S94" s="517"/>
      <c r="T94" s="637"/>
      <c r="U94" s="991"/>
      <c r="V94" s="1605"/>
      <c r="W94" s="1605"/>
      <c r="X94" s="1605"/>
      <c r="Y94" s="1606"/>
      <c r="AA94" s="1604"/>
      <c r="AB94" s="1604"/>
      <c r="AC94" s="1604"/>
      <c r="AD94" s="1604"/>
    </row>
    <row r="95" spans="1:30" ht="20.100000000000001" hidden="1" customHeight="1" thickBot="1">
      <c r="A95" s="1126"/>
      <c r="B95" s="1126"/>
      <c r="C95" s="1127"/>
      <c r="D95" s="1130"/>
      <c r="E95" s="1128"/>
      <c r="F95" s="1125">
        <v>57</v>
      </c>
      <c r="G95" s="1601"/>
      <c r="H95" s="1602"/>
      <c r="I95" s="759"/>
      <c r="J95" s="444"/>
      <c r="K95" s="445"/>
      <c r="L95" s="446">
        <f t="shared" si="6"/>
        <v>0</v>
      </c>
      <c r="M95" s="447"/>
      <c r="N95" s="447"/>
      <c r="O95" s="447"/>
      <c r="P95" s="447"/>
      <c r="Q95" s="456"/>
      <c r="R95" s="486"/>
      <c r="S95" s="517"/>
      <c r="T95" s="637"/>
      <c r="U95" s="991"/>
      <c r="V95" s="1605"/>
      <c r="W95" s="1605"/>
      <c r="X95" s="1605"/>
      <c r="Y95" s="1606"/>
      <c r="AA95" s="1604"/>
      <c r="AB95" s="1604"/>
      <c r="AC95" s="1604"/>
      <c r="AD95" s="1604"/>
    </row>
    <row r="96" spans="1:30" ht="20.100000000000001" hidden="1" customHeight="1" thickBot="1">
      <c r="A96" s="1126"/>
      <c r="B96" s="1126"/>
      <c r="C96" s="1127"/>
      <c r="D96" s="1130"/>
      <c r="E96" s="1128"/>
      <c r="F96" s="1125">
        <v>58</v>
      </c>
      <c r="G96" s="1601"/>
      <c r="H96" s="1602"/>
      <c r="I96" s="759"/>
      <c r="J96" s="444"/>
      <c r="K96" s="445"/>
      <c r="L96" s="446">
        <f t="shared" si="6"/>
        <v>0</v>
      </c>
      <c r="M96" s="447"/>
      <c r="N96" s="447"/>
      <c r="O96" s="447"/>
      <c r="P96" s="447"/>
      <c r="Q96" s="456"/>
      <c r="R96" s="486"/>
      <c r="S96" s="517"/>
      <c r="T96" s="637"/>
      <c r="U96" s="991"/>
      <c r="V96" s="1605"/>
      <c r="W96" s="1605"/>
      <c r="X96" s="1605"/>
      <c r="Y96" s="1606"/>
      <c r="AA96" s="1604"/>
      <c r="AB96" s="1604"/>
      <c r="AC96" s="1604"/>
      <c r="AD96" s="1604"/>
    </row>
    <row r="97" spans="1:30" ht="19.5" hidden="1" customHeight="1" thickBot="1">
      <c r="A97" s="1126"/>
      <c r="B97" s="1126"/>
      <c r="C97" s="1127"/>
      <c r="D97" s="1130"/>
      <c r="E97" s="1128"/>
      <c r="F97" s="1125">
        <v>59</v>
      </c>
      <c r="G97" s="1601"/>
      <c r="H97" s="1602"/>
      <c r="I97" s="759"/>
      <c r="J97" s="444"/>
      <c r="K97" s="445"/>
      <c r="L97" s="446">
        <f t="shared" si="6"/>
        <v>0</v>
      </c>
      <c r="M97" s="447"/>
      <c r="N97" s="447"/>
      <c r="O97" s="447"/>
      <c r="P97" s="447"/>
      <c r="Q97" s="456"/>
      <c r="R97" s="486"/>
      <c r="S97" s="517"/>
      <c r="T97" s="637"/>
      <c r="U97" s="991"/>
      <c r="V97" s="1605"/>
      <c r="W97" s="1605"/>
      <c r="X97" s="1605"/>
      <c r="Y97" s="1606"/>
      <c r="AA97" s="1604"/>
      <c r="AB97" s="1604"/>
      <c r="AC97" s="1604"/>
      <c r="AD97" s="1604"/>
    </row>
    <row r="98" spans="1:30" ht="20.100000000000001" hidden="1" customHeight="1" thickBot="1">
      <c r="A98" s="1126"/>
      <c r="B98" s="1126"/>
      <c r="C98" s="1127"/>
      <c r="D98" s="1130"/>
      <c r="E98" s="1128"/>
      <c r="F98" s="1125">
        <v>60</v>
      </c>
      <c r="G98" s="1601"/>
      <c r="H98" s="1602"/>
      <c r="I98" s="759"/>
      <c r="J98" s="444"/>
      <c r="K98" s="445"/>
      <c r="L98" s="446">
        <f t="shared" si="6"/>
        <v>0</v>
      </c>
      <c r="M98" s="447"/>
      <c r="N98" s="447"/>
      <c r="O98" s="447"/>
      <c r="P98" s="447"/>
      <c r="Q98" s="456"/>
      <c r="R98" s="486"/>
      <c r="S98" s="517"/>
      <c r="T98" s="637"/>
      <c r="U98" s="991"/>
      <c r="V98" s="1605"/>
      <c r="W98" s="1605"/>
      <c r="X98" s="1605"/>
      <c r="Y98" s="1606"/>
      <c r="AA98" s="1604"/>
      <c r="AB98" s="1604"/>
      <c r="AC98" s="1604"/>
      <c r="AD98" s="1604"/>
    </row>
    <row r="99" spans="1:30" ht="20.100000000000001" hidden="1" customHeight="1" thickBot="1">
      <c r="A99" s="1126"/>
      <c r="B99" s="1126"/>
      <c r="C99" s="1127"/>
      <c r="D99" s="1130"/>
      <c r="E99" s="1128"/>
      <c r="F99" s="1125">
        <v>61</v>
      </c>
      <c r="G99" s="1601"/>
      <c r="H99" s="1602"/>
      <c r="I99" s="759"/>
      <c r="J99" s="444"/>
      <c r="K99" s="445"/>
      <c r="L99" s="446">
        <f t="shared" si="6"/>
        <v>0</v>
      </c>
      <c r="M99" s="447"/>
      <c r="N99" s="447"/>
      <c r="O99" s="447"/>
      <c r="P99" s="447"/>
      <c r="Q99" s="456"/>
      <c r="R99" s="486"/>
      <c r="S99" s="517"/>
      <c r="T99" s="637"/>
      <c r="U99" s="991"/>
      <c r="V99" s="1605"/>
      <c r="W99" s="1605"/>
      <c r="X99" s="1605"/>
      <c r="Y99" s="1606"/>
      <c r="AA99" s="1604"/>
      <c r="AB99" s="1604"/>
      <c r="AC99" s="1604"/>
      <c r="AD99" s="1604"/>
    </row>
    <row r="100" spans="1:30" ht="20.100000000000001" hidden="1" customHeight="1" thickBot="1">
      <c r="A100" s="1126"/>
      <c r="B100" s="1126"/>
      <c r="C100" s="1127"/>
      <c r="D100" s="1130"/>
      <c r="E100" s="1128"/>
      <c r="F100" s="1125">
        <v>62</v>
      </c>
      <c r="G100" s="1601"/>
      <c r="H100" s="1602"/>
      <c r="I100" s="759"/>
      <c r="J100" s="444"/>
      <c r="K100" s="445"/>
      <c r="L100" s="446">
        <f t="shared" si="6"/>
        <v>0</v>
      </c>
      <c r="M100" s="447"/>
      <c r="N100" s="447"/>
      <c r="O100" s="447"/>
      <c r="P100" s="447"/>
      <c r="Q100" s="456"/>
      <c r="R100" s="486"/>
      <c r="S100" s="517"/>
      <c r="T100" s="637"/>
      <c r="U100" s="991"/>
      <c r="V100" s="1605"/>
      <c r="W100" s="1605"/>
      <c r="X100" s="1605"/>
      <c r="Y100" s="1606"/>
      <c r="AA100" s="1604"/>
      <c r="AB100" s="1604"/>
      <c r="AC100" s="1604"/>
      <c r="AD100" s="1604"/>
    </row>
    <row r="101" spans="1:30" ht="20.100000000000001" hidden="1" customHeight="1" thickBot="1">
      <c r="A101" s="1126"/>
      <c r="B101" s="1126"/>
      <c r="C101" s="1127"/>
      <c r="D101" s="1130"/>
      <c r="E101" s="1128"/>
      <c r="F101" s="1125">
        <v>63</v>
      </c>
      <c r="G101" s="1601"/>
      <c r="H101" s="1602"/>
      <c r="I101" s="759"/>
      <c r="J101" s="444"/>
      <c r="K101" s="445"/>
      <c r="L101" s="446">
        <f t="shared" si="6"/>
        <v>0</v>
      </c>
      <c r="M101" s="447"/>
      <c r="N101" s="447"/>
      <c r="O101" s="447"/>
      <c r="P101" s="447"/>
      <c r="Q101" s="456"/>
      <c r="R101" s="486"/>
      <c r="S101" s="517"/>
      <c r="T101" s="637"/>
      <c r="U101" s="991"/>
      <c r="V101" s="1605"/>
      <c r="W101" s="1605"/>
      <c r="X101" s="1605"/>
      <c r="Y101" s="1606"/>
      <c r="AA101" s="1604"/>
      <c r="AB101" s="1604"/>
      <c r="AC101" s="1604"/>
      <c r="AD101" s="1604"/>
    </row>
    <row r="102" spans="1:30" ht="20.100000000000001" hidden="1" customHeight="1" thickBot="1">
      <c r="A102" s="1126"/>
      <c r="B102" s="1126"/>
      <c r="C102" s="1127"/>
      <c r="D102" s="1130"/>
      <c r="E102" s="1128"/>
      <c r="F102" s="1125">
        <v>64</v>
      </c>
      <c r="G102" s="1601"/>
      <c r="H102" s="1602"/>
      <c r="I102" s="759"/>
      <c r="J102" s="444"/>
      <c r="K102" s="445"/>
      <c r="L102" s="446">
        <f t="shared" si="6"/>
        <v>0</v>
      </c>
      <c r="M102" s="447"/>
      <c r="N102" s="447"/>
      <c r="O102" s="447"/>
      <c r="P102" s="447"/>
      <c r="Q102" s="456"/>
      <c r="R102" s="486"/>
      <c r="S102" s="517"/>
      <c r="T102" s="637"/>
      <c r="U102" s="991"/>
      <c r="V102" s="1605"/>
      <c r="W102" s="1605"/>
      <c r="X102" s="1605"/>
      <c r="Y102" s="1606"/>
      <c r="AA102" s="1604"/>
      <c r="AB102" s="1604"/>
      <c r="AC102" s="1604"/>
      <c r="AD102" s="1604"/>
    </row>
    <row r="103" spans="1:30" ht="20.100000000000001" hidden="1" customHeight="1" thickBot="1">
      <c r="A103" s="1126"/>
      <c r="B103" s="1126"/>
      <c r="C103" s="1127"/>
      <c r="D103" s="1130"/>
      <c r="E103" s="1128"/>
      <c r="F103" s="1125">
        <v>65</v>
      </c>
      <c r="G103" s="1601"/>
      <c r="H103" s="1602"/>
      <c r="I103" s="759"/>
      <c r="J103" s="444"/>
      <c r="K103" s="445"/>
      <c r="L103" s="446">
        <f t="shared" si="6"/>
        <v>0</v>
      </c>
      <c r="M103" s="447"/>
      <c r="N103" s="447"/>
      <c r="O103" s="447"/>
      <c r="P103" s="447"/>
      <c r="Q103" s="456"/>
      <c r="R103" s="486"/>
      <c r="S103" s="517"/>
      <c r="T103" s="637"/>
      <c r="U103" s="991"/>
      <c r="V103" s="1605"/>
      <c r="W103" s="1605"/>
      <c r="X103" s="1605"/>
      <c r="Y103" s="1606"/>
      <c r="AA103" s="1604"/>
      <c r="AB103" s="1604"/>
      <c r="AC103" s="1604"/>
      <c r="AD103" s="1604"/>
    </row>
    <row r="104" spans="1:30" ht="20.100000000000001" hidden="1" customHeight="1" thickBot="1">
      <c r="A104" s="1126"/>
      <c r="B104" s="1126"/>
      <c r="C104" s="1127"/>
      <c r="D104" s="1130"/>
      <c r="E104" s="1128"/>
      <c r="F104" s="1125">
        <v>66</v>
      </c>
      <c r="G104" s="1601"/>
      <c r="H104" s="1602"/>
      <c r="I104" s="759"/>
      <c r="J104" s="444"/>
      <c r="K104" s="445"/>
      <c r="L104" s="446">
        <f t="shared" si="6"/>
        <v>0</v>
      </c>
      <c r="M104" s="447"/>
      <c r="N104" s="447"/>
      <c r="O104" s="447"/>
      <c r="P104" s="447"/>
      <c r="Q104" s="456"/>
      <c r="R104" s="486"/>
      <c r="S104" s="517"/>
      <c r="T104" s="637"/>
      <c r="U104" s="991"/>
      <c r="V104" s="1605"/>
      <c r="W104" s="1605"/>
      <c r="X104" s="1605"/>
      <c r="Y104" s="1606"/>
      <c r="AA104" s="1604"/>
      <c r="AB104" s="1604"/>
      <c r="AC104" s="1604"/>
      <c r="AD104" s="1604"/>
    </row>
    <row r="105" spans="1:30" ht="20.100000000000001" hidden="1" customHeight="1" thickBot="1">
      <c r="A105" s="1126"/>
      <c r="B105" s="1126"/>
      <c r="C105" s="1127"/>
      <c r="D105" s="1130"/>
      <c r="E105" s="1128"/>
      <c r="F105" s="1125">
        <v>67</v>
      </c>
      <c r="G105" s="1601"/>
      <c r="H105" s="1602"/>
      <c r="I105" s="759"/>
      <c r="J105" s="444"/>
      <c r="K105" s="445"/>
      <c r="L105" s="446">
        <f t="shared" ref="L105:L168" si="7">J105*K105</f>
        <v>0</v>
      </c>
      <c r="M105" s="447"/>
      <c r="N105" s="447"/>
      <c r="O105" s="447"/>
      <c r="P105" s="447"/>
      <c r="Q105" s="456"/>
      <c r="R105" s="486"/>
      <c r="S105" s="517"/>
      <c r="T105" s="637"/>
      <c r="U105" s="991"/>
      <c r="V105" s="1605"/>
      <c r="W105" s="1605"/>
      <c r="X105" s="1605"/>
      <c r="Y105" s="1606"/>
      <c r="AA105" s="1604"/>
      <c r="AB105" s="1604"/>
      <c r="AC105" s="1604"/>
      <c r="AD105" s="1604"/>
    </row>
    <row r="106" spans="1:30" ht="20.100000000000001" hidden="1" customHeight="1" thickBot="1">
      <c r="A106" s="1126"/>
      <c r="B106" s="1126"/>
      <c r="C106" s="1127"/>
      <c r="D106" s="1130"/>
      <c r="E106" s="1128"/>
      <c r="F106" s="1125">
        <v>68</v>
      </c>
      <c r="G106" s="1601"/>
      <c r="H106" s="1602"/>
      <c r="I106" s="759"/>
      <c r="J106" s="444"/>
      <c r="K106" s="445"/>
      <c r="L106" s="446">
        <f t="shared" si="7"/>
        <v>0</v>
      </c>
      <c r="M106" s="447"/>
      <c r="N106" s="447"/>
      <c r="O106" s="447"/>
      <c r="P106" s="447"/>
      <c r="Q106" s="456"/>
      <c r="R106" s="486"/>
      <c r="S106" s="517"/>
      <c r="T106" s="637"/>
      <c r="U106" s="991"/>
      <c r="V106" s="1605"/>
      <c r="W106" s="1605"/>
      <c r="X106" s="1605"/>
      <c r="Y106" s="1606"/>
      <c r="AA106" s="1604"/>
      <c r="AB106" s="1604"/>
      <c r="AC106" s="1604"/>
      <c r="AD106" s="1604"/>
    </row>
    <row r="107" spans="1:30" ht="20.100000000000001" hidden="1" customHeight="1" thickBot="1">
      <c r="A107" s="1126"/>
      <c r="B107" s="1126"/>
      <c r="C107" s="1127"/>
      <c r="D107" s="1130"/>
      <c r="E107" s="1128"/>
      <c r="F107" s="1125">
        <v>69</v>
      </c>
      <c r="G107" s="1601"/>
      <c r="H107" s="1602"/>
      <c r="I107" s="759"/>
      <c r="J107" s="444"/>
      <c r="K107" s="445"/>
      <c r="L107" s="446">
        <f t="shared" si="7"/>
        <v>0</v>
      </c>
      <c r="M107" s="447"/>
      <c r="N107" s="447"/>
      <c r="O107" s="447"/>
      <c r="P107" s="447"/>
      <c r="Q107" s="456"/>
      <c r="R107" s="486"/>
      <c r="S107" s="517"/>
      <c r="T107" s="637"/>
      <c r="U107" s="991"/>
      <c r="V107" s="1605"/>
      <c r="W107" s="1605"/>
      <c r="X107" s="1605"/>
      <c r="Y107" s="1606"/>
      <c r="AA107" s="1604"/>
      <c r="AB107" s="1604"/>
      <c r="AC107" s="1604"/>
      <c r="AD107" s="1604"/>
    </row>
    <row r="108" spans="1:30" ht="20.100000000000001" hidden="1" customHeight="1" thickBot="1">
      <c r="A108" s="1126"/>
      <c r="B108" s="1126"/>
      <c r="C108" s="1127"/>
      <c r="D108" s="1130"/>
      <c r="E108" s="1128"/>
      <c r="F108" s="1125">
        <v>70</v>
      </c>
      <c r="G108" s="1601"/>
      <c r="H108" s="1602"/>
      <c r="I108" s="759"/>
      <c r="J108" s="444"/>
      <c r="K108" s="445"/>
      <c r="L108" s="446">
        <f t="shared" si="7"/>
        <v>0</v>
      </c>
      <c r="M108" s="447"/>
      <c r="N108" s="447"/>
      <c r="O108" s="447"/>
      <c r="P108" s="447"/>
      <c r="Q108" s="456"/>
      <c r="R108" s="486"/>
      <c r="S108" s="517"/>
      <c r="T108" s="637"/>
      <c r="U108" s="991"/>
      <c r="V108" s="1605"/>
      <c r="W108" s="1605"/>
      <c r="X108" s="1605"/>
      <c r="Y108" s="1606"/>
      <c r="AA108" s="1604"/>
      <c r="AB108" s="1604"/>
      <c r="AC108" s="1604"/>
      <c r="AD108" s="1604"/>
    </row>
    <row r="109" spans="1:30" ht="20.100000000000001" hidden="1" customHeight="1" thickBot="1">
      <c r="A109" s="1126"/>
      <c r="B109" s="1126"/>
      <c r="C109" s="1127"/>
      <c r="D109" s="1130"/>
      <c r="E109" s="1128"/>
      <c r="F109" s="1125">
        <v>71</v>
      </c>
      <c r="G109" s="1601"/>
      <c r="H109" s="1602"/>
      <c r="I109" s="759"/>
      <c r="J109" s="444"/>
      <c r="K109" s="445"/>
      <c r="L109" s="446">
        <f t="shared" si="7"/>
        <v>0</v>
      </c>
      <c r="M109" s="447"/>
      <c r="N109" s="447"/>
      <c r="O109" s="447"/>
      <c r="P109" s="447"/>
      <c r="Q109" s="456"/>
      <c r="R109" s="486"/>
      <c r="S109" s="517"/>
      <c r="T109" s="637"/>
      <c r="U109" s="991"/>
      <c r="V109" s="1605"/>
      <c r="W109" s="1605"/>
      <c r="X109" s="1605"/>
      <c r="Y109" s="1606"/>
      <c r="AA109" s="1604"/>
      <c r="AB109" s="1604"/>
      <c r="AC109" s="1604"/>
      <c r="AD109" s="1604"/>
    </row>
    <row r="110" spans="1:30" ht="20.100000000000001" hidden="1" customHeight="1" thickBot="1">
      <c r="A110" s="1126"/>
      <c r="B110" s="1126"/>
      <c r="C110" s="1127"/>
      <c r="D110" s="1130"/>
      <c r="E110" s="1128"/>
      <c r="F110" s="1125">
        <v>72</v>
      </c>
      <c r="G110" s="1601"/>
      <c r="H110" s="1602"/>
      <c r="I110" s="759"/>
      <c r="J110" s="444"/>
      <c r="K110" s="445"/>
      <c r="L110" s="446">
        <f t="shared" si="7"/>
        <v>0</v>
      </c>
      <c r="M110" s="447"/>
      <c r="N110" s="447"/>
      <c r="O110" s="447"/>
      <c r="P110" s="447"/>
      <c r="Q110" s="456"/>
      <c r="R110" s="486"/>
      <c r="S110" s="517"/>
      <c r="T110" s="637"/>
      <c r="U110" s="991"/>
      <c r="V110" s="1605"/>
      <c r="W110" s="1605"/>
      <c r="X110" s="1605"/>
      <c r="Y110" s="1606"/>
      <c r="AA110" s="1604"/>
      <c r="AB110" s="1604"/>
      <c r="AC110" s="1604"/>
      <c r="AD110" s="1604"/>
    </row>
    <row r="111" spans="1:30" ht="20.100000000000001" hidden="1" customHeight="1" thickBot="1">
      <c r="A111" s="1126"/>
      <c r="B111" s="1126"/>
      <c r="C111" s="1127"/>
      <c r="D111" s="1130"/>
      <c r="E111" s="1128"/>
      <c r="F111" s="1125">
        <v>73</v>
      </c>
      <c r="G111" s="1601"/>
      <c r="H111" s="1602"/>
      <c r="I111" s="759"/>
      <c r="J111" s="444"/>
      <c r="K111" s="445"/>
      <c r="L111" s="446">
        <f t="shared" si="7"/>
        <v>0</v>
      </c>
      <c r="M111" s="447"/>
      <c r="N111" s="447"/>
      <c r="O111" s="447"/>
      <c r="P111" s="447"/>
      <c r="Q111" s="456"/>
      <c r="R111" s="486"/>
      <c r="S111" s="517"/>
      <c r="T111" s="637"/>
      <c r="U111" s="991"/>
      <c r="V111" s="1605"/>
      <c r="W111" s="1605"/>
      <c r="X111" s="1605"/>
      <c r="Y111" s="1606"/>
      <c r="AA111" s="1604"/>
      <c r="AB111" s="1604"/>
      <c r="AC111" s="1604"/>
      <c r="AD111" s="1604"/>
    </row>
    <row r="112" spans="1:30" ht="20.100000000000001" hidden="1" customHeight="1" thickBot="1">
      <c r="A112" s="1126"/>
      <c r="B112" s="1126"/>
      <c r="C112" s="1127"/>
      <c r="D112" s="1130"/>
      <c r="E112" s="1128"/>
      <c r="F112" s="1125">
        <v>74</v>
      </c>
      <c r="G112" s="1601"/>
      <c r="H112" s="1602"/>
      <c r="I112" s="759"/>
      <c r="J112" s="444"/>
      <c r="K112" s="445"/>
      <c r="L112" s="446">
        <f t="shared" si="7"/>
        <v>0</v>
      </c>
      <c r="M112" s="447"/>
      <c r="N112" s="447"/>
      <c r="O112" s="447"/>
      <c r="P112" s="447"/>
      <c r="Q112" s="456"/>
      <c r="R112" s="486"/>
      <c r="S112" s="517"/>
      <c r="T112" s="637"/>
      <c r="U112" s="991"/>
      <c r="V112" s="1605"/>
      <c r="W112" s="1605"/>
      <c r="X112" s="1605"/>
      <c r="Y112" s="1606"/>
      <c r="AA112" s="1604"/>
      <c r="AB112" s="1604"/>
      <c r="AC112" s="1604"/>
      <c r="AD112" s="1604"/>
    </row>
    <row r="113" spans="1:30" ht="20.100000000000001" hidden="1" customHeight="1" thickBot="1">
      <c r="A113" s="1126"/>
      <c r="B113" s="1126"/>
      <c r="C113" s="1127"/>
      <c r="D113" s="1130"/>
      <c r="E113" s="1128"/>
      <c r="F113" s="1125">
        <v>75</v>
      </c>
      <c r="G113" s="1601"/>
      <c r="H113" s="1602"/>
      <c r="I113" s="759"/>
      <c r="J113" s="444"/>
      <c r="K113" s="445"/>
      <c r="L113" s="446">
        <f t="shared" si="7"/>
        <v>0</v>
      </c>
      <c r="M113" s="447"/>
      <c r="N113" s="447"/>
      <c r="O113" s="447"/>
      <c r="P113" s="447"/>
      <c r="Q113" s="456"/>
      <c r="R113" s="486"/>
      <c r="S113" s="517"/>
      <c r="T113" s="637"/>
      <c r="U113" s="991"/>
      <c r="V113" s="1605"/>
      <c r="W113" s="1605"/>
      <c r="X113" s="1605"/>
      <c r="Y113" s="1606"/>
      <c r="AA113" s="1604"/>
      <c r="AB113" s="1604"/>
      <c r="AC113" s="1604"/>
      <c r="AD113" s="1604"/>
    </row>
    <row r="114" spans="1:30" ht="20.100000000000001" hidden="1" customHeight="1" thickBot="1">
      <c r="A114" s="1126"/>
      <c r="B114" s="1126"/>
      <c r="C114" s="1127"/>
      <c r="D114" s="1130"/>
      <c r="E114" s="1128"/>
      <c r="F114" s="1125">
        <v>76</v>
      </c>
      <c r="G114" s="1601"/>
      <c r="H114" s="1602"/>
      <c r="I114" s="759"/>
      <c r="J114" s="444"/>
      <c r="K114" s="445"/>
      <c r="L114" s="446">
        <f t="shared" si="7"/>
        <v>0</v>
      </c>
      <c r="M114" s="447"/>
      <c r="N114" s="447"/>
      <c r="O114" s="447"/>
      <c r="P114" s="447"/>
      <c r="Q114" s="456"/>
      <c r="R114" s="486"/>
      <c r="S114" s="517"/>
      <c r="T114" s="637"/>
      <c r="U114" s="991"/>
      <c r="V114" s="1605"/>
      <c r="W114" s="1605"/>
      <c r="X114" s="1605"/>
      <c r="Y114" s="1606"/>
      <c r="AA114" s="1604"/>
      <c r="AB114" s="1604"/>
      <c r="AC114" s="1604"/>
      <c r="AD114" s="1604"/>
    </row>
    <row r="115" spans="1:30" ht="20.100000000000001" hidden="1" customHeight="1" thickBot="1">
      <c r="A115" s="1126"/>
      <c r="B115" s="1126"/>
      <c r="C115" s="1127"/>
      <c r="D115" s="1130"/>
      <c r="E115" s="1128"/>
      <c r="F115" s="1125">
        <v>77</v>
      </c>
      <c r="G115" s="1601"/>
      <c r="H115" s="1602"/>
      <c r="I115" s="759"/>
      <c r="J115" s="444"/>
      <c r="K115" s="445"/>
      <c r="L115" s="446">
        <f t="shared" si="7"/>
        <v>0</v>
      </c>
      <c r="M115" s="447"/>
      <c r="N115" s="447"/>
      <c r="O115" s="447"/>
      <c r="P115" s="447"/>
      <c r="Q115" s="456"/>
      <c r="R115" s="486"/>
      <c r="S115" s="517"/>
      <c r="T115" s="637"/>
      <c r="U115" s="991"/>
      <c r="V115" s="1605"/>
      <c r="W115" s="1605"/>
      <c r="X115" s="1605"/>
      <c r="Y115" s="1606"/>
      <c r="AA115" s="1604"/>
      <c r="AB115" s="1604"/>
      <c r="AC115" s="1604"/>
      <c r="AD115" s="1604"/>
    </row>
    <row r="116" spans="1:30" ht="20.100000000000001" hidden="1" customHeight="1" thickBot="1">
      <c r="A116" s="1126"/>
      <c r="B116" s="1126"/>
      <c r="C116" s="1127"/>
      <c r="D116" s="1130"/>
      <c r="E116" s="1128"/>
      <c r="F116" s="1125">
        <v>78</v>
      </c>
      <c r="G116" s="1601"/>
      <c r="H116" s="1602"/>
      <c r="I116" s="759"/>
      <c r="J116" s="444"/>
      <c r="K116" s="445"/>
      <c r="L116" s="446">
        <f t="shared" si="7"/>
        <v>0</v>
      </c>
      <c r="M116" s="447"/>
      <c r="N116" s="447"/>
      <c r="O116" s="447"/>
      <c r="P116" s="447"/>
      <c r="Q116" s="456"/>
      <c r="R116" s="486"/>
      <c r="S116" s="517"/>
      <c r="T116" s="637"/>
      <c r="U116" s="991"/>
      <c r="V116" s="1605"/>
      <c r="W116" s="1605"/>
      <c r="X116" s="1605"/>
      <c r="Y116" s="1606"/>
      <c r="AA116" s="1604"/>
      <c r="AB116" s="1604"/>
      <c r="AC116" s="1604"/>
      <c r="AD116" s="1604"/>
    </row>
    <row r="117" spans="1:30" ht="20.100000000000001" hidden="1" customHeight="1" thickBot="1">
      <c r="A117" s="1126"/>
      <c r="B117" s="1126"/>
      <c r="C117" s="1127"/>
      <c r="D117" s="1130"/>
      <c r="E117" s="1128"/>
      <c r="F117" s="1125">
        <v>79</v>
      </c>
      <c r="G117" s="1601"/>
      <c r="H117" s="1602"/>
      <c r="I117" s="759"/>
      <c r="J117" s="444"/>
      <c r="K117" s="445"/>
      <c r="L117" s="446">
        <f t="shared" si="7"/>
        <v>0</v>
      </c>
      <c r="M117" s="447"/>
      <c r="N117" s="447"/>
      <c r="O117" s="447"/>
      <c r="P117" s="447"/>
      <c r="Q117" s="456"/>
      <c r="R117" s="487"/>
      <c r="S117" s="518"/>
      <c r="T117" s="637"/>
      <c r="U117" s="991"/>
      <c r="V117" s="1605"/>
      <c r="W117" s="1605"/>
      <c r="X117" s="1605"/>
      <c r="Y117" s="1606"/>
      <c r="AA117" s="1604"/>
      <c r="AB117" s="1604"/>
      <c r="AC117" s="1604"/>
      <c r="AD117" s="1604"/>
    </row>
    <row r="118" spans="1:30" ht="20.100000000000001" hidden="1" customHeight="1" thickBot="1">
      <c r="A118" s="1126"/>
      <c r="B118" s="1126"/>
      <c r="C118" s="1127"/>
      <c r="D118" s="1130"/>
      <c r="E118" s="1128"/>
      <c r="F118" s="1125">
        <v>80</v>
      </c>
      <c r="G118" s="1601"/>
      <c r="H118" s="1602"/>
      <c r="I118" s="759"/>
      <c r="J118" s="444"/>
      <c r="K118" s="445"/>
      <c r="L118" s="446">
        <f t="shared" si="7"/>
        <v>0</v>
      </c>
      <c r="M118" s="447"/>
      <c r="N118" s="447"/>
      <c r="O118" s="447"/>
      <c r="P118" s="447"/>
      <c r="Q118" s="456"/>
      <c r="R118" s="487"/>
      <c r="S118" s="518"/>
      <c r="T118" s="637"/>
      <c r="U118" s="991"/>
      <c r="V118" s="1605"/>
      <c r="W118" s="1605"/>
      <c r="X118" s="1605"/>
      <c r="Y118" s="1606"/>
      <c r="AA118" s="1604"/>
      <c r="AB118" s="1604"/>
      <c r="AC118" s="1604"/>
      <c r="AD118" s="1604"/>
    </row>
    <row r="119" spans="1:30" ht="20.100000000000001" hidden="1" customHeight="1" thickBot="1">
      <c r="A119" s="1126"/>
      <c r="B119" s="1126"/>
      <c r="C119" s="1127"/>
      <c r="D119" s="1130"/>
      <c r="E119" s="1128"/>
      <c r="F119" s="1125">
        <v>81</v>
      </c>
      <c r="G119" s="1601"/>
      <c r="H119" s="1602"/>
      <c r="I119" s="759"/>
      <c r="J119" s="444"/>
      <c r="K119" s="445"/>
      <c r="L119" s="446">
        <f t="shared" si="7"/>
        <v>0</v>
      </c>
      <c r="M119" s="447"/>
      <c r="N119" s="447"/>
      <c r="O119" s="447"/>
      <c r="P119" s="447"/>
      <c r="Q119" s="456"/>
      <c r="R119" s="487"/>
      <c r="S119" s="518"/>
      <c r="T119" s="637"/>
      <c r="U119" s="991"/>
      <c r="V119" s="1605"/>
      <c r="W119" s="1605"/>
      <c r="X119" s="1605"/>
      <c r="Y119" s="1606"/>
      <c r="AA119" s="1604"/>
      <c r="AB119" s="1604"/>
      <c r="AC119" s="1604"/>
      <c r="AD119" s="1604"/>
    </row>
    <row r="120" spans="1:30" ht="20.100000000000001" hidden="1" customHeight="1" thickBot="1">
      <c r="A120" s="1126"/>
      <c r="B120" s="1126"/>
      <c r="C120" s="1127"/>
      <c r="D120" s="1130"/>
      <c r="E120" s="1128"/>
      <c r="F120" s="1125">
        <v>82</v>
      </c>
      <c r="G120" s="1601"/>
      <c r="H120" s="1602"/>
      <c r="I120" s="759"/>
      <c r="J120" s="444"/>
      <c r="K120" s="445"/>
      <c r="L120" s="446">
        <f t="shared" si="7"/>
        <v>0</v>
      </c>
      <c r="M120" s="447"/>
      <c r="N120" s="447"/>
      <c r="O120" s="447"/>
      <c r="P120" s="447"/>
      <c r="Q120" s="456"/>
      <c r="R120" s="487"/>
      <c r="S120" s="518"/>
      <c r="T120" s="637"/>
      <c r="U120" s="991"/>
      <c r="V120" s="1605"/>
      <c r="W120" s="1605"/>
      <c r="X120" s="1605"/>
      <c r="Y120" s="1606"/>
      <c r="AA120" s="1604"/>
      <c r="AB120" s="1604"/>
      <c r="AC120" s="1604"/>
      <c r="AD120" s="1604"/>
    </row>
    <row r="121" spans="1:30" ht="20.100000000000001" hidden="1" customHeight="1" thickBot="1">
      <c r="A121" s="1126"/>
      <c r="B121" s="1126"/>
      <c r="C121" s="1127"/>
      <c r="D121" s="1130"/>
      <c r="E121" s="1128"/>
      <c r="F121" s="1125">
        <v>83</v>
      </c>
      <c r="G121" s="1601"/>
      <c r="H121" s="1602"/>
      <c r="I121" s="759"/>
      <c r="J121" s="444"/>
      <c r="K121" s="445"/>
      <c r="L121" s="446">
        <f t="shared" si="7"/>
        <v>0</v>
      </c>
      <c r="M121" s="447"/>
      <c r="N121" s="447"/>
      <c r="O121" s="447"/>
      <c r="P121" s="447"/>
      <c r="Q121" s="456"/>
      <c r="R121" s="487"/>
      <c r="S121" s="518"/>
      <c r="T121" s="637"/>
      <c r="U121" s="991"/>
      <c r="V121" s="1605"/>
      <c r="W121" s="1605"/>
      <c r="X121" s="1605"/>
      <c r="Y121" s="1606"/>
      <c r="AA121" s="1604"/>
      <c r="AB121" s="1604"/>
      <c r="AC121" s="1604"/>
      <c r="AD121" s="1604"/>
    </row>
    <row r="122" spans="1:30" ht="20.100000000000001" hidden="1" customHeight="1" thickBot="1">
      <c r="A122" s="1126"/>
      <c r="B122" s="1126"/>
      <c r="C122" s="1127"/>
      <c r="D122" s="1130"/>
      <c r="E122" s="1128"/>
      <c r="F122" s="1125">
        <v>84</v>
      </c>
      <c r="G122" s="1601"/>
      <c r="H122" s="1602"/>
      <c r="I122" s="759"/>
      <c r="J122" s="444"/>
      <c r="K122" s="445"/>
      <c r="L122" s="446">
        <f t="shared" si="7"/>
        <v>0</v>
      </c>
      <c r="M122" s="447"/>
      <c r="N122" s="447"/>
      <c r="O122" s="447"/>
      <c r="P122" s="447"/>
      <c r="Q122" s="456"/>
      <c r="R122" s="487"/>
      <c r="S122" s="518"/>
      <c r="T122" s="637"/>
      <c r="U122" s="991"/>
      <c r="V122" s="1605"/>
      <c r="W122" s="1605"/>
      <c r="X122" s="1605"/>
      <c r="Y122" s="1606"/>
      <c r="AA122" s="1604"/>
      <c r="AB122" s="1604"/>
      <c r="AC122" s="1604"/>
      <c r="AD122" s="1604"/>
    </row>
    <row r="123" spans="1:30" ht="20.100000000000001" hidden="1" customHeight="1" thickBot="1">
      <c r="A123" s="1126"/>
      <c r="B123" s="1126"/>
      <c r="C123" s="1127"/>
      <c r="D123" s="1130"/>
      <c r="E123" s="1128"/>
      <c r="F123" s="1125">
        <v>85</v>
      </c>
      <c r="G123" s="1601"/>
      <c r="H123" s="1602"/>
      <c r="I123" s="759"/>
      <c r="J123" s="444"/>
      <c r="K123" s="445"/>
      <c r="L123" s="446">
        <f t="shared" si="7"/>
        <v>0</v>
      </c>
      <c r="M123" s="447"/>
      <c r="N123" s="447"/>
      <c r="O123" s="447"/>
      <c r="P123" s="447"/>
      <c r="Q123" s="456"/>
      <c r="R123" s="487"/>
      <c r="S123" s="518"/>
      <c r="T123" s="637"/>
      <c r="U123" s="991"/>
      <c r="V123" s="1605"/>
      <c r="W123" s="1605"/>
      <c r="X123" s="1605"/>
      <c r="Y123" s="1606"/>
      <c r="AA123" s="1604"/>
      <c r="AB123" s="1604"/>
      <c r="AC123" s="1604"/>
      <c r="AD123" s="1604"/>
    </row>
    <row r="124" spans="1:30" ht="20.100000000000001" hidden="1" customHeight="1" thickBot="1">
      <c r="A124" s="1126"/>
      <c r="B124" s="1126"/>
      <c r="C124" s="1127"/>
      <c r="D124" s="1130"/>
      <c r="E124" s="1128"/>
      <c r="F124" s="1125">
        <v>86</v>
      </c>
      <c r="G124" s="1601"/>
      <c r="H124" s="1602"/>
      <c r="I124" s="759"/>
      <c r="J124" s="444"/>
      <c r="K124" s="445"/>
      <c r="L124" s="446">
        <f t="shared" si="7"/>
        <v>0</v>
      </c>
      <c r="M124" s="447"/>
      <c r="N124" s="447"/>
      <c r="O124" s="447"/>
      <c r="P124" s="447"/>
      <c r="Q124" s="456"/>
      <c r="R124" s="487"/>
      <c r="S124" s="518"/>
      <c r="T124" s="637"/>
      <c r="U124" s="991"/>
      <c r="V124" s="1605"/>
      <c r="W124" s="1605"/>
      <c r="X124" s="1605"/>
      <c r="Y124" s="1606"/>
      <c r="AA124" s="1604"/>
      <c r="AB124" s="1604"/>
      <c r="AC124" s="1604"/>
      <c r="AD124" s="1604"/>
    </row>
    <row r="125" spans="1:30" ht="20.100000000000001" hidden="1" customHeight="1" thickBot="1">
      <c r="A125" s="1126"/>
      <c r="B125" s="1126"/>
      <c r="C125" s="1127"/>
      <c r="D125" s="1130"/>
      <c r="E125" s="1128"/>
      <c r="F125" s="1125">
        <v>87</v>
      </c>
      <c r="G125" s="1601"/>
      <c r="H125" s="1602"/>
      <c r="I125" s="759"/>
      <c r="J125" s="444"/>
      <c r="K125" s="445"/>
      <c r="L125" s="446">
        <f t="shared" si="7"/>
        <v>0</v>
      </c>
      <c r="M125" s="447"/>
      <c r="N125" s="447"/>
      <c r="O125" s="447"/>
      <c r="P125" s="447"/>
      <c r="Q125" s="456"/>
      <c r="R125" s="487"/>
      <c r="S125" s="518"/>
      <c r="T125" s="637"/>
      <c r="U125" s="991"/>
      <c r="V125" s="1605"/>
      <c r="W125" s="1605"/>
      <c r="X125" s="1605"/>
      <c r="Y125" s="1606"/>
      <c r="AA125" s="1604"/>
      <c r="AB125" s="1604"/>
      <c r="AC125" s="1604"/>
      <c r="AD125" s="1604"/>
    </row>
    <row r="126" spans="1:30" ht="20.100000000000001" hidden="1" customHeight="1" thickBot="1">
      <c r="A126" s="1126"/>
      <c r="B126" s="1126"/>
      <c r="C126" s="1127"/>
      <c r="D126" s="1130"/>
      <c r="E126" s="1128"/>
      <c r="F126" s="1125">
        <v>88</v>
      </c>
      <c r="G126" s="1601"/>
      <c r="H126" s="1602"/>
      <c r="I126" s="759"/>
      <c r="J126" s="444"/>
      <c r="K126" s="445"/>
      <c r="L126" s="446">
        <f t="shared" si="7"/>
        <v>0</v>
      </c>
      <c r="M126" s="447"/>
      <c r="N126" s="447"/>
      <c r="O126" s="447"/>
      <c r="P126" s="447"/>
      <c r="Q126" s="456"/>
      <c r="R126" s="487"/>
      <c r="S126" s="518"/>
      <c r="T126" s="637"/>
      <c r="U126" s="991"/>
      <c r="V126" s="1605"/>
      <c r="W126" s="1605"/>
      <c r="X126" s="1605"/>
      <c r="Y126" s="1606"/>
      <c r="AA126" s="1604"/>
      <c r="AB126" s="1604"/>
      <c r="AC126" s="1604"/>
      <c r="AD126" s="1604"/>
    </row>
    <row r="127" spans="1:30" ht="20.100000000000001" hidden="1" customHeight="1" thickBot="1">
      <c r="A127" s="1126"/>
      <c r="B127" s="1126"/>
      <c r="C127" s="1127"/>
      <c r="D127" s="1130"/>
      <c r="E127" s="1128"/>
      <c r="F127" s="1125">
        <v>89</v>
      </c>
      <c r="G127" s="1601"/>
      <c r="H127" s="1602"/>
      <c r="I127" s="759"/>
      <c r="J127" s="444"/>
      <c r="K127" s="445"/>
      <c r="L127" s="446">
        <f t="shared" si="7"/>
        <v>0</v>
      </c>
      <c r="M127" s="447"/>
      <c r="N127" s="447"/>
      <c r="O127" s="447"/>
      <c r="P127" s="447"/>
      <c r="Q127" s="456"/>
      <c r="R127" s="487"/>
      <c r="S127" s="518"/>
      <c r="T127" s="637"/>
      <c r="U127" s="991"/>
      <c r="V127" s="1605"/>
      <c r="W127" s="1605"/>
      <c r="X127" s="1605"/>
      <c r="Y127" s="1606"/>
      <c r="AA127" s="1604"/>
      <c r="AB127" s="1604"/>
      <c r="AC127" s="1604"/>
      <c r="AD127" s="1604"/>
    </row>
    <row r="128" spans="1:30" ht="20.100000000000001" hidden="1" customHeight="1" thickBot="1">
      <c r="A128" s="1126"/>
      <c r="B128" s="1126"/>
      <c r="C128" s="1127"/>
      <c r="D128" s="1130"/>
      <c r="E128" s="1128"/>
      <c r="F128" s="1125">
        <v>90</v>
      </c>
      <c r="G128" s="1601"/>
      <c r="H128" s="1602"/>
      <c r="I128" s="759"/>
      <c r="J128" s="444"/>
      <c r="K128" s="445"/>
      <c r="L128" s="446">
        <f t="shared" si="7"/>
        <v>0</v>
      </c>
      <c r="M128" s="447"/>
      <c r="N128" s="447"/>
      <c r="O128" s="447"/>
      <c r="P128" s="447"/>
      <c r="Q128" s="456"/>
      <c r="R128" s="487"/>
      <c r="S128" s="518"/>
      <c r="T128" s="637"/>
      <c r="U128" s="991"/>
      <c r="V128" s="1605"/>
      <c r="W128" s="1605"/>
      <c r="X128" s="1605"/>
      <c r="Y128" s="1606"/>
      <c r="AA128" s="1604"/>
      <c r="AB128" s="1604"/>
      <c r="AC128" s="1604"/>
      <c r="AD128" s="1604"/>
    </row>
    <row r="129" spans="1:30" ht="20.100000000000001" hidden="1" customHeight="1" thickBot="1">
      <c r="A129" s="1126"/>
      <c r="B129" s="1126"/>
      <c r="C129" s="1127"/>
      <c r="D129" s="1130"/>
      <c r="E129" s="1128"/>
      <c r="F129" s="1125">
        <v>91</v>
      </c>
      <c r="G129" s="1601"/>
      <c r="H129" s="1602"/>
      <c r="I129" s="759"/>
      <c r="J129" s="444"/>
      <c r="K129" s="445"/>
      <c r="L129" s="446">
        <f t="shared" si="7"/>
        <v>0</v>
      </c>
      <c r="M129" s="447"/>
      <c r="N129" s="447"/>
      <c r="O129" s="447"/>
      <c r="P129" s="447"/>
      <c r="Q129" s="456"/>
      <c r="R129" s="487"/>
      <c r="S129" s="518"/>
      <c r="T129" s="637"/>
      <c r="U129" s="991"/>
      <c r="V129" s="1605"/>
      <c r="W129" s="1605"/>
      <c r="X129" s="1605"/>
      <c r="Y129" s="1606"/>
      <c r="AA129" s="1604"/>
      <c r="AB129" s="1604"/>
      <c r="AC129" s="1604"/>
      <c r="AD129" s="1604"/>
    </row>
    <row r="130" spans="1:30" ht="20.100000000000001" hidden="1" customHeight="1" thickBot="1">
      <c r="A130" s="1126"/>
      <c r="B130" s="1126"/>
      <c r="C130" s="1127"/>
      <c r="D130" s="1130"/>
      <c r="E130" s="1128"/>
      <c r="F130" s="1125">
        <v>92</v>
      </c>
      <c r="G130" s="1601"/>
      <c r="H130" s="1602"/>
      <c r="I130" s="759"/>
      <c r="J130" s="444"/>
      <c r="K130" s="445"/>
      <c r="L130" s="446">
        <f t="shared" si="7"/>
        <v>0</v>
      </c>
      <c r="M130" s="447"/>
      <c r="N130" s="447"/>
      <c r="O130" s="447"/>
      <c r="P130" s="447"/>
      <c r="Q130" s="456"/>
      <c r="R130" s="487"/>
      <c r="S130" s="518"/>
      <c r="T130" s="637"/>
      <c r="U130" s="991"/>
      <c r="V130" s="1605"/>
      <c r="W130" s="1605"/>
      <c r="X130" s="1605"/>
      <c r="Y130" s="1606"/>
      <c r="AA130" s="1604"/>
      <c r="AB130" s="1604"/>
      <c r="AC130" s="1604"/>
      <c r="AD130" s="1604"/>
    </row>
    <row r="131" spans="1:30" ht="20.100000000000001" hidden="1" customHeight="1" thickBot="1">
      <c r="A131" s="1126"/>
      <c r="B131" s="1126"/>
      <c r="C131" s="1127"/>
      <c r="D131" s="1130"/>
      <c r="E131" s="1128"/>
      <c r="F131" s="1125">
        <v>93</v>
      </c>
      <c r="G131" s="1601"/>
      <c r="H131" s="1602"/>
      <c r="I131" s="759"/>
      <c r="J131" s="444"/>
      <c r="K131" s="445"/>
      <c r="L131" s="446">
        <f t="shared" si="7"/>
        <v>0</v>
      </c>
      <c r="M131" s="447"/>
      <c r="N131" s="447"/>
      <c r="O131" s="447"/>
      <c r="P131" s="447"/>
      <c r="Q131" s="456"/>
      <c r="R131" s="487"/>
      <c r="S131" s="518"/>
      <c r="T131" s="637"/>
      <c r="U131" s="991"/>
      <c r="V131" s="1605"/>
      <c r="W131" s="1605"/>
      <c r="X131" s="1605"/>
      <c r="Y131" s="1606"/>
      <c r="AA131" s="1604"/>
      <c r="AB131" s="1604"/>
      <c r="AC131" s="1604"/>
      <c r="AD131" s="1604"/>
    </row>
    <row r="132" spans="1:30" ht="20.100000000000001" hidden="1" customHeight="1" thickBot="1">
      <c r="A132" s="1126"/>
      <c r="B132" s="1126"/>
      <c r="C132" s="1127"/>
      <c r="D132" s="1130"/>
      <c r="E132" s="1128"/>
      <c r="F132" s="1125">
        <v>94</v>
      </c>
      <c r="G132" s="1601"/>
      <c r="H132" s="1602"/>
      <c r="I132" s="759"/>
      <c r="J132" s="444"/>
      <c r="K132" s="445"/>
      <c r="L132" s="446">
        <f t="shared" si="7"/>
        <v>0</v>
      </c>
      <c r="M132" s="447"/>
      <c r="N132" s="447"/>
      <c r="O132" s="447"/>
      <c r="P132" s="447"/>
      <c r="Q132" s="456"/>
      <c r="R132" s="487"/>
      <c r="S132" s="518"/>
      <c r="T132" s="637"/>
      <c r="U132" s="991"/>
      <c r="V132" s="1605"/>
      <c r="W132" s="1605"/>
      <c r="X132" s="1605"/>
      <c r="Y132" s="1606"/>
      <c r="AA132" s="1604"/>
      <c r="AB132" s="1604"/>
      <c r="AC132" s="1604"/>
      <c r="AD132" s="1604"/>
    </row>
    <row r="133" spans="1:30" ht="20.100000000000001" hidden="1" customHeight="1" thickBot="1">
      <c r="A133" s="1126"/>
      <c r="B133" s="1126"/>
      <c r="C133" s="1127"/>
      <c r="D133" s="1130"/>
      <c r="E133" s="1128"/>
      <c r="F133" s="1125">
        <v>95</v>
      </c>
      <c r="G133" s="1601"/>
      <c r="H133" s="1602"/>
      <c r="I133" s="759"/>
      <c r="J133" s="444"/>
      <c r="K133" s="445"/>
      <c r="L133" s="446">
        <f t="shared" si="7"/>
        <v>0</v>
      </c>
      <c r="M133" s="447"/>
      <c r="N133" s="447"/>
      <c r="O133" s="447"/>
      <c r="P133" s="447"/>
      <c r="Q133" s="456"/>
      <c r="R133" s="487"/>
      <c r="S133" s="518"/>
      <c r="T133" s="637"/>
      <c r="U133" s="991"/>
      <c r="V133" s="1605"/>
      <c r="W133" s="1605"/>
      <c r="X133" s="1605"/>
      <c r="Y133" s="1606"/>
      <c r="AA133" s="1604"/>
      <c r="AB133" s="1604"/>
      <c r="AC133" s="1604"/>
      <c r="AD133" s="1604"/>
    </row>
    <row r="134" spans="1:30" ht="20.100000000000001" hidden="1" customHeight="1" thickBot="1">
      <c r="A134" s="1126"/>
      <c r="B134" s="1126"/>
      <c r="C134" s="1127"/>
      <c r="D134" s="1130"/>
      <c r="E134" s="1128"/>
      <c r="F134" s="1125">
        <v>96</v>
      </c>
      <c r="G134" s="1601"/>
      <c r="H134" s="1602"/>
      <c r="I134" s="759"/>
      <c r="J134" s="444"/>
      <c r="K134" s="445"/>
      <c r="L134" s="446">
        <f t="shared" si="7"/>
        <v>0</v>
      </c>
      <c r="M134" s="447"/>
      <c r="N134" s="447"/>
      <c r="O134" s="447"/>
      <c r="P134" s="447"/>
      <c r="Q134" s="456"/>
      <c r="R134" s="487"/>
      <c r="S134" s="518"/>
      <c r="T134" s="637"/>
      <c r="U134" s="991"/>
      <c r="V134" s="1605"/>
      <c r="W134" s="1605"/>
      <c r="X134" s="1605"/>
      <c r="Y134" s="1606"/>
      <c r="AA134" s="1604"/>
      <c r="AB134" s="1604"/>
      <c r="AC134" s="1604"/>
      <c r="AD134" s="1604"/>
    </row>
    <row r="135" spans="1:30" ht="20.100000000000001" hidden="1" customHeight="1" thickBot="1">
      <c r="A135" s="1126"/>
      <c r="B135" s="1126"/>
      <c r="C135" s="1127"/>
      <c r="D135" s="1130"/>
      <c r="E135" s="1128"/>
      <c r="F135" s="1125">
        <v>97</v>
      </c>
      <c r="G135" s="1601"/>
      <c r="H135" s="1602"/>
      <c r="I135" s="759"/>
      <c r="J135" s="444"/>
      <c r="K135" s="445"/>
      <c r="L135" s="446">
        <f t="shared" si="7"/>
        <v>0</v>
      </c>
      <c r="M135" s="447"/>
      <c r="N135" s="447"/>
      <c r="O135" s="447"/>
      <c r="P135" s="447"/>
      <c r="Q135" s="456"/>
      <c r="R135" s="487"/>
      <c r="S135" s="518"/>
      <c r="T135" s="637"/>
      <c r="U135" s="991"/>
      <c r="V135" s="1605"/>
      <c r="W135" s="1605"/>
      <c r="X135" s="1605"/>
      <c r="Y135" s="1606"/>
      <c r="AA135" s="1604"/>
      <c r="AB135" s="1604"/>
      <c r="AC135" s="1604"/>
      <c r="AD135" s="1604"/>
    </row>
    <row r="136" spans="1:30" ht="20.100000000000001" hidden="1" customHeight="1" thickBot="1">
      <c r="A136" s="1126"/>
      <c r="B136" s="1126"/>
      <c r="C136" s="1127"/>
      <c r="D136" s="1130"/>
      <c r="E136" s="1128"/>
      <c r="F136" s="1125">
        <v>98</v>
      </c>
      <c r="G136" s="1601"/>
      <c r="H136" s="1602"/>
      <c r="I136" s="759"/>
      <c r="J136" s="444"/>
      <c r="K136" s="445"/>
      <c r="L136" s="446">
        <f t="shared" si="7"/>
        <v>0</v>
      </c>
      <c r="M136" s="447"/>
      <c r="N136" s="447"/>
      <c r="O136" s="447"/>
      <c r="P136" s="447"/>
      <c r="Q136" s="456"/>
      <c r="R136" s="487"/>
      <c r="S136" s="518"/>
      <c r="T136" s="637"/>
      <c r="U136" s="991"/>
      <c r="V136" s="1605"/>
      <c r="W136" s="1605"/>
      <c r="X136" s="1605"/>
      <c r="Y136" s="1606"/>
      <c r="AA136" s="1604"/>
      <c r="AB136" s="1604"/>
      <c r="AC136" s="1604"/>
      <c r="AD136" s="1604"/>
    </row>
    <row r="137" spans="1:30" ht="20.100000000000001" hidden="1" customHeight="1" thickBot="1">
      <c r="A137" s="1126"/>
      <c r="B137" s="1126"/>
      <c r="C137" s="1127"/>
      <c r="D137" s="1130"/>
      <c r="E137" s="1128"/>
      <c r="F137" s="1125">
        <v>99</v>
      </c>
      <c r="G137" s="1601"/>
      <c r="H137" s="1602"/>
      <c r="I137" s="759"/>
      <c r="J137" s="444"/>
      <c r="K137" s="445"/>
      <c r="L137" s="446">
        <f t="shared" si="7"/>
        <v>0</v>
      </c>
      <c r="M137" s="447"/>
      <c r="N137" s="447"/>
      <c r="O137" s="447"/>
      <c r="P137" s="447"/>
      <c r="Q137" s="456"/>
      <c r="R137" s="487"/>
      <c r="S137" s="518"/>
      <c r="T137" s="637"/>
      <c r="U137" s="991"/>
      <c r="V137" s="1605"/>
      <c r="W137" s="1605"/>
      <c r="X137" s="1605"/>
      <c r="Y137" s="1606"/>
      <c r="AA137" s="1604"/>
      <c r="AB137" s="1604"/>
      <c r="AC137" s="1604"/>
      <c r="AD137" s="1604"/>
    </row>
    <row r="138" spans="1:30" ht="20.100000000000001" hidden="1" customHeight="1" thickBot="1">
      <c r="A138" s="1126"/>
      <c r="B138" s="1126"/>
      <c r="C138" s="1127"/>
      <c r="D138" s="1130"/>
      <c r="E138" s="1128"/>
      <c r="F138" s="1125">
        <v>100</v>
      </c>
      <c r="G138" s="1601"/>
      <c r="H138" s="1602"/>
      <c r="I138" s="759"/>
      <c r="J138" s="444"/>
      <c r="K138" s="445"/>
      <c r="L138" s="446">
        <f t="shared" si="7"/>
        <v>0</v>
      </c>
      <c r="M138" s="447"/>
      <c r="N138" s="447"/>
      <c r="O138" s="447"/>
      <c r="P138" s="447"/>
      <c r="Q138" s="456"/>
      <c r="R138" s="487"/>
      <c r="S138" s="518"/>
      <c r="T138" s="637"/>
      <c r="U138" s="991"/>
      <c r="V138" s="1605"/>
      <c r="W138" s="1605"/>
      <c r="X138" s="1605"/>
      <c r="Y138" s="1606"/>
      <c r="AA138" s="1604"/>
      <c r="AB138" s="1604"/>
      <c r="AC138" s="1604"/>
      <c r="AD138" s="1604"/>
    </row>
    <row r="139" spans="1:30" ht="20.100000000000001" hidden="1" customHeight="1" thickBot="1">
      <c r="A139" s="1126"/>
      <c r="B139" s="1126"/>
      <c r="C139" s="1127"/>
      <c r="D139" s="1130"/>
      <c r="E139" s="1128"/>
      <c r="F139" s="1125">
        <v>101</v>
      </c>
      <c r="G139" s="1601"/>
      <c r="H139" s="1602"/>
      <c r="I139" s="759"/>
      <c r="J139" s="444"/>
      <c r="K139" s="445"/>
      <c r="L139" s="446">
        <f t="shared" si="7"/>
        <v>0</v>
      </c>
      <c r="M139" s="447"/>
      <c r="N139" s="447"/>
      <c r="O139" s="447"/>
      <c r="P139" s="447"/>
      <c r="Q139" s="456"/>
      <c r="R139" s="487"/>
      <c r="S139" s="518"/>
      <c r="T139" s="637"/>
      <c r="U139" s="991"/>
      <c r="V139" s="1605"/>
      <c r="W139" s="1605"/>
      <c r="X139" s="1605"/>
      <c r="Y139" s="1606"/>
      <c r="AA139" s="1604"/>
      <c r="AB139" s="1604"/>
      <c r="AC139" s="1604"/>
      <c r="AD139" s="1604"/>
    </row>
    <row r="140" spans="1:30" ht="20.100000000000001" hidden="1" customHeight="1" thickBot="1">
      <c r="A140" s="1126"/>
      <c r="B140" s="1126"/>
      <c r="C140" s="1127"/>
      <c r="D140" s="1130"/>
      <c r="E140" s="1128"/>
      <c r="F140" s="1125">
        <v>102</v>
      </c>
      <c r="G140" s="1601"/>
      <c r="H140" s="1602"/>
      <c r="I140" s="759"/>
      <c r="J140" s="444"/>
      <c r="K140" s="445"/>
      <c r="L140" s="446">
        <f t="shared" si="7"/>
        <v>0</v>
      </c>
      <c r="M140" s="447"/>
      <c r="N140" s="447"/>
      <c r="O140" s="447"/>
      <c r="P140" s="447"/>
      <c r="Q140" s="456"/>
      <c r="R140" s="487"/>
      <c r="S140" s="518"/>
      <c r="T140" s="637"/>
      <c r="U140" s="991"/>
      <c r="V140" s="1605"/>
      <c r="W140" s="1605"/>
      <c r="X140" s="1605"/>
      <c r="Y140" s="1606"/>
      <c r="AA140" s="1604"/>
      <c r="AB140" s="1604"/>
      <c r="AC140" s="1604"/>
      <c r="AD140" s="1604"/>
    </row>
    <row r="141" spans="1:30" ht="20.100000000000001" hidden="1" customHeight="1" thickBot="1">
      <c r="A141" s="1126"/>
      <c r="B141" s="1126"/>
      <c r="C141" s="1127"/>
      <c r="D141" s="1130"/>
      <c r="E141" s="1128"/>
      <c r="F141" s="1125">
        <v>103</v>
      </c>
      <c r="G141" s="1601"/>
      <c r="H141" s="1602"/>
      <c r="I141" s="759"/>
      <c r="J141" s="444"/>
      <c r="K141" s="445"/>
      <c r="L141" s="446">
        <f t="shared" si="7"/>
        <v>0</v>
      </c>
      <c r="M141" s="447"/>
      <c r="N141" s="447"/>
      <c r="O141" s="447"/>
      <c r="P141" s="447"/>
      <c r="Q141" s="456"/>
      <c r="R141" s="487"/>
      <c r="S141" s="518"/>
      <c r="T141" s="637"/>
      <c r="U141" s="991"/>
      <c r="V141" s="1605"/>
      <c r="W141" s="1605"/>
      <c r="X141" s="1605"/>
      <c r="Y141" s="1606"/>
      <c r="AA141" s="1604"/>
      <c r="AB141" s="1604"/>
      <c r="AC141" s="1604"/>
      <c r="AD141" s="1604"/>
    </row>
    <row r="142" spans="1:30" ht="20.100000000000001" hidden="1" customHeight="1" thickBot="1">
      <c r="A142" s="1126"/>
      <c r="B142" s="1126"/>
      <c r="C142" s="1127"/>
      <c r="D142" s="1130"/>
      <c r="E142" s="1128"/>
      <c r="F142" s="1125">
        <v>104</v>
      </c>
      <c r="G142" s="1601"/>
      <c r="H142" s="1602"/>
      <c r="I142" s="759"/>
      <c r="J142" s="444"/>
      <c r="K142" s="445"/>
      <c r="L142" s="446">
        <f t="shared" si="7"/>
        <v>0</v>
      </c>
      <c r="M142" s="447"/>
      <c r="N142" s="447"/>
      <c r="O142" s="447"/>
      <c r="P142" s="447"/>
      <c r="Q142" s="456"/>
      <c r="R142" s="487"/>
      <c r="S142" s="518"/>
      <c r="T142" s="637"/>
      <c r="U142" s="991"/>
      <c r="V142" s="1605"/>
      <c r="W142" s="1605"/>
      <c r="X142" s="1605"/>
      <c r="Y142" s="1606"/>
      <c r="AA142" s="1604"/>
      <c r="AB142" s="1604"/>
      <c r="AC142" s="1604"/>
      <c r="AD142" s="1604"/>
    </row>
    <row r="143" spans="1:30" ht="20.100000000000001" hidden="1" customHeight="1" thickBot="1">
      <c r="A143" s="1126"/>
      <c r="B143" s="1126"/>
      <c r="C143" s="1127"/>
      <c r="D143" s="1130"/>
      <c r="E143" s="1128"/>
      <c r="F143" s="1125">
        <v>105</v>
      </c>
      <c r="G143" s="1601"/>
      <c r="H143" s="1602"/>
      <c r="I143" s="759"/>
      <c r="J143" s="444"/>
      <c r="K143" s="445"/>
      <c r="L143" s="446">
        <f t="shared" si="7"/>
        <v>0</v>
      </c>
      <c r="M143" s="447"/>
      <c r="N143" s="447"/>
      <c r="O143" s="447"/>
      <c r="P143" s="447"/>
      <c r="Q143" s="456"/>
      <c r="R143" s="487"/>
      <c r="S143" s="518"/>
      <c r="T143" s="637"/>
      <c r="U143" s="991"/>
      <c r="V143" s="1605"/>
      <c r="W143" s="1605"/>
      <c r="X143" s="1605"/>
      <c r="Y143" s="1606"/>
      <c r="AA143" s="1604"/>
      <c r="AB143" s="1604"/>
      <c r="AC143" s="1604"/>
      <c r="AD143" s="1604"/>
    </row>
    <row r="144" spans="1:30" ht="20.100000000000001" hidden="1" customHeight="1" thickBot="1">
      <c r="A144" s="1126"/>
      <c r="B144" s="1126"/>
      <c r="C144" s="1127"/>
      <c r="D144" s="1130"/>
      <c r="E144" s="1128"/>
      <c r="F144" s="1125">
        <v>106</v>
      </c>
      <c r="G144" s="1601"/>
      <c r="H144" s="1602"/>
      <c r="I144" s="759"/>
      <c r="J144" s="444"/>
      <c r="K144" s="445"/>
      <c r="L144" s="446">
        <f t="shared" si="7"/>
        <v>0</v>
      </c>
      <c r="M144" s="447"/>
      <c r="N144" s="447"/>
      <c r="O144" s="447"/>
      <c r="P144" s="447"/>
      <c r="Q144" s="456"/>
      <c r="R144" s="487"/>
      <c r="S144" s="518"/>
      <c r="T144" s="637"/>
      <c r="U144" s="991"/>
      <c r="V144" s="1605"/>
      <c r="W144" s="1605"/>
      <c r="X144" s="1605"/>
      <c r="Y144" s="1606"/>
      <c r="AA144" s="1604"/>
      <c r="AB144" s="1604"/>
      <c r="AC144" s="1604"/>
      <c r="AD144" s="1604"/>
    </row>
    <row r="145" spans="1:30" ht="20.100000000000001" hidden="1" customHeight="1" thickBot="1">
      <c r="A145" s="1126"/>
      <c r="B145" s="1126"/>
      <c r="C145" s="1127"/>
      <c r="D145" s="1130"/>
      <c r="E145" s="1128"/>
      <c r="F145" s="1125">
        <v>107</v>
      </c>
      <c r="G145" s="1601"/>
      <c r="H145" s="1602"/>
      <c r="I145" s="759"/>
      <c r="J145" s="444"/>
      <c r="K145" s="445"/>
      <c r="L145" s="446">
        <f t="shared" si="7"/>
        <v>0</v>
      </c>
      <c r="M145" s="447"/>
      <c r="N145" s="447"/>
      <c r="O145" s="447"/>
      <c r="P145" s="447"/>
      <c r="Q145" s="456"/>
      <c r="R145" s="487"/>
      <c r="S145" s="518"/>
      <c r="T145" s="637"/>
      <c r="U145" s="991"/>
      <c r="V145" s="1605"/>
      <c r="W145" s="1605"/>
      <c r="X145" s="1605"/>
      <c r="Y145" s="1606"/>
      <c r="AA145" s="1604"/>
      <c r="AB145" s="1604"/>
      <c r="AC145" s="1604"/>
      <c r="AD145" s="1604"/>
    </row>
    <row r="146" spans="1:30" ht="20.100000000000001" hidden="1" customHeight="1" thickBot="1">
      <c r="A146" s="1126"/>
      <c r="B146" s="1126"/>
      <c r="C146" s="1127"/>
      <c r="D146" s="1130"/>
      <c r="E146" s="1128"/>
      <c r="F146" s="1125">
        <v>108</v>
      </c>
      <c r="G146" s="1601"/>
      <c r="H146" s="1602"/>
      <c r="I146" s="759"/>
      <c r="J146" s="444"/>
      <c r="K146" s="445"/>
      <c r="L146" s="446">
        <f t="shared" si="7"/>
        <v>0</v>
      </c>
      <c r="M146" s="447"/>
      <c r="N146" s="447"/>
      <c r="O146" s="447"/>
      <c r="P146" s="447"/>
      <c r="Q146" s="456"/>
      <c r="R146" s="487"/>
      <c r="S146" s="518"/>
      <c r="T146" s="637"/>
      <c r="U146" s="991"/>
      <c r="V146" s="1605"/>
      <c r="W146" s="1605"/>
      <c r="X146" s="1605"/>
      <c r="Y146" s="1606"/>
      <c r="AA146" s="1604"/>
      <c r="AB146" s="1604"/>
      <c r="AC146" s="1604"/>
      <c r="AD146" s="1604"/>
    </row>
    <row r="147" spans="1:30" ht="20.100000000000001" hidden="1" customHeight="1" thickBot="1">
      <c r="A147" s="1126"/>
      <c r="B147" s="1126"/>
      <c r="C147" s="1127"/>
      <c r="D147" s="1130"/>
      <c r="E147" s="1128"/>
      <c r="F147" s="1125">
        <v>109</v>
      </c>
      <c r="G147" s="1601"/>
      <c r="H147" s="1602"/>
      <c r="I147" s="759"/>
      <c r="J147" s="444"/>
      <c r="K147" s="445"/>
      <c r="L147" s="446">
        <f t="shared" si="7"/>
        <v>0</v>
      </c>
      <c r="M147" s="447"/>
      <c r="N147" s="447"/>
      <c r="O147" s="447"/>
      <c r="P147" s="447"/>
      <c r="Q147" s="456"/>
      <c r="R147" s="487"/>
      <c r="S147" s="518"/>
      <c r="T147" s="637"/>
      <c r="U147" s="991"/>
      <c r="V147" s="1605"/>
      <c r="W147" s="1605"/>
      <c r="X147" s="1605"/>
      <c r="Y147" s="1606"/>
      <c r="AA147" s="1604"/>
      <c r="AB147" s="1604"/>
      <c r="AC147" s="1604"/>
      <c r="AD147" s="1604"/>
    </row>
    <row r="148" spans="1:30" ht="20.100000000000001" hidden="1" customHeight="1" thickBot="1">
      <c r="A148" s="1126"/>
      <c r="B148" s="1126"/>
      <c r="C148" s="1127"/>
      <c r="D148" s="1130"/>
      <c r="E148" s="1128"/>
      <c r="F148" s="1125">
        <v>110</v>
      </c>
      <c r="G148" s="1601"/>
      <c r="H148" s="1602"/>
      <c r="I148" s="759"/>
      <c r="J148" s="444"/>
      <c r="K148" s="445"/>
      <c r="L148" s="446">
        <f t="shared" si="7"/>
        <v>0</v>
      </c>
      <c r="M148" s="447"/>
      <c r="N148" s="447"/>
      <c r="O148" s="447"/>
      <c r="P148" s="447"/>
      <c r="Q148" s="456"/>
      <c r="R148" s="487"/>
      <c r="S148" s="518"/>
      <c r="T148" s="637"/>
      <c r="U148" s="991"/>
      <c r="V148" s="1605"/>
      <c r="W148" s="1605"/>
      <c r="X148" s="1605"/>
      <c r="Y148" s="1606"/>
      <c r="AA148" s="1604"/>
      <c r="AB148" s="1604"/>
      <c r="AC148" s="1604"/>
      <c r="AD148" s="1604"/>
    </row>
    <row r="149" spans="1:30" ht="20.100000000000001" hidden="1" customHeight="1" thickBot="1">
      <c r="A149" s="1126"/>
      <c r="B149" s="1126"/>
      <c r="C149" s="1127"/>
      <c r="D149" s="1130"/>
      <c r="E149" s="1128"/>
      <c r="F149" s="1125">
        <v>111</v>
      </c>
      <c r="G149" s="1601"/>
      <c r="H149" s="1602"/>
      <c r="I149" s="759"/>
      <c r="J149" s="444"/>
      <c r="K149" s="445"/>
      <c r="L149" s="446">
        <f t="shared" si="7"/>
        <v>0</v>
      </c>
      <c r="M149" s="447"/>
      <c r="N149" s="447"/>
      <c r="O149" s="447"/>
      <c r="P149" s="447"/>
      <c r="Q149" s="456"/>
      <c r="R149" s="487"/>
      <c r="S149" s="518"/>
      <c r="T149" s="637"/>
      <c r="U149" s="991"/>
      <c r="V149" s="1605"/>
      <c r="W149" s="1605"/>
      <c r="X149" s="1605"/>
      <c r="Y149" s="1606"/>
      <c r="AA149" s="1604"/>
      <c r="AB149" s="1604"/>
      <c r="AC149" s="1604"/>
      <c r="AD149" s="1604"/>
    </row>
    <row r="150" spans="1:30" ht="20.100000000000001" hidden="1" customHeight="1" thickBot="1">
      <c r="A150" s="1126"/>
      <c r="B150" s="1126"/>
      <c r="C150" s="1127"/>
      <c r="D150" s="1130"/>
      <c r="E150" s="1128"/>
      <c r="F150" s="1125">
        <v>112</v>
      </c>
      <c r="G150" s="1601"/>
      <c r="H150" s="1602"/>
      <c r="I150" s="759"/>
      <c r="J150" s="444"/>
      <c r="K150" s="445"/>
      <c r="L150" s="446">
        <f t="shared" si="7"/>
        <v>0</v>
      </c>
      <c r="M150" s="447"/>
      <c r="N150" s="447"/>
      <c r="O150" s="447"/>
      <c r="P150" s="447"/>
      <c r="Q150" s="456"/>
      <c r="R150" s="487"/>
      <c r="S150" s="518"/>
      <c r="T150" s="637"/>
      <c r="U150" s="991"/>
      <c r="V150" s="1605"/>
      <c r="W150" s="1605"/>
      <c r="X150" s="1605"/>
      <c r="Y150" s="1606"/>
      <c r="AA150" s="1604"/>
      <c r="AB150" s="1604"/>
      <c r="AC150" s="1604"/>
      <c r="AD150" s="1604"/>
    </row>
    <row r="151" spans="1:30" ht="20.100000000000001" hidden="1" customHeight="1" thickBot="1">
      <c r="A151" s="1126"/>
      <c r="B151" s="1126"/>
      <c r="C151" s="1127"/>
      <c r="D151" s="1130"/>
      <c r="E151" s="1128"/>
      <c r="F151" s="1125">
        <v>113</v>
      </c>
      <c r="G151" s="1601"/>
      <c r="H151" s="1602"/>
      <c r="I151" s="759"/>
      <c r="J151" s="444"/>
      <c r="K151" s="445"/>
      <c r="L151" s="446">
        <f t="shared" si="7"/>
        <v>0</v>
      </c>
      <c r="M151" s="447"/>
      <c r="N151" s="447"/>
      <c r="O151" s="447"/>
      <c r="P151" s="447"/>
      <c r="Q151" s="456"/>
      <c r="R151" s="487"/>
      <c r="S151" s="518"/>
      <c r="T151" s="637"/>
      <c r="U151" s="991"/>
      <c r="V151" s="1605"/>
      <c r="W151" s="1605"/>
      <c r="X151" s="1605"/>
      <c r="Y151" s="1606"/>
      <c r="AA151" s="1604"/>
      <c r="AB151" s="1604"/>
      <c r="AC151" s="1604"/>
      <c r="AD151" s="1604"/>
    </row>
    <row r="152" spans="1:30" ht="20.100000000000001" hidden="1" customHeight="1" thickBot="1">
      <c r="A152" s="1126"/>
      <c r="B152" s="1126"/>
      <c r="C152" s="1127"/>
      <c r="D152" s="1130"/>
      <c r="E152" s="1128"/>
      <c r="F152" s="1125">
        <v>114</v>
      </c>
      <c r="G152" s="1601"/>
      <c r="H152" s="1602"/>
      <c r="I152" s="759"/>
      <c r="J152" s="444"/>
      <c r="K152" s="445"/>
      <c r="L152" s="446">
        <f t="shared" si="7"/>
        <v>0</v>
      </c>
      <c r="M152" s="447"/>
      <c r="N152" s="447"/>
      <c r="O152" s="447"/>
      <c r="P152" s="447"/>
      <c r="Q152" s="456"/>
      <c r="R152" s="487"/>
      <c r="S152" s="518"/>
      <c r="T152" s="637"/>
      <c r="U152" s="991"/>
      <c r="V152" s="1605"/>
      <c r="W152" s="1605"/>
      <c r="X152" s="1605"/>
      <c r="Y152" s="1606"/>
      <c r="AA152" s="1604"/>
      <c r="AB152" s="1604"/>
      <c r="AC152" s="1604"/>
      <c r="AD152" s="1604"/>
    </row>
    <row r="153" spans="1:30" ht="20.100000000000001" hidden="1" customHeight="1" thickBot="1">
      <c r="A153" s="1126"/>
      <c r="B153" s="1126"/>
      <c r="C153" s="1127"/>
      <c r="D153" s="1130"/>
      <c r="E153" s="1128"/>
      <c r="F153" s="1125">
        <v>115</v>
      </c>
      <c r="G153" s="1601"/>
      <c r="H153" s="1602"/>
      <c r="I153" s="759"/>
      <c r="J153" s="444"/>
      <c r="K153" s="445"/>
      <c r="L153" s="446">
        <f t="shared" si="7"/>
        <v>0</v>
      </c>
      <c r="M153" s="447"/>
      <c r="N153" s="447"/>
      <c r="O153" s="447"/>
      <c r="P153" s="447"/>
      <c r="Q153" s="456"/>
      <c r="R153" s="487"/>
      <c r="S153" s="518"/>
      <c r="T153" s="637"/>
      <c r="U153" s="991"/>
      <c r="V153" s="1605"/>
      <c r="W153" s="1605"/>
      <c r="X153" s="1605"/>
      <c r="Y153" s="1606"/>
      <c r="AA153" s="1604"/>
      <c r="AB153" s="1604"/>
      <c r="AC153" s="1604"/>
      <c r="AD153" s="1604"/>
    </row>
    <row r="154" spans="1:30" ht="20.100000000000001" hidden="1" customHeight="1" thickBot="1">
      <c r="A154" s="1126"/>
      <c r="B154" s="1126"/>
      <c r="C154" s="1127"/>
      <c r="D154" s="1130"/>
      <c r="E154" s="1128"/>
      <c r="F154" s="1125">
        <v>116</v>
      </c>
      <c r="G154" s="1601"/>
      <c r="H154" s="1602"/>
      <c r="I154" s="759"/>
      <c r="J154" s="444"/>
      <c r="K154" s="445"/>
      <c r="L154" s="446">
        <f t="shared" si="7"/>
        <v>0</v>
      </c>
      <c r="M154" s="447"/>
      <c r="N154" s="447"/>
      <c r="O154" s="447"/>
      <c r="P154" s="447"/>
      <c r="Q154" s="456"/>
      <c r="R154" s="487"/>
      <c r="S154" s="518"/>
      <c r="T154" s="637"/>
      <c r="U154" s="991"/>
      <c r="V154" s="1605"/>
      <c r="W154" s="1605"/>
      <c r="X154" s="1605"/>
      <c r="Y154" s="1606"/>
      <c r="AA154" s="1604"/>
      <c r="AB154" s="1604"/>
      <c r="AC154" s="1604"/>
      <c r="AD154" s="1604"/>
    </row>
    <row r="155" spans="1:30" ht="20.100000000000001" hidden="1" customHeight="1" thickBot="1">
      <c r="A155" s="1126"/>
      <c r="B155" s="1126"/>
      <c r="C155" s="1127"/>
      <c r="D155" s="1130"/>
      <c r="E155" s="1128"/>
      <c r="F155" s="1125">
        <v>117</v>
      </c>
      <c r="G155" s="1601"/>
      <c r="H155" s="1602"/>
      <c r="I155" s="759"/>
      <c r="J155" s="444"/>
      <c r="K155" s="445"/>
      <c r="L155" s="446">
        <f t="shared" si="7"/>
        <v>0</v>
      </c>
      <c r="M155" s="447"/>
      <c r="N155" s="447"/>
      <c r="O155" s="447"/>
      <c r="P155" s="447"/>
      <c r="Q155" s="456"/>
      <c r="R155" s="487"/>
      <c r="S155" s="518"/>
      <c r="T155" s="637"/>
      <c r="U155" s="991"/>
      <c r="V155" s="1605"/>
      <c r="W155" s="1605"/>
      <c r="X155" s="1605"/>
      <c r="Y155" s="1606"/>
      <c r="AA155" s="1604"/>
      <c r="AB155" s="1604"/>
      <c r="AC155" s="1604"/>
      <c r="AD155" s="1604"/>
    </row>
    <row r="156" spans="1:30" ht="20.100000000000001" hidden="1" customHeight="1" thickBot="1">
      <c r="A156" s="1126"/>
      <c r="B156" s="1126"/>
      <c r="C156" s="1127"/>
      <c r="D156" s="1130"/>
      <c r="E156" s="1128"/>
      <c r="F156" s="1125">
        <v>118</v>
      </c>
      <c r="G156" s="1601"/>
      <c r="H156" s="1602"/>
      <c r="I156" s="759"/>
      <c r="J156" s="444"/>
      <c r="K156" s="445"/>
      <c r="L156" s="446">
        <f t="shared" si="7"/>
        <v>0</v>
      </c>
      <c r="M156" s="447"/>
      <c r="N156" s="447"/>
      <c r="O156" s="447"/>
      <c r="P156" s="447"/>
      <c r="Q156" s="456"/>
      <c r="R156" s="487"/>
      <c r="S156" s="518"/>
      <c r="T156" s="637"/>
      <c r="U156" s="991"/>
      <c r="V156" s="1605"/>
      <c r="W156" s="1605"/>
      <c r="X156" s="1605"/>
      <c r="Y156" s="1606"/>
      <c r="AA156" s="1604"/>
      <c r="AB156" s="1604"/>
      <c r="AC156" s="1604"/>
      <c r="AD156" s="1604"/>
    </row>
    <row r="157" spans="1:30" ht="20.100000000000001" hidden="1" customHeight="1" thickBot="1">
      <c r="A157" s="1126"/>
      <c r="B157" s="1126"/>
      <c r="C157" s="1127"/>
      <c r="D157" s="1130"/>
      <c r="E157" s="1128"/>
      <c r="F157" s="1125">
        <v>119</v>
      </c>
      <c r="G157" s="1601"/>
      <c r="H157" s="1602"/>
      <c r="I157" s="759"/>
      <c r="J157" s="444"/>
      <c r="K157" s="445"/>
      <c r="L157" s="446">
        <f t="shared" si="7"/>
        <v>0</v>
      </c>
      <c r="M157" s="447"/>
      <c r="N157" s="447"/>
      <c r="O157" s="447"/>
      <c r="P157" s="447"/>
      <c r="Q157" s="456"/>
      <c r="R157" s="487"/>
      <c r="S157" s="518"/>
      <c r="T157" s="637"/>
      <c r="U157" s="991"/>
      <c r="V157" s="1605"/>
      <c r="W157" s="1605"/>
      <c r="X157" s="1605"/>
      <c r="Y157" s="1606"/>
      <c r="AA157" s="1604"/>
      <c r="AB157" s="1604"/>
      <c r="AC157" s="1604"/>
      <c r="AD157" s="1604"/>
    </row>
    <row r="158" spans="1:30" ht="20.100000000000001" hidden="1" customHeight="1" thickBot="1">
      <c r="A158" s="1126"/>
      <c r="B158" s="1126"/>
      <c r="C158" s="1127"/>
      <c r="D158" s="1130"/>
      <c r="E158" s="1128"/>
      <c r="F158" s="1125">
        <v>120</v>
      </c>
      <c r="G158" s="1601"/>
      <c r="H158" s="1602"/>
      <c r="I158" s="759"/>
      <c r="J158" s="444"/>
      <c r="K158" s="445"/>
      <c r="L158" s="446">
        <f t="shared" si="7"/>
        <v>0</v>
      </c>
      <c r="M158" s="447"/>
      <c r="N158" s="447"/>
      <c r="O158" s="447"/>
      <c r="P158" s="447"/>
      <c r="Q158" s="456"/>
      <c r="R158" s="487"/>
      <c r="S158" s="518"/>
      <c r="T158" s="637"/>
      <c r="U158" s="991"/>
      <c r="V158" s="1605"/>
      <c r="W158" s="1605"/>
      <c r="X158" s="1605"/>
      <c r="Y158" s="1606"/>
      <c r="AA158" s="1604"/>
      <c r="AB158" s="1604"/>
      <c r="AC158" s="1604"/>
      <c r="AD158" s="1604"/>
    </row>
    <row r="159" spans="1:30" ht="20.100000000000001" hidden="1" customHeight="1" thickBot="1">
      <c r="A159" s="1126"/>
      <c r="B159" s="1126"/>
      <c r="C159" s="1127"/>
      <c r="D159" s="1130"/>
      <c r="E159" s="1128"/>
      <c r="F159" s="1125">
        <v>121</v>
      </c>
      <c r="G159" s="1601"/>
      <c r="H159" s="1602"/>
      <c r="I159" s="759"/>
      <c r="J159" s="444"/>
      <c r="K159" s="445"/>
      <c r="L159" s="446">
        <f t="shared" si="7"/>
        <v>0</v>
      </c>
      <c r="M159" s="447"/>
      <c r="N159" s="447"/>
      <c r="O159" s="447"/>
      <c r="P159" s="447"/>
      <c r="Q159" s="456"/>
      <c r="R159" s="487"/>
      <c r="S159" s="518"/>
      <c r="T159" s="637"/>
      <c r="U159" s="991"/>
      <c r="V159" s="1605"/>
      <c r="W159" s="1605"/>
      <c r="X159" s="1605"/>
      <c r="Y159" s="1606"/>
      <c r="AA159" s="1604"/>
      <c r="AB159" s="1604"/>
      <c r="AC159" s="1604"/>
      <c r="AD159" s="1604"/>
    </row>
    <row r="160" spans="1:30" ht="20.100000000000001" hidden="1" customHeight="1" thickBot="1">
      <c r="A160" s="1126"/>
      <c r="B160" s="1126"/>
      <c r="C160" s="1127"/>
      <c r="D160" s="1130"/>
      <c r="E160" s="1128"/>
      <c r="F160" s="1125">
        <v>122</v>
      </c>
      <c r="G160" s="1601"/>
      <c r="H160" s="1602"/>
      <c r="I160" s="759"/>
      <c r="J160" s="444"/>
      <c r="K160" s="445"/>
      <c r="L160" s="446">
        <f t="shared" si="7"/>
        <v>0</v>
      </c>
      <c r="M160" s="447"/>
      <c r="N160" s="447"/>
      <c r="O160" s="447"/>
      <c r="P160" s="447"/>
      <c r="Q160" s="456"/>
      <c r="R160" s="487"/>
      <c r="S160" s="518"/>
      <c r="T160" s="637"/>
      <c r="U160" s="991"/>
      <c r="V160" s="1605"/>
      <c r="W160" s="1605"/>
      <c r="X160" s="1605"/>
      <c r="Y160" s="1606"/>
      <c r="AA160" s="1604"/>
      <c r="AB160" s="1604"/>
      <c r="AC160" s="1604"/>
      <c r="AD160" s="1604"/>
    </row>
    <row r="161" spans="1:30" ht="20.100000000000001" hidden="1" customHeight="1" thickBot="1">
      <c r="A161" s="1126"/>
      <c r="B161" s="1126"/>
      <c r="C161" s="1127"/>
      <c r="D161" s="1130"/>
      <c r="E161" s="1128"/>
      <c r="F161" s="1125">
        <v>123</v>
      </c>
      <c r="G161" s="1601"/>
      <c r="H161" s="1602"/>
      <c r="I161" s="759"/>
      <c r="J161" s="444"/>
      <c r="K161" s="445"/>
      <c r="L161" s="446">
        <f t="shared" si="7"/>
        <v>0</v>
      </c>
      <c r="M161" s="447"/>
      <c r="N161" s="447"/>
      <c r="O161" s="447"/>
      <c r="P161" s="447"/>
      <c r="Q161" s="456"/>
      <c r="R161" s="487"/>
      <c r="S161" s="518"/>
      <c r="T161" s="637"/>
      <c r="U161" s="991"/>
      <c r="V161" s="1605"/>
      <c r="W161" s="1605"/>
      <c r="X161" s="1605"/>
      <c r="Y161" s="1606"/>
      <c r="AA161" s="1604"/>
      <c r="AB161" s="1604"/>
      <c r="AC161" s="1604"/>
      <c r="AD161" s="1604"/>
    </row>
    <row r="162" spans="1:30" ht="20.100000000000001" hidden="1" customHeight="1" thickBot="1">
      <c r="A162" s="1126"/>
      <c r="B162" s="1126"/>
      <c r="C162" s="1127"/>
      <c r="D162" s="1130"/>
      <c r="E162" s="1128"/>
      <c r="F162" s="1125">
        <v>124</v>
      </c>
      <c r="G162" s="1601"/>
      <c r="H162" s="1602"/>
      <c r="I162" s="759"/>
      <c r="J162" s="444"/>
      <c r="K162" s="445"/>
      <c r="L162" s="446">
        <f t="shared" si="7"/>
        <v>0</v>
      </c>
      <c r="M162" s="447"/>
      <c r="N162" s="447"/>
      <c r="O162" s="447"/>
      <c r="P162" s="447"/>
      <c r="Q162" s="456"/>
      <c r="R162" s="487"/>
      <c r="S162" s="518"/>
      <c r="T162" s="637"/>
      <c r="U162" s="991"/>
      <c r="V162" s="1605"/>
      <c r="W162" s="1605"/>
      <c r="X162" s="1605"/>
      <c r="Y162" s="1606"/>
      <c r="AA162" s="1604"/>
      <c r="AB162" s="1604"/>
      <c r="AC162" s="1604"/>
      <c r="AD162" s="1604"/>
    </row>
    <row r="163" spans="1:30" ht="20.100000000000001" hidden="1" customHeight="1" thickBot="1">
      <c r="A163" s="1126"/>
      <c r="B163" s="1126"/>
      <c r="C163" s="1127"/>
      <c r="D163" s="1130"/>
      <c r="E163" s="1128"/>
      <c r="F163" s="1125">
        <v>125</v>
      </c>
      <c r="G163" s="1601"/>
      <c r="H163" s="1602"/>
      <c r="I163" s="759"/>
      <c r="J163" s="444"/>
      <c r="K163" s="445"/>
      <c r="L163" s="446">
        <f t="shared" si="7"/>
        <v>0</v>
      </c>
      <c r="M163" s="447"/>
      <c r="N163" s="447"/>
      <c r="O163" s="447"/>
      <c r="P163" s="447"/>
      <c r="Q163" s="456"/>
      <c r="R163" s="487"/>
      <c r="S163" s="518"/>
      <c r="T163" s="637"/>
      <c r="U163" s="991"/>
      <c r="V163" s="1605"/>
      <c r="W163" s="1605"/>
      <c r="X163" s="1605"/>
      <c r="Y163" s="1606"/>
      <c r="AA163" s="1604"/>
      <c r="AB163" s="1604"/>
      <c r="AC163" s="1604"/>
      <c r="AD163" s="1604"/>
    </row>
    <row r="164" spans="1:30" ht="20.100000000000001" hidden="1" customHeight="1" thickBot="1">
      <c r="A164" s="1126"/>
      <c r="B164" s="1126"/>
      <c r="C164" s="1127"/>
      <c r="D164" s="1130"/>
      <c r="E164" s="1128"/>
      <c r="F164" s="1125">
        <v>126</v>
      </c>
      <c r="G164" s="1601"/>
      <c r="H164" s="1602"/>
      <c r="I164" s="759"/>
      <c r="J164" s="444"/>
      <c r="K164" s="445"/>
      <c r="L164" s="446">
        <f t="shared" si="7"/>
        <v>0</v>
      </c>
      <c r="M164" s="447"/>
      <c r="N164" s="447"/>
      <c r="O164" s="447"/>
      <c r="P164" s="447"/>
      <c r="Q164" s="456"/>
      <c r="R164" s="487"/>
      <c r="S164" s="518"/>
      <c r="T164" s="637"/>
      <c r="U164" s="991"/>
      <c r="V164" s="1605"/>
      <c r="W164" s="1605"/>
      <c r="X164" s="1605"/>
      <c r="Y164" s="1606"/>
      <c r="AA164" s="1604"/>
      <c r="AB164" s="1604"/>
      <c r="AC164" s="1604"/>
      <c r="AD164" s="1604"/>
    </row>
    <row r="165" spans="1:30" ht="20.100000000000001" hidden="1" customHeight="1" thickBot="1">
      <c r="A165" s="1126"/>
      <c r="B165" s="1126"/>
      <c r="C165" s="1127"/>
      <c r="D165" s="1130"/>
      <c r="E165" s="1128"/>
      <c r="F165" s="1125">
        <v>127</v>
      </c>
      <c r="G165" s="1601"/>
      <c r="H165" s="1602"/>
      <c r="I165" s="759"/>
      <c r="J165" s="444"/>
      <c r="K165" s="445"/>
      <c r="L165" s="446">
        <f t="shared" si="7"/>
        <v>0</v>
      </c>
      <c r="M165" s="447"/>
      <c r="N165" s="447"/>
      <c r="O165" s="447"/>
      <c r="P165" s="447"/>
      <c r="Q165" s="456"/>
      <c r="R165" s="487"/>
      <c r="S165" s="518"/>
      <c r="T165" s="637"/>
      <c r="U165" s="991"/>
      <c r="V165" s="1605"/>
      <c r="W165" s="1605"/>
      <c r="X165" s="1605"/>
      <c r="Y165" s="1606"/>
      <c r="AA165" s="1604"/>
      <c r="AB165" s="1604"/>
      <c r="AC165" s="1604"/>
      <c r="AD165" s="1604"/>
    </row>
    <row r="166" spans="1:30" ht="20.100000000000001" hidden="1" customHeight="1" thickBot="1">
      <c r="A166" s="1126"/>
      <c r="B166" s="1126"/>
      <c r="C166" s="1127"/>
      <c r="D166" s="1130"/>
      <c r="E166" s="1128"/>
      <c r="F166" s="1125">
        <v>128</v>
      </c>
      <c r="G166" s="1601"/>
      <c r="H166" s="1602"/>
      <c r="I166" s="759"/>
      <c r="J166" s="444"/>
      <c r="K166" s="445"/>
      <c r="L166" s="446">
        <f t="shared" si="7"/>
        <v>0</v>
      </c>
      <c r="M166" s="447"/>
      <c r="N166" s="447"/>
      <c r="O166" s="447"/>
      <c r="P166" s="447"/>
      <c r="Q166" s="456"/>
      <c r="R166" s="487"/>
      <c r="S166" s="518"/>
      <c r="T166" s="637"/>
      <c r="U166" s="991"/>
      <c r="V166" s="1605"/>
      <c r="W166" s="1605"/>
      <c r="X166" s="1605"/>
      <c r="Y166" s="1606"/>
      <c r="AA166" s="1604"/>
      <c r="AB166" s="1604"/>
      <c r="AC166" s="1604"/>
      <c r="AD166" s="1604"/>
    </row>
    <row r="167" spans="1:30" ht="20.100000000000001" hidden="1" customHeight="1" thickBot="1">
      <c r="A167" s="1126"/>
      <c r="B167" s="1126"/>
      <c r="C167" s="1127"/>
      <c r="D167" s="1130"/>
      <c r="E167" s="1128"/>
      <c r="F167" s="1125">
        <v>129</v>
      </c>
      <c r="G167" s="1601"/>
      <c r="H167" s="1602"/>
      <c r="I167" s="759"/>
      <c r="J167" s="444"/>
      <c r="K167" s="445"/>
      <c r="L167" s="446">
        <f t="shared" si="7"/>
        <v>0</v>
      </c>
      <c r="M167" s="447"/>
      <c r="N167" s="447"/>
      <c r="O167" s="447"/>
      <c r="P167" s="447"/>
      <c r="Q167" s="456"/>
      <c r="R167" s="487"/>
      <c r="S167" s="518"/>
      <c r="T167" s="637"/>
      <c r="U167" s="991"/>
      <c r="V167" s="1605"/>
      <c r="W167" s="1605"/>
      <c r="X167" s="1605"/>
      <c r="Y167" s="1606"/>
      <c r="AA167" s="1604"/>
      <c r="AB167" s="1604"/>
      <c r="AC167" s="1604"/>
      <c r="AD167" s="1604"/>
    </row>
    <row r="168" spans="1:30" ht="20.100000000000001" hidden="1" customHeight="1" thickBot="1">
      <c r="A168" s="1126"/>
      <c r="B168" s="1126"/>
      <c r="C168" s="1127"/>
      <c r="D168" s="1130"/>
      <c r="E168" s="1128"/>
      <c r="F168" s="1125">
        <v>130</v>
      </c>
      <c r="G168" s="1601"/>
      <c r="H168" s="1602"/>
      <c r="I168" s="759"/>
      <c r="J168" s="444"/>
      <c r="K168" s="445"/>
      <c r="L168" s="446">
        <f t="shared" si="7"/>
        <v>0</v>
      </c>
      <c r="M168" s="447"/>
      <c r="N168" s="447"/>
      <c r="O168" s="447"/>
      <c r="P168" s="447"/>
      <c r="Q168" s="456"/>
      <c r="R168" s="487"/>
      <c r="S168" s="518"/>
      <c r="T168" s="637"/>
      <c r="U168" s="991"/>
      <c r="V168" s="1605"/>
      <c r="W168" s="1605"/>
      <c r="X168" s="1605"/>
      <c r="Y168" s="1606"/>
      <c r="AA168" s="1604"/>
      <c r="AB168" s="1604"/>
      <c r="AC168" s="1604"/>
      <c r="AD168" s="1604"/>
    </row>
    <row r="169" spans="1:30" ht="20.100000000000001" hidden="1" customHeight="1" thickBot="1">
      <c r="A169" s="1126"/>
      <c r="B169" s="1126"/>
      <c r="C169" s="1127"/>
      <c r="D169" s="1130"/>
      <c r="E169" s="1128"/>
      <c r="F169" s="1125">
        <v>131</v>
      </c>
      <c r="G169" s="1601"/>
      <c r="H169" s="1602"/>
      <c r="I169" s="759"/>
      <c r="J169" s="444"/>
      <c r="K169" s="445"/>
      <c r="L169" s="446">
        <f t="shared" ref="L169:L232" si="8">J169*K169</f>
        <v>0</v>
      </c>
      <c r="M169" s="447"/>
      <c r="N169" s="447"/>
      <c r="O169" s="447"/>
      <c r="P169" s="447"/>
      <c r="Q169" s="456"/>
      <c r="R169" s="487"/>
      <c r="S169" s="518"/>
      <c r="T169" s="637"/>
      <c r="U169" s="991"/>
      <c r="V169" s="1605"/>
      <c r="W169" s="1605"/>
      <c r="X169" s="1605"/>
      <c r="Y169" s="1606"/>
      <c r="AA169" s="1604"/>
      <c r="AB169" s="1604"/>
      <c r="AC169" s="1604"/>
      <c r="AD169" s="1604"/>
    </row>
    <row r="170" spans="1:30" ht="20.100000000000001" hidden="1" customHeight="1" thickBot="1">
      <c r="A170" s="1126"/>
      <c r="B170" s="1126"/>
      <c r="C170" s="1127"/>
      <c r="D170" s="1130"/>
      <c r="E170" s="1128"/>
      <c r="F170" s="1125">
        <v>132</v>
      </c>
      <c r="G170" s="1601"/>
      <c r="H170" s="1602"/>
      <c r="I170" s="759"/>
      <c r="J170" s="444"/>
      <c r="K170" s="445"/>
      <c r="L170" s="446">
        <f t="shared" si="8"/>
        <v>0</v>
      </c>
      <c r="M170" s="447"/>
      <c r="N170" s="447"/>
      <c r="O170" s="447"/>
      <c r="P170" s="447"/>
      <c r="Q170" s="456"/>
      <c r="R170" s="487"/>
      <c r="S170" s="518"/>
      <c r="T170" s="637"/>
      <c r="U170" s="991"/>
      <c r="V170" s="1605"/>
      <c r="W170" s="1605"/>
      <c r="X170" s="1605"/>
      <c r="Y170" s="1606"/>
      <c r="AA170" s="1604"/>
      <c r="AB170" s="1604"/>
      <c r="AC170" s="1604"/>
      <c r="AD170" s="1604"/>
    </row>
    <row r="171" spans="1:30" ht="20.100000000000001" hidden="1" customHeight="1" thickBot="1">
      <c r="A171" s="1126"/>
      <c r="B171" s="1126"/>
      <c r="C171" s="1127"/>
      <c r="D171" s="1130"/>
      <c r="E171" s="1128"/>
      <c r="F171" s="1125">
        <v>133</v>
      </c>
      <c r="G171" s="1601"/>
      <c r="H171" s="1602"/>
      <c r="I171" s="759"/>
      <c r="J171" s="444"/>
      <c r="K171" s="445"/>
      <c r="L171" s="446">
        <f t="shared" si="8"/>
        <v>0</v>
      </c>
      <c r="M171" s="447"/>
      <c r="N171" s="447"/>
      <c r="O171" s="447"/>
      <c r="P171" s="447"/>
      <c r="Q171" s="456"/>
      <c r="R171" s="487"/>
      <c r="S171" s="518"/>
      <c r="T171" s="637"/>
      <c r="U171" s="991"/>
      <c r="V171" s="1605"/>
      <c r="W171" s="1605"/>
      <c r="X171" s="1605"/>
      <c r="Y171" s="1606"/>
      <c r="AA171" s="1604"/>
      <c r="AB171" s="1604"/>
      <c r="AC171" s="1604"/>
      <c r="AD171" s="1604"/>
    </row>
    <row r="172" spans="1:30" ht="20.100000000000001" hidden="1" customHeight="1" thickBot="1">
      <c r="A172" s="1126"/>
      <c r="B172" s="1126"/>
      <c r="C172" s="1127"/>
      <c r="D172" s="1130"/>
      <c r="E172" s="1128"/>
      <c r="F172" s="1125">
        <v>134</v>
      </c>
      <c r="G172" s="1601"/>
      <c r="H172" s="1602"/>
      <c r="I172" s="759"/>
      <c r="J172" s="444"/>
      <c r="K172" s="445"/>
      <c r="L172" s="446">
        <f t="shared" si="8"/>
        <v>0</v>
      </c>
      <c r="M172" s="447"/>
      <c r="N172" s="447"/>
      <c r="O172" s="447"/>
      <c r="P172" s="447"/>
      <c r="Q172" s="456"/>
      <c r="R172" s="487"/>
      <c r="S172" s="518"/>
      <c r="T172" s="637"/>
      <c r="U172" s="991"/>
      <c r="V172" s="1605"/>
      <c r="W172" s="1605"/>
      <c r="X172" s="1605"/>
      <c r="Y172" s="1606"/>
      <c r="AA172" s="1604"/>
      <c r="AB172" s="1604"/>
      <c r="AC172" s="1604"/>
      <c r="AD172" s="1604"/>
    </row>
    <row r="173" spans="1:30" ht="20.100000000000001" hidden="1" customHeight="1" thickBot="1">
      <c r="A173" s="1126"/>
      <c r="B173" s="1126"/>
      <c r="C173" s="1127"/>
      <c r="D173" s="1130"/>
      <c r="E173" s="1128"/>
      <c r="F173" s="1125">
        <v>135</v>
      </c>
      <c r="G173" s="1601"/>
      <c r="H173" s="1602"/>
      <c r="I173" s="759"/>
      <c r="J173" s="444"/>
      <c r="K173" s="445"/>
      <c r="L173" s="446">
        <f t="shared" si="8"/>
        <v>0</v>
      </c>
      <c r="M173" s="447"/>
      <c r="N173" s="447"/>
      <c r="O173" s="447"/>
      <c r="P173" s="447"/>
      <c r="Q173" s="456"/>
      <c r="R173" s="487"/>
      <c r="S173" s="518"/>
      <c r="T173" s="637"/>
      <c r="U173" s="991"/>
      <c r="V173" s="1605"/>
      <c r="W173" s="1605"/>
      <c r="X173" s="1605"/>
      <c r="Y173" s="1606"/>
      <c r="AA173" s="1604"/>
      <c r="AB173" s="1604"/>
      <c r="AC173" s="1604"/>
      <c r="AD173" s="1604"/>
    </row>
    <row r="174" spans="1:30" ht="20.100000000000001" hidden="1" customHeight="1" thickBot="1">
      <c r="A174" s="1126"/>
      <c r="B174" s="1126"/>
      <c r="C174" s="1127"/>
      <c r="D174" s="1130"/>
      <c r="E174" s="1128"/>
      <c r="F174" s="1125">
        <v>136</v>
      </c>
      <c r="G174" s="1601"/>
      <c r="H174" s="1602"/>
      <c r="I174" s="759"/>
      <c r="J174" s="444"/>
      <c r="K174" s="445"/>
      <c r="L174" s="446">
        <f t="shared" si="8"/>
        <v>0</v>
      </c>
      <c r="M174" s="447"/>
      <c r="N174" s="447"/>
      <c r="O174" s="447"/>
      <c r="P174" s="447"/>
      <c r="Q174" s="456"/>
      <c r="R174" s="487"/>
      <c r="S174" s="518"/>
      <c r="T174" s="637"/>
      <c r="U174" s="991"/>
      <c r="V174" s="1605"/>
      <c r="W174" s="1605"/>
      <c r="X174" s="1605"/>
      <c r="Y174" s="1606"/>
      <c r="AA174" s="1604"/>
      <c r="AB174" s="1604"/>
      <c r="AC174" s="1604"/>
      <c r="AD174" s="1604"/>
    </row>
    <row r="175" spans="1:30" ht="20.100000000000001" hidden="1" customHeight="1" thickBot="1">
      <c r="A175" s="1126"/>
      <c r="B175" s="1126"/>
      <c r="C175" s="1127"/>
      <c r="D175" s="1130"/>
      <c r="E175" s="1128"/>
      <c r="F175" s="1125">
        <v>137</v>
      </c>
      <c r="G175" s="1601"/>
      <c r="H175" s="1602"/>
      <c r="I175" s="759"/>
      <c r="J175" s="444"/>
      <c r="K175" s="445"/>
      <c r="L175" s="446">
        <f t="shared" si="8"/>
        <v>0</v>
      </c>
      <c r="M175" s="447"/>
      <c r="N175" s="447"/>
      <c r="O175" s="447"/>
      <c r="P175" s="447"/>
      <c r="Q175" s="456"/>
      <c r="R175" s="487"/>
      <c r="S175" s="518"/>
      <c r="T175" s="637"/>
      <c r="U175" s="991"/>
      <c r="V175" s="1605"/>
      <c r="W175" s="1605"/>
      <c r="X175" s="1605"/>
      <c r="Y175" s="1606"/>
      <c r="AA175" s="1604"/>
      <c r="AB175" s="1604"/>
      <c r="AC175" s="1604"/>
      <c r="AD175" s="1604"/>
    </row>
    <row r="176" spans="1:30" ht="20.100000000000001" hidden="1" customHeight="1" thickBot="1">
      <c r="A176" s="1126"/>
      <c r="B176" s="1126"/>
      <c r="C176" s="1127"/>
      <c r="D176" s="1130"/>
      <c r="E176" s="1128"/>
      <c r="F176" s="1125">
        <v>138</v>
      </c>
      <c r="G176" s="1601"/>
      <c r="H176" s="1602"/>
      <c r="I176" s="759"/>
      <c r="J176" s="444"/>
      <c r="K176" s="445"/>
      <c r="L176" s="446">
        <f t="shared" si="8"/>
        <v>0</v>
      </c>
      <c r="M176" s="447"/>
      <c r="N176" s="447"/>
      <c r="O176" s="447"/>
      <c r="P176" s="447"/>
      <c r="Q176" s="456"/>
      <c r="R176" s="487"/>
      <c r="S176" s="518"/>
      <c r="T176" s="637"/>
      <c r="U176" s="991"/>
      <c r="V176" s="1605"/>
      <c r="W176" s="1605"/>
      <c r="X176" s="1605"/>
      <c r="Y176" s="1606"/>
      <c r="AA176" s="1604"/>
      <c r="AB176" s="1604"/>
      <c r="AC176" s="1604"/>
      <c r="AD176" s="1604"/>
    </row>
    <row r="177" spans="1:30" ht="20.100000000000001" hidden="1" customHeight="1" thickBot="1">
      <c r="A177" s="1126"/>
      <c r="B177" s="1126"/>
      <c r="C177" s="1127"/>
      <c r="D177" s="1130"/>
      <c r="E177" s="1128"/>
      <c r="F177" s="1125">
        <v>139</v>
      </c>
      <c r="G177" s="1601"/>
      <c r="H177" s="1602"/>
      <c r="I177" s="759"/>
      <c r="J177" s="444"/>
      <c r="K177" s="445"/>
      <c r="L177" s="446">
        <f t="shared" si="8"/>
        <v>0</v>
      </c>
      <c r="M177" s="447"/>
      <c r="N177" s="447"/>
      <c r="O177" s="447"/>
      <c r="P177" s="447"/>
      <c r="Q177" s="456"/>
      <c r="R177" s="487"/>
      <c r="S177" s="518"/>
      <c r="T177" s="637"/>
      <c r="U177" s="991"/>
      <c r="V177" s="1605"/>
      <c r="W177" s="1605"/>
      <c r="X177" s="1605"/>
      <c r="Y177" s="1606"/>
      <c r="AA177" s="1604"/>
      <c r="AB177" s="1604"/>
      <c r="AC177" s="1604"/>
      <c r="AD177" s="1604"/>
    </row>
    <row r="178" spans="1:30" ht="20.100000000000001" hidden="1" customHeight="1" thickBot="1">
      <c r="A178" s="1126"/>
      <c r="B178" s="1126"/>
      <c r="C178" s="1127"/>
      <c r="D178" s="1130"/>
      <c r="E178" s="1128"/>
      <c r="F178" s="1125">
        <v>140</v>
      </c>
      <c r="G178" s="1601"/>
      <c r="H178" s="1602"/>
      <c r="I178" s="759"/>
      <c r="J178" s="444"/>
      <c r="K178" s="445"/>
      <c r="L178" s="446">
        <f t="shared" si="8"/>
        <v>0</v>
      </c>
      <c r="M178" s="447"/>
      <c r="N178" s="447"/>
      <c r="O178" s="447"/>
      <c r="P178" s="447"/>
      <c r="Q178" s="456"/>
      <c r="R178" s="487"/>
      <c r="S178" s="518"/>
      <c r="T178" s="637"/>
      <c r="U178" s="991"/>
      <c r="V178" s="1605"/>
      <c r="W178" s="1605"/>
      <c r="X178" s="1605"/>
      <c r="Y178" s="1606"/>
      <c r="AA178" s="1604"/>
      <c r="AB178" s="1604"/>
      <c r="AC178" s="1604"/>
      <c r="AD178" s="1604"/>
    </row>
    <row r="179" spans="1:30" ht="20.100000000000001" hidden="1" customHeight="1" thickBot="1">
      <c r="A179" s="1126"/>
      <c r="B179" s="1126"/>
      <c r="C179" s="1127"/>
      <c r="D179" s="1130"/>
      <c r="E179" s="1128"/>
      <c r="F179" s="1125">
        <v>141</v>
      </c>
      <c r="G179" s="1601"/>
      <c r="H179" s="1602"/>
      <c r="I179" s="759"/>
      <c r="J179" s="444"/>
      <c r="K179" s="445"/>
      <c r="L179" s="446">
        <f t="shared" si="8"/>
        <v>0</v>
      </c>
      <c r="M179" s="447"/>
      <c r="N179" s="447"/>
      <c r="O179" s="447"/>
      <c r="P179" s="447"/>
      <c r="Q179" s="456"/>
      <c r="R179" s="487"/>
      <c r="S179" s="518"/>
      <c r="T179" s="637"/>
      <c r="U179" s="991"/>
      <c r="V179" s="1605"/>
      <c r="W179" s="1605"/>
      <c r="X179" s="1605"/>
      <c r="Y179" s="1606"/>
      <c r="AA179" s="1604"/>
      <c r="AB179" s="1604"/>
      <c r="AC179" s="1604"/>
      <c r="AD179" s="1604"/>
    </row>
    <row r="180" spans="1:30" ht="20.100000000000001" hidden="1" customHeight="1" thickBot="1">
      <c r="A180" s="1126"/>
      <c r="B180" s="1126"/>
      <c r="C180" s="1127"/>
      <c r="D180" s="1130"/>
      <c r="E180" s="1128"/>
      <c r="F180" s="1125">
        <v>142</v>
      </c>
      <c r="G180" s="1601"/>
      <c r="H180" s="1602"/>
      <c r="I180" s="759"/>
      <c r="J180" s="444"/>
      <c r="K180" s="445"/>
      <c r="L180" s="446">
        <f t="shared" si="8"/>
        <v>0</v>
      </c>
      <c r="M180" s="447"/>
      <c r="N180" s="447"/>
      <c r="O180" s="447"/>
      <c r="P180" s="447"/>
      <c r="Q180" s="456"/>
      <c r="R180" s="487"/>
      <c r="S180" s="518"/>
      <c r="T180" s="637"/>
      <c r="U180" s="991"/>
      <c r="V180" s="1605"/>
      <c r="W180" s="1605"/>
      <c r="X180" s="1605"/>
      <c r="Y180" s="1606"/>
      <c r="AA180" s="1604"/>
      <c r="AB180" s="1604"/>
      <c r="AC180" s="1604"/>
      <c r="AD180" s="1604"/>
    </row>
    <row r="181" spans="1:30" ht="20.100000000000001" hidden="1" customHeight="1" thickBot="1">
      <c r="A181" s="1126"/>
      <c r="B181" s="1126"/>
      <c r="C181" s="1127"/>
      <c r="D181" s="1130"/>
      <c r="E181" s="1128"/>
      <c r="F181" s="1125">
        <v>143</v>
      </c>
      <c r="G181" s="1601"/>
      <c r="H181" s="1602"/>
      <c r="I181" s="759"/>
      <c r="J181" s="444"/>
      <c r="K181" s="445"/>
      <c r="L181" s="446">
        <f t="shared" si="8"/>
        <v>0</v>
      </c>
      <c r="M181" s="447"/>
      <c r="N181" s="447"/>
      <c r="O181" s="447"/>
      <c r="P181" s="447"/>
      <c r="Q181" s="456"/>
      <c r="R181" s="487"/>
      <c r="S181" s="518"/>
      <c r="T181" s="637"/>
      <c r="U181" s="991"/>
      <c r="V181" s="1605"/>
      <c r="W181" s="1605"/>
      <c r="X181" s="1605"/>
      <c r="Y181" s="1606"/>
      <c r="AA181" s="1604"/>
      <c r="AB181" s="1604"/>
      <c r="AC181" s="1604"/>
      <c r="AD181" s="1604"/>
    </row>
    <row r="182" spans="1:30" ht="20.100000000000001" hidden="1" customHeight="1" thickBot="1">
      <c r="A182" s="1126"/>
      <c r="B182" s="1126"/>
      <c r="C182" s="1127"/>
      <c r="D182" s="1130"/>
      <c r="E182" s="1128"/>
      <c r="F182" s="1125">
        <v>144</v>
      </c>
      <c r="G182" s="1601"/>
      <c r="H182" s="1602"/>
      <c r="I182" s="759"/>
      <c r="J182" s="444"/>
      <c r="K182" s="445"/>
      <c r="L182" s="446">
        <f t="shared" si="8"/>
        <v>0</v>
      </c>
      <c r="M182" s="447"/>
      <c r="N182" s="447"/>
      <c r="O182" s="447"/>
      <c r="P182" s="447"/>
      <c r="Q182" s="456"/>
      <c r="R182" s="487"/>
      <c r="S182" s="518"/>
      <c r="T182" s="637"/>
      <c r="U182" s="991"/>
      <c r="V182" s="1605"/>
      <c r="W182" s="1605"/>
      <c r="X182" s="1605"/>
      <c r="Y182" s="1606"/>
      <c r="AA182" s="1604"/>
      <c r="AB182" s="1604"/>
      <c r="AC182" s="1604"/>
      <c r="AD182" s="1604"/>
    </row>
    <row r="183" spans="1:30" ht="20.100000000000001" hidden="1" customHeight="1" thickBot="1">
      <c r="A183" s="1126"/>
      <c r="B183" s="1126"/>
      <c r="C183" s="1127"/>
      <c r="D183" s="1130"/>
      <c r="E183" s="1128"/>
      <c r="F183" s="1125">
        <v>145</v>
      </c>
      <c r="G183" s="1601"/>
      <c r="H183" s="1602"/>
      <c r="I183" s="759"/>
      <c r="J183" s="444"/>
      <c r="K183" s="445"/>
      <c r="L183" s="446">
        <f t="shared" si="8"/>
        <v>0</v>
      </c>
      <c r="M183" s="447"/>
      <c r="N183" s="447"/>
      <c r="O183" s="447"/>
      <c r="P183" s="447"/>
      <c r="Q183" s="456"/>
      <c r="R183" s="487"/>
      <c r="S183" s="518"/>
      <c r="T183" s="637"/>
      <c r="U183" s="991"/>
      <c r="V183" s="1605"/>
      <c r="W183" s="1605"/>
      <c r="X183" s="1605"/>
      <c r="Y183" s="1606"/>
      <c r="AA183" s="1604"/>
      <c r="AB183" s="1604"/>
      <c r="AC183" s="1604"/>
      <c r="AD183" s="1604"/>
    </row>
    <row r="184" spans="1:30" ht="20.100000000000001" hidden="1" customHeight="1" thickBot="1">
      <c r="A184" s="1126"/>
      <c r="B184" s="1126"/>
      <c r="C184" s="1127"/>
      <c r="D184" s="1130"/>
      <c r="E184" s="1128"/>
      <c r="F184" s="1125">
        <v>146</v>
      </c>
      <c r="G184" s="1601"/>
      <c r="H184" s="1602"/>
      <c r="I184" s="759"/>
      <c r="J184" s="444"/>
      <c r="K184" s="445"/>
      <c r="L184" s="446">
        <f t="shared" si="8"/>
        <v>0</v>
      </c>
      <c r="M184" s="447"/>
      <c r="N184" s="447"/>
      <c r="O184" s="447"/>
      <c r="P184" s="447"/>
      <c r="Q184" s="456"/>
      <c r="R184" s="487"/>
      <c r="S184" s="518"/>
      <c r="T184" s="637"/>
      <c r="U184" s="991"/>
      <c r="V184" s="1605"/>
      <c r="W184" s="1605"/>
      <c r="X184" s="1605"/>
      <c r="Y184" s="1606"/>
      <c r="AA184" s="1604"/>
      <c r="AB184" s="1604"/>
      <c r="AC184" s="1604"/>
      <c r="AD184" s="1604"/>
    </row>
    <row r="185" spans="1:30" ht="20.100000000000001" hidden="1" customHeight="1" thickBot="1">
      <c r="A185" s="1126"/>
      <c r="B185" s="1126"/>
      <c r="C185" s="1127"/>
      <c r="D185" s="1130"/>
      <c r="E185" s="1128"/>
      <c r="F185" s="1125">
        <v>147</v>
      </c>
      <c r="G185" s="1601"/>
      <c r="H185" s="1602"/>
      <c r="I185" s="759"/>
      <c r="J185" s="444"/>
      <c r="K185" s="445"/>
      <c r="L185" s="446">
        <f t="shared" si="8"/>
        <v>0</v>
      </c>
      <c r="M185" s="447"/>
      <c r="N185" s="447"/>
      <c r="O185" s="447"/>
      <c r="P185" s="447"/>
      <c r="Q185" s="456"/>
      <c r="R185" s="487"/>
      <c r="S185" s="518"/>
      <c r="T185" s="637"/>
      <c r="U185" s="991"/>
      <c r="V185" s="1605"/>
      <c r="W185" s="1605"/>
      <c r="X185" s="1605"/>
      <c r="Y185" s="1606"/>
      <c r="AA185" s="1604"/>
      <c r="AB185" s="1604"/>
      <c r="AC185" s="1604"/>
      <c r="AD185" s="1604"/>
    </row>
    <row r="186" spans="1:30" ht="20.100000000000001" hidden="1" customHeight="1" thickBot="1">
      <c r="A186" s="1126"/>
      <c r="B186" s="1126"/>
      <c r="C186" s="1127"/>
      <c r="D186" s="1130"/>
      <c r="E186" s="1128"/>
      <c r="F186" s="1125">
        <v>148</v>
      </c>
      <c r="G186" s="1601"/>
      <c r="H186" s="1602"/>
      <c r="I186" s="759"/>
      <c r="J186" s="444"/>
      <c r="K186" s="445"/>
      <c r="L186" s="446">
        <f t="shared" si="8"/>
        <v>0</v>
      </c>
      <c r="M186" s="447"/>
      <c r="N186" s="447"/>
      <c r="O186" s="447"/>
      <c r="P186" s="447"/>
      <c r="Q186" s="456"/>
      <c r="R186" s="487"/>
      <c r="S186" s="518"/>
      <c r="T186" s="637"/>
      <c r="U186" s="991"/>
      <c r="V186" s="1605"/>
      <c r="W186" s="1605"/>
      <c r="X186" s="1605"/>
      <c r="Y186" s="1606"/>
      <c r="AA186" s="1604"/>
      <c r="AB186" s="1604"/>
      <c r="AC186" s="1604"/>
      <c r="AD186" s="1604"/>
    </row>
    <row r="187" spans="1:30" ht="20.100000000000001" hidden="1" customHeight="1" thickBot="1">
      <c r="A187" s="1126"/>
      <c r="B187" s="1126"/>
      <c r="C187" s="1127"/>
      <c r="D187" s="1130"/>
      <c r="E187" s="1128"/>
      <c r="F187" s="1125">
        <v>149</v>
      </c>
      <c r="G187" s="1601"/>
      <c r="H187" s="1602"/>
      <c r="I187" s="759"/>
      <c r="J187" s="444"/>
      <c r="K187" s="445"/>
      <c r="L187" s="446">
        <f t="shared" si="8"/>
        <v>0</v>
      </c>
      <c r="M187" s="447"/>
      <c r="N187" s="447"/>
      <c r="O187" s="447"/>
      <c r="P187" s="447"/>
      <c r="Q187" s="456"/>
      <c r="R187" s="487"/>
      <c r="S187" s="518"/>
      <c r="T187" s="637"/>
      <c r="U187" s="991"/>
      <c r="V187" s="1605"/>
      <c r="W187" s="1605"/>
      <c r="X187" s="1605"/>
      <c r="Y187" s="1606"/>
      <c r="AA187" s="1604"/>
      <c r="AB187" s="1604"/>
      <c r="AC187" s="1604"/>
      <c r="AD187" s="1604"/>
    </row>
    <row r="188" spans="1:30" ht="20.100000000000001" hidden="1" customHeight="1" thickBot="1">
      <c r="A188" s="1126"/>
      <c r="B188" s="1126"/>
      <c r="C188" s="1127"/>
      <c r="D188" s="1130"/>
      <c r="E188" s="1128"/>
      <c r="F188" s="1125">
        <v>150</v>
      </c>
      <c r="G188" s="1601"/>
      <c r="H188" s="1602"/>
      <c r="I188" s="759"/>
      <c r="J188" s="444"/>
      <c r="K188" s="445"/>
      <c r="L188" s="446">
        <f t="shared" si="8"/>
        <v>0</v>
      </c>
      <c r="M188" s="447"/>
      <c r="N188" s="447"/>
      <c r="O188" s="447"/>
      <c r="P188" s="447"/>
      <c r="Q188" s="456"/>
      <c r="R188" s="487"/>
      <c r="S188" s="518"/>
      <c r="T188" s="637"/>
      <c r="U188" s="991"/>
      <c r="V188" s="1605"/>
      <c r="W188" s="1605"/>
      <c r="X188" s="1605"/>
      <c r="Y188" s="1606"/>
      <c r="AA188" s="1604"/>
      <c r="AB188" s="1604"/>
      <c r="AC188" s="1604"/>
      <c r="AD188" s="1604"/>
    </row>
    <row r="189" spans="1:30" ht="20.100000000000001" hidden="1" customHeight="1" thickBot="1">
      <c r="A189" s="1126"/>
      <c r="B189" s="1126"/>
      <c r="C189" s="1127"/>
      <c r="D189" s="1130"/>
      <c r="E189" s="1128"/>
      <c r="F189" s="1125">
        <v>151</v>
      </c>
      <c r="G189" s="1601"/>
      <c r="H189" s="1602"/>
      <c r="I189" s="759"/>
      <c r="J189" s="444"/>
      <c r="K189" s="445"/>
      <c r="L189" s="446">
        <f t="shared" si="8"/>
        <v>0</v>
      </c>
      <c r="M189" s="447"/>
      <c r="N189" s="447"/>
      <c r="O189" s="447"/>
      <c r="P189" s="447"/>
      <c r="Q189" s="456"/>
      <c r="R189" s="487"/>
      <c r="S189" s="518"/>
      <c r="T189" s="637"/>
      <c r="U189" s="991"/>
      <c r="V189" s="1605"/>
      <c r="W189" s="1605"/>
      <c r="X189" s="1605"/>
      <c r="Y189" s="1606"/>
      <c r="AA189" s="1604"/>
      <c r="AB189" s="1604"/>
      <c r="AC189" s="1604"/>
      <c r="AD189" s="1604"/>
    </row>
    <row r="190" spans="1:30" ht="20.100000000000001" hidden="1" customHeight="1" thickBot="1">
      <c r="A190" s="1126"/>
      <c r="B190" s="1126"/>
      <c r="C190" s="1127"/>
      <c r="D190" s="1130"/>
      <c r="E190" s="1128"/>
      <c r="F190" s="1125">
        <v>152</v>
      </c>
      <c r="G190" s="1601"/>
      <c r="H190" s="1602"/>
      <c r="I190" s="759"/>
      <c r="J190" s="444"/>
      <c r="K190" s="445"/>
      <c r="L190" s="446">
        <f t="shared" si="8"/>
        <v>0</v>
      </c>
      <c r="M190" s="447"/>
      <c r="N190" s="447"/>
      <c r="O190" s="447"/>
      <c r="P190" s="447"/>
      <c r="Q190" s="456"/>
      <c r="R190" s="487"/>
      <c r="S190" s="518"/>
      <c r="T190" s="637"/>
      <c r="U190" s="991"/>
      <c r="V190" s="1605"/>
      <c r="W190" s="1605"/>
      <c r="X190" s="1605"/>
      <c r="Y190" s="1606"/>
      <c r="AA190" s="1604"/>
      <c r="AB190" s="1604"/>
      <c r="AC190" s="1604"/>
      <c r="AD190" s="1604"/>
    </row>
    <row r="191" spans="1:30" ht="20.100000000000001" hidden="1" customHeight="1" thickBot="1">
      <c r="A191" s="1126"/>
      <c r="B191" s="1126"/>
      <c r="C191" s="1127"/>
      <c r="D191" s="1130"/>
      <c r="E191" s="1128"/>
      <c r="F191" s="1125">
        <v>153</v>
      </c>
      <c r="G191" s="1601"/>
      <c r="H191" s="1602"/>
      <c r="I191" s="759"/>
      <c r="J191" s="444"/>
      <c r="K191" s="445"/>
      <c r="L191" s="446">
        <f t="shared" si="8"/>
        <v>0</v>
      </c>
      <c r="M191" s="447"/>
      <c r="N191" s="447"/>
      <c r="O191" s="447"/>
      <c r="P191" s="447"/>
      <c r="Q191" s="456"/>
      <c r="R191" s="487"/>
      <c r="S191" s="518"/>
      <c r="T191" s="637"/>
      <c r="U191" s="991"/>
      <c r="V191" s="1605"/>
      <c r="W191" s="1605"/>
      <c r="X191" s="1605"/>
      <c r="Y191" s="1606"/>
      <c r="AA191" s="1604"/>
      <c r="AB191" s="1604"/>
      <c r="AC191" s="1604"/>
      <c r="AD191" s="1604"/>
    </row>
    <row r="192" spans="1:30" ht="20.100000000000001" hidden="1" customHeight="1" thickBot="1">
      <c r="A192" s="1126"/>
      <c r="B192" s="1126"/>
      <c r="C192" s="1127"/>
      <c r="D192" s="1130"/>
      <c r="E192" s="1128"/>
      <c r="F192" s="1125">
        <v>154</v>
      </c>
      <c r="G192" s="1601"/>
      <c r="H192" s="1602"/>
      <c r="I192" s="759"/>
      <c r="J192" s="444"/>
      <c r="K192" s="445"/>
      <c r="L192" s="446">
        <f t="shared" si="8"/>
        <v>0</v>
      </c>
      <c r="M192" s="447"/>
      <c r="N192" s="447"/>
      <c r="O192" s="447"/>
      <c r="P192" s="447"/>
      <c r="Q192" s="456"/>
      <c r="R192" s="487"/>
      <c r="S192" s="518"/>
      <c r="T192" s="637"/>
      <c r="U192" s="991"/>
      <c r="V192" s="1605"/>
      <c r="W192" s="1605"/>
      <c r="X192" s="1605"/>
      <c r="Y192" s="1606"/>
      <c r="AA192" s="1604"/>
      <c r="AB192" s="1604"/>
      <c r="AC192" s="1604"/>
      <c r="AD192" s="1604"/>
    </row>
    <row r="193" spans="1:30" ht="20.100000000000001" hidden="1" customHeight="1" thickBot="1">
      <c r="A193" s="1126"/>
      <c r="B193" s="1126"/>
      <c r="C193" s="1127"/>
      <c r="D193" s="1130"/>
      <c r="E193" s="1128"/>
      <c r="F193" s="1125">
        <v>155</v>
      </c>
      <c r="G193" s="1601"/>
      <c r="H193" s="1602"/>
      <c r="I193" s="759"/>
      <c r="J193" s="444"/>
      <c r="K193" s="445"/>
      <c r="L193" s="446">
        <f t="shared" si="8"/>
        <v>0</v>
      </c>
      <c r="M193" s="447"/>
      <c r="N193" s="447"/>
      <c r="O193" s="447"/>
      <c r="P193" s="447"/>
      <c r="Q193" s="456"/>
      <c r="R193" s="487"/>
      <c r="S193" s="518"/>
      <c r="T193" s="637"/>
      <c r="U193" s="991"/>
      <c r="V193" s="1605"/>
      <c r="W193" s="1605"/>
      <c r="X193" s="1605"/>
      <c r="Y193" s="1606"/>
      <c r="AA193" s="1604"/>
      <c r="AB193" s="1604"/>
      <c r="AC193" s="1604"/>
      <c r="AD193" s="1604"/>
    </row>
    <row r="194" spans="1:30" ht="20.100000000000001" hidden="1" customHeight="1" thickBot="1">
      <c r="A194" s="1126"/>
      <c r="B194" s="1126"/>
      <c r="C194" s="1127"/>
      <c r="D194" s="1130"/>
      <c r="E194" s="1128"/>
      <c r="F194" s="1125">
        <v>156</v>
      </c>
      <c r="G194" s="1601"/>
      <c r="H194" s="1602"/>
      <c r="I194" s="759"/>
      <c r="J194" s="444"/>
      <c r="K194" s="445"/>
      <c r="L194" s="446">
        <f t="shared" si="8"/>
        <v>0</v>
      </c>
      <c r="M194" s="447"/>
      <c r="N194" s="447"/>
      <c r="O194" s="447"/>
      <c r="P194" s="447"/>
      <c r="Q194" s="456"/>
      <c r="R194" s="487"/>
      <c r="S194" s="518"/>
      <c r="T194" s="637"/>
      <c r="U194" s="991"/>
      <c r="V194" s="1605"/>
      <c r="W194" s="1605"/>
      <c r="X194" s="1605"/>
      <c r="Y194" s="1606"/>
      <c r="AA194" s="1604"/>
      <c r="AB194" s="1604"/>
      <c r="AC194" s="1604"/>
      <c r="AD194" s="1604"/>
    </row>
    <row r="195" spans="1:30" ht="20.100000000000001" hidden="1" customHeight="1" thickBot="1">
      <c r="A195" s="1126"/>
      <c r="B195" s="1126"/>
      <c r="C195" s="1127"/>
      <c r="D195" s="1130"/>
      <c r="E195" s="1128"/>
      <c r="F195" s="1125">
        <v>157</v>
      </c>
      <c r="G195" s="1601"/>
      <c r="H195" s="1602"/>
      <c r="I195" s="759"/>
      <c r="J195" s="444"/>
      <c r="K195" s="445"/>
      <c r="L195" s="446">
        <f t="shared" si="8"/>
        <v>0</v>
      </c>
      <c r="M195" s="447"/>
      <c r="N195" s="447"/>
      <c r="O195" s="447"/>
      <c r="P195" s="447"/>
      <c r="Q195" s="456"/>
      <c r="R195" s="487"/>
      <c r="S195" s="518"/>
      <c r="T195" s="637"/>
      <c r="U195" s="991"/>
      <c r="V195" s="1605"/>
      <c r="W195" s="1605"/>
      <c r="X195" s="1605"/>
      <c r="Y195" s="1606"/>
      <c r="AA195" s="1604"/>
      <c r="AB195" s="1604"/>
      <c r="AC195" s="1604"/>
      <c r="AD195" s="1604"/>
    </row>
    <row r="196" spans="1:30" ht="20.100000000000001" hidden="1" customHeight="1" thickBot="1">
      <c r="A196" s="1126"/>
      <c r="B196" s="1126"/>
      <c r="C196" s="1127"/>
      <c r="D196" s="1130"/>
      <c r="E196" s="1128"/>
      <c r="F196" s="1125">
        <v>158</v>
      </c>
      <c r="G196" s="1601"/>
      <c r="H196" s="1602"/>
      <c r="I196" s="759"/>
      <c r="J196" s="444"/>
      <c r="K196" s="445"/>
      <c r="L196" s="446">
        <f t="shared" si="8"/>
        <v>0</v>
      </c>
      <c r="M196" s="447"/>
      <c r="N196" s="447"/>
      <c r="O196" s="447"/>
      <c r="P196" s="447"/>
      <c r="Q196" s="456"/>
      <c r="R196" s="487"/>
      <c r="S196" s="518"/>
      <c r="T196" s="637"/>
      <c r="U196" s="991"/>
      <c r="V196" s="1605"/>
      <c r="W196" s="1605"/>
      <c r="X196" s="1605"/>
      <c r="Y196" s="1606"/>
      <c r="AA196" s="1604"/>
      <c r="AB196" s="1604"/>
      <c r="AC196" s="1604"/>
      <c r="AD196" s="1604"/>
    </row>
    <row r="197" spans="1:30" ht="20.100000000000001" hidden="1" customHeight="1" thickBot="1">
      <c r="A197" s="1126"/>
      <c r="B197" s="1126"/>
      <c r="C197" s="1127"/>
      <c r="D197" s="1130"/>
      <c r="E197" s="1128"/>
      <c r="F197" s="1125">
        <v>159</v>
      </c>
      <c r="G197" s="1601"/>
      <c r="H197" s="1602"/>
      <c r="I197" s="759"/>
      <c r="J197" s="444"/>
      <c r="K197" s="445"/>
      <c r="L197" s="446">
        <f t="shared" si="8"/>
        <v>0</v>
      </c>
      <c r="M197" s="447"/>
      <c r="N197" s="447"/>
      <c r="O197" s="447"/>
      <c r="P197" s="447"/>
      <c r="Q197" s="456"/>
      <c r="R197" s="487"/>
      <c r="S197" s="518"/>
      <c r="T197" s="637"/>
      <c r="U197" s="991"/>
      <c r="V197" s="1605"/>
      <c r="W197" s="1605"/>
      <c r="X197" s="1605"/>
      <c r="Y197" s="1606"/>
      <c r="AA197" s="1604"/>
      <c r="AB197" s="1604"/>
      <c r="AC197" s="1604"/>
      <c r="AD197" s="1604"/>
    </row>
    <row r="198" spans="1:30" ht="20.100000000000001" hidden="1" customHeight="1" thickBot="1">
      <c r="A198" s="1126"/>
      <c r="B198" s="1126"/>
      <c r="C198" s="1127"/>
      <c r="D198" s="1130"/>
      <c r="E198" s="1128"/>
      <c r="F198" s="1125">
        <v>160</v>
      </c>
      <c r="G198" s="1601"/>
      <c r="H198" s="1602"/>
      <c r="I198" s="759"/>
      <c r="J198" s="444"/>
      <c r="K198" s="445"/>
      <c r="L198" s="446">
        <f t="shared" si="8"/>
        <v>0</v>
      </c>
      <c r="M198" s="447"/>
      <c r="N198" s="447"/>
      <c r="O198" s="447"/>
      <c r="P198" s="447"/>
      <c r="Q198" s="456"/>
      <c r="R198" s="487"/>
      <c r="S198" s="518"/>
      <c r="T198" s="637"/>
      <c r="U198" s="991"/>
      <c r="V198" s="1605"/>
      <c r="W198" s="1605"/>
      <c r="X198" s="1605"/>
      <c r="Y198" s="1606"/>
      <c r="AA198" s="1604"/>
      <c r="AB198" s="1604"/>
      <c r="AC198" s="1604"/>
      <c r="AD198" s="1604"/>
    </row>
    <row r="199" spans="1:30" ht="20.100000000000001" hidden="1" customHeight="1" thickBot="1">
      <c r="A199" s="1126"/>
      <c r="B199" s="1126"/>
      <c r="C199" s="1127"/>
      <c r="D199" s="1130"/>
      <c r="E199" s="1128"/>
      <c r="F199" s="1125">
        <v>161</v>
      </c>
      <c r="G199" s="1601"/>
      <c r="H199" s="1602"/>
      <c r="I199" s="759"/>
      <c r="J199" s="444"/>
      <c r="K199" s="445"/>
      <c r="L199" s="446">
        <f t="shared" si="8"/>
        <v>0</v>
      </c>
      <c r="M199" s="447"/>
      <c r="N199" s="447"/>
      <c r="O199" s="447"/>
      <c r="P199" s="447"/>
      <c r="Q199" s="456"/>
      <c r="R199" s="487"/>
      <c r="S199" s="518"/>
      <c r="T199" s="637"/>
      <c r="U199" s="991"/>
      <c r="V199" s="1605"/>
      <c r="W199" s="1605"/>
      <c r="X199" s="1605"/>
      <c r="Y199" s="1606"/>
      <c r="AA199" s="1604"/>
      <c r="AB199" s="1604"/>
      <c r="AC199" s="1604"/>
      <c r="AD199" s="1604"/>
    </row>
    <row r="200" spans="1:30" ht="20.100000000000001" hidden="1" customHeight="1" thickBot="1">
      <c r="A200" s="1126"/>
      <c r="B200" s="1126"/>
      <c r="C200" s="1127"/>
      <c r="D200" s="1130"/>
      <c r="E200" s="1128"/>
      <c r="F200" s="1125">
        <v>162</v>
      </c>
      <c r="G200" s="1601"/>
      <c r="H200" s="1602"/>
      <c r="I200" s="759"/>
      <c r="J200" s="444"/>
      <c r="K200" s="445"/>
      <c r="L200" s="446">
        <f t="shared" si="8"/>
        <v>0</v>
      </c>
      <c r="M200" s="447"/>
      <c r="N200" s="447"/>
      <c r="O200" s="447"/>
      <c r="P200" s="447"/>
      <c r="Q200" s="456"/>
      <c r="R200" s="487"/>
      <c r="S200" s="518"/>
      <c r="T200" s="637"/>
      <c r="U200" s="991"/>
      <c r="V200" s="1605"/>
      <c r="W200" s="1605"/>
      <c r="X200" s="1605"/>
      <c r="Y200" s="1606"/>
      <c r="AA200" s="1604"/>
      <c r="AB200" s="1604"/>
      <c r="AC200" s="1604"/>
      <c r="AD200" s="1604"/>
    </row>
    <row r="201" spans="1:30" ht="20.100000000000001" hidden="1" customHeight="1" thickBot="1">
      <c r="A201" s="1126"/>
      <c r="B201" s="1126"/>
      <c r="C201" s="1127"/>
      <c r="D201" s="1130"/>
      <c r="E201" s="1128"/>
      <c r="F201" s="1125">
        <v>163</v>
      </c>
      <c r="G201" s="1601"/>
      <c r="H201" s="1602"/>
      <c r="I201" s="759"/>
      <c r="J201" s="444"/>
      <c r="K201" s="445"/>
      <c r="L201" s="446">
        <f t="shared" si="8"/>
        <v>0</v>
      </c>
      <c r="M201" s="447"/>
      <c r="N201" s="447"/>
      <c r="O201" s="447"/>
      <c r="P201" s="447"/>
      <c r="Q201" s="456"/>
      <c r="R201" s="487"/>
      <c r="S201" s="518"/>
      <c r="T201" s="637"/>
      <c r="U201" s="991"/>
      <c r="V201" s="1605"/>
      <c r="W201" s="1605"/>
      <c r="X201" s="1605"/>
      <c r="Y201" s="1606"/>
      <c r="AA201" s="1604"/>
      <c r="AB201" s="1604"/>
      <c r="AC201" s="1604"/>
      <c r="AD201" s="1604"/>
    </row>
    <row r="202" spans="1:30" ht="20.100000000000001" hidden="1" customHeight="1" thickBot="1">
      <c r="A202" s="1126"/>
      <c r="B202" s="1126"/>
      <c r="C202" s="1127"/>
      <c r="D202" s="1130"/>
      <c r="E202" s="1128"/>
      <c r="F202" s="1125">
        <v>164</v>
      </c>
      <c r="G202" s="1601"/>
      <c r="H202" s="1602"/>
      <c r="I202" s="759"/>
      <c r="J202" s="444"/>
      <c r="K202" s="445"/>
      <c r="L202" s="446">
        <f t="shared" si="8"/>
        <v>0</v>
      </c>
      <c r="M202" s="447"/>
      <c r="N202" s="447"/>
      <c r="O202" s="447"/>
      <c r="P202" s="447"/>
      <c r="Q202" s="456"/>
      <c r="R202" s="487"/>
      <c r="S202" s="518"/>
      <c r="T202" s="637"/>
      <c r="U202" s="991"/>
      <c r="V202" s="1605"/>
      <c r="W202" s="1605"/>
      <c r="X202" s="1605"/>
      <c r="Y202" s="1606"/>
      <c r="AA202" s="1604"/>
      <c r="AB202" s="1604"/>
      <c r="AC202" s="1604"/>
      <c r="AD202" s="1604"/>
    </row>
    <row r="203" spans="1:30" ht="20.100000000000001" hidden="1" customHeight="1" thickBot="1">
      <c r="A203" s="1126"/>
      <c r="B203" s="1126"/>
      <c r="C203" s="1127"/>
      <c r="D203" s="1130"/>
      <c r="E203" s="1128"/>
      <c r="F203" s="1125">
        <v>165</v>
      </c>
      <c r="G203" s="1601"/>
      <c r="H203" s="1602"/>
      <c r="I203" s="759"/>
      <c r="J203" s="444"/>
      <c r="K203" s="445"/>
      <c r="L203" s="446">
        <f t="shared" si="8"/>
        <v>0</v>
      </c>
      <c r="M203" s="447"/>
      <c r="N203" s="447"/>
      <c r="O203" s="447"/>
      <c r="P203" s="447"/>
      <c r="Q203" s="456"/>
      <c r="R203" s="487"/>
      <c r="S203" s="518"/>
      <c r="T203" s="637"/>
      <c r="U203" s="991"/>
      <c r="V203" s="1605"/>
      <c r="W203" s="1605"/>
      <c r="X203" s="1605"/>
      <c r="Y203" s="1606"/>
      <c r="AA203" s="1604"/>
      <c r="AB203" s="1604"/>
      <c r="AC203" s="1604"/>
      <c r="AD203" s="1604"/>
    </row>
    <row r="204" spans="1:30" ht="20.100000000000001" hidden="1" customHeight="1" thickBot="1">
      <c r="A204" s="1126"/>
      <c r="B204" s="1126"/>
      <c r="C204" s="1127"/>
      <c r="D204" s="1130"/>
      <c r="E204" s="1128"/>
      <c r="F204" s="1125">
        <v>166</v>
      </c>
      <c r="G204" s="1601"/>
      <c r="H204" s="1602"/>
      <c r="I204" s="759"/>
      <c r="J204" s="444"/>
      <c r="K204" s="445"/>
      <c r="L204" s="446">
        <f t="shared" si="8"/>
        <v>0</v>
      </c>
      <c r="M204" s="447"/>
      <c r="N204" s="447"/>
      <c r="O204" s="447"/>
      <c r="P204" s="447"/>
      <c r="Q204" s="456"/>
      <c r="R204" s="487"/>
      <c r="S204" s="518"/>
      <c r="T204" s="637"/>
      <c r="U204" s="991"/>
      <c r="V204" s="1605"/>
      <c r="W204" s="1605"/>
      <c r="X204" s="1605"/>
      <c r="Y204" s="1606"/>
      <c r="AA204" s="1604"/>
      <c r="AB204" s="1604"/>
      <c r="AC204" s="1604"/>
      <c r="AD204" s="1604"/>
    </row>
    <row r="205" spans="1:30" ht="19.5" hidden="1" customHeight="1" thickBot="1">
      <c r="A205" s="1126"/>
      <c r="B205" s="1126"/>
      <c r="C205" s="1127"/>
      <c r="D205" s="1130"/>
      <c r="E205" s="1128"/>
      <c r="F205" s="1125">
        <v>167</v>
      </c>
      <c r="G205" s="1601"/>
      <c r="H205" s="1602"/>
      <c r="I205" s="759"/>
      <c r="J205" s="444"/>
      <c r="K205" s="445"/>
      <c r="L205" s="446">
        <f t="shared" si="8"/>
        <v>0</v>
      </c>
      <c r="M205" s="447"/>
      <c r="N205" s="447"/>
      <c r="O205" s="447"/>
      <c r="P205" s="447"/>
      <c r="Q205" s="456"/>
      <c r="R205" s="487"/>
      <c r="S205" s="518"/>
      <c r="T205" s="637"/>
      <c r="U205" s="991"/>
      <c r="V205" s="1605"/>
      <c r="W205" s="1605"/>
      <c r="X205" s="1605"/>
      <c r="Y205" s="1606"/>
      <c r="AA205" s="1604"/>
      <c r="AB205" s="1604"/>
      <c r="AC205" s="1604"/>
      <c r="AD205" s="1604"/>
    </row>
    <row r="206" spans="1:30" ht="20.100000000000001" hidden="1" customHeight="1" thickBot="1">
      <c r="A206" s="1126"/>
      <c r="B206" s="1126"/>
      <c r="C206" s="1127"/>
      <c r="D206" s="1130"/>
      <c r="E206" s="1128"/>
      <c r="F206" s="1125">
        <v>168</v>
      </c>
      <c r="G206" s="1601"/>
      <c r="H206" s="1602"/>
      <c r="I206" s="759"/>
      <c r="J206" s="444"/>
      <c r="K206" s="445"/>
      <c r="L206" s="446">
        <f t="shared" si="8"/>
        <v>0</v>
      </c>
      <c r="M206" s="447"/>
      <c r="N206" s="447"/>
      <c r="O206" s="447"/>
      <c r="P206" s="447"/>
      <c r="Q206" s="456"/>
      <c r="R206" s="487"/>
      <c r="S206" s="518"/>
      <c r="T206" s="637"/>
      <c r="U206" s="991"/>
      <c r="V206" s="1605"/>
      <c r="W206" s="1605"/>
      <c r="X206" s="1605"/>
      <c r="Y206" s="1606"/>
      <c r="AA206" s="1604"/>
      <c r="AB206" s="1604"/>
      <c r="AC206" s="1604"/>
      <c r="AD206" s="1604"/>
    </row>
    <row r="207" spans="1:30" ht="20.100000000000001" hidden="1" customHeight="1" thickBot="1">
      <c r="A207" s="1126"/>
      <c r="B207" s="1126"/>
      <c r="C207" s="1127"/>
      <c r="D207" s="1130"/>
      <c r="E207" s="1128"/>
      <c r="F207" s="1125">
        <v>169</v>
      </c>
      <c r="G207" s="1601"/>
      <c r="H207" s="1602"/>
      <c r="I207" s="759"/>
      <c r="J207" s="444"/>
      <c r="K207" s="445"/>
      <c r="L207" s="446">
        <f t="shared" si="8"/>
        <v>0</v>
      </c>
      <c r="M207" s="447"/>
      <c r="N207" s="447"/>
      <c r="O207" s="447"/>
      <c r="P207" s="447"/>
      <c r="Q207" s="456"/>
      <c r="R207" s="487"/>
      <c r="S207" s="518"/>
      <c r="T207" s="637"/>
      <c r="U207" s="991"/>
      <c r="V207" s="1605"/>
      <c r="W207" s="1605"/>
      <c r="X207" s="1605"/>
      <c r="Y207" s="1606"/>
      <c r="AA207" s="1604"/>
      <c r="AB207" s="1604"/>
      <c r="AC207" s="1604"/>
      <c r="AD207" s="1604"/>
    </row>
    <row r="208" spans="1:30" ht="20.100000000000001" hidden="1" customHeight="1" thickBot="1">
      <c r="A208" s="1126"/>
      <c r="B208" s="1126"/>
      <c r="C208" s="1127"/>
      <c r="D208" s="1130"/>
      <c r="E208" s="1128"/>
      <c r="F208" s="1125">
        <v>170</v>
      </c>
      <c r="G208" s="1601"/>
      <c r="H208" s="1602"/>
      <c r="I208" s="759"/>
      <c r="J208" s="444"/>
      <c r="K208" s="445"/>
      <c r="L208" s="446">
        <f t="shared" si="8"/>
        <v>0</v>
      </c>
      <c r="M208" s="447"/>
      <c r="N208" s="447"/>
      <c r="O208" s="447"/>
      <c r="P208" s="447"/>
      <c r="Q208" s="456"/>
      <c r="R208" s="487"/>
      <c r="S208" s="518"/>
      <c r="T208" s="637"/>
      <c r="U208" s="991"/>
      <c r="V208" s="1605"/>
      <c r="W208" s="1605"/>
      <c r="X208" s="1605"/>
      <c r="Y208" s="1606"/>
      <c r="AA208" s="1604"/>
      <c r="AB208" s="1604"/>
      <c r="AC208" s="1604"/>
      <c r="AD208" s="1604"/>
    </row>
    <row r="209" spans="1:30" ht="20.100000000000001" hidden="1" customHeight="1" thickBot="1">
      <c r="A209" s="1126"/>
      <c r="B209" s="1126"/>
      <c r="C209" s="1127"/>
      <c r="D209" s="1130"/>
      <c r="E209" s="1128"/>
      <c r="F209" s="1125">
        <v>171</v>
      </c>
      <c r="G209" s="1601"/>
      <c r="H209" s="1602"/>
      <c r="I209" s="759"/>
      <c r="J209" s="444"/>
      <c r="K209" s="445"/>
      <c r="L209" s="446">
        <f t="shared" si="8"/>
        <v>0</v>
      </c>
      <c r="M209" s="447"/>
      <c r="N209" s="447"/>
      <c r="O209" s="447"/>
      <c r="P209" s="447"/>
      <c r="Q209" s="456"/>
      <c r="R209" s="487"/>
      <c r="S209" s="518"/>
      <c r="T209" s="637"/>
      <c r="U209" s="991"/>
      <c r="V209" s="1605"/>
      <c r="W209" s="1605"/>
      <c r="X209" s="1605"/>
      <c r="Y209" s="1606"/>
      <c r="AA209" s="1604"/>
      <c r="AB209" s="1604"/>
      <c r="AC209" s="1604"/>
      <c r="AD209" s="1604"/>
    </row>
    <row r="210" spans="1:30" ht="20.100000000000001" hidden="1" customHeight="1" thickBot="1">
      <c r="A210" s="1126"/>
      <c r="B210" s="1126"/>
      <c r="C210" s="1127"/>
      <c r="D210" s="1130"/>
      <c r="E210" s="1128"/>
      <c r="F210" s="1125">
        <v>172</v>
      </c>
      <c r="G210" s="1601"/>
      <c r="H210" s="1602"/>
      <c r="I210" s="759"/>
      <c r="J210" s="444"/>
      <c r="K210" s="445"/>
      <c r="L210" s="446">
        <f t="shared" si="8"/>
        <v>0</v>
      </c>
      <c r="M210" s="447"/>
      <c r="N210" s="447"/>
      <c r="O210" s="447"/>
      <c r="P210" s="447"/>
      <c r="Q210" s="456"/>
      <c r="R210" s="487"/>
      <c r="S210" s="518"/>
      <c r="T210" s="637"/>
      <c r="U210" s="991"/>
      <c r="V210" s="1605"/>
      <c r="W210" s="1605"/>
      <c r="X210" s="1605"/>
      <c r="Y210" s="1606"/>
      <c r="AA210" s="1604"/>
      <c r="AB210" s="1604"/>
      <c r="AC210" s="1604"/>
      <c r="AD210" s="1604"/>
    </row>
    <row r="211" spans="1:30" ht="20.100000000000001" hidden="1" customHeight="1" thickBot="1">
      <c r="A211" s="1126"/>
      <c r="B211" s="1126"/>
      <c r="C211" s="1127"/>
      <c r="D211" s="1130"/>
      <c r="E211" s="1128"/>
      <c r="F211" s="1125">
        <v>173</v>
      </c>
      <c r="G211" s="1601"/>
      <c r="H211" s="1602"/>
      <c r="I211" s="759"/>
      <c r="J211" s="444"/>
      <c r="K211" s="445"/>
      <c r="L211" s="446">
        <f t="shared" si="8"/>
        <v>0</v>
      </c>
      <c r="M211" s="447"/>
      <c r="N211" s="447"/>
      <c r="O211" s="447"/>
      <c r="P211" s="447"/>
      <c r="Q211" s="456"/>
      <c r="R211" s="487"/>
      <c r="S211" s="518"/>
      <c r="T211" s="637"/>
      <c r="U211" s="991"/>
      <c r="V211" s="1605"/>
      <c r="W211" s="1605"/>
      <c r="X211" s="1605"/>
      <c r="Y211" s="1606"/>
      <c r="AA211" s="1604"/>
      <c r="AB211" s="1604"/>
      <c r="AC211" s="1604"/>
      <c r="AD211" s="1604"/>
    </row>
    <row r="212" spans="1:30" ht="20.100000000000001" hidden="1" customHeight="1" thickBot="1">
      <c r="A212" s="1126"/>
      <c r="B212" s="1126"/>
      <c r="C212" s="1127"/>
      <c r="D212" s="1130"/>
      <c r="E212" s="1128"/>
      <c r="F212" s="1125">
        <v>174</v>
      </c>
      <c r="G212" s="1601"/>
      <c r="H212" s="1602"/>
      <c r="I212" s="759"/>
      <c r="J212" s="444"/>
      <c r="K212" s="445"/>
      <c r="L212" s="446">
        <f t="shared" si="8"/>
        <v>0</v>
      </c>
      <c r="M212" s="447"/>
      <c r="N212" s="447"/>
      <c r="O212" s="447"/>
      <c r="P212" s="447"/>
      <c r="Q212" s="456"/>
      <c r="R212" s="487"/>
      <c r="S212" s="518"/>
      <c r="T212" s="637"/>
      <c r="U212" s="991"/>
      <c r="V212" s="1605"/>
      <c r="W212" s="1605"/>
      <c r="X212" s="1605"/>
      <c r="Y212" s="1606"/>
      <c r="AA212" s="1604"/>
      <c r="AB212" s="1604"/>
      <c r="AC212" s="1604"/>
      <c r="AD212" s="1604"/>
    </row>
    <row r="213" spans="1:30" ht="20.100000000000001" customHeight="1" thickBot="1">
      <c r="A213" s="1126"/>
      <c r="B213" s="1126"/>
      <c r="C213" s="1127"/>
      <c r="D213" s="1130"/>
      <c r="E213" s="1128"/>
      <c r="F213" s="1125">
        <v>175</v>
      </c>
      <c r="G213" s="1601"/>
      <c r="H213" s="1602"/>
      <c r="I213" s="759"/>
      <c r="J213" s="444"/>
      <c r="K213" s="445"/>
      <c r="L213" s="446">
        <f t="shared" si="8"/>
        <v>0</v>
      </c>
      <c r="M213" s="447"/>
      <c r="N213" s="447"/>
      <c r="O213" s="447"/>
      <c r="P213" s="447"/>
      <c r="Q213" s="456"/>
      <c r="R213" s="487"/>
      <c r="S213" s="518"/>
      <c r="U213" s="991"/>
      <c r="V213" s="1605"/>
      <c r="W213" s="1605"/>
      <c r="X213" s="1605"/>
      <c r="Y213" s="1606"/>
      <c r="AA213" s="1604"/>
      <c r="AB213" s="1604"/>
      <c r="AC213" s="1604"/>
      <c r="AD213" s="1604"/>
    </row>
    <row r="214" spans="1:30" ht="20.100000000000001" customHeight="1" thickBot="1">
      <c r="A214" s="1126"/>
      <c r="B214" s="1126"/>
      <c r="C214" s="1127"/>
      <c r="D214" s="1130"/>
      <c r="E214" s="1128"/>
      <c r="F214" s="1125">
        <v>176</v>
      </c>
      <c r="G214" s="1601"/>
      <c r="H214" s="1602"/>
      <c r="I214" s="759"/>
      <c r="J214" s="444"/>
      <c r="K214" s="445"/>
      <c r="L214" s="446">
        <f t="shared" si="8"/>
        <v>0</v>
      </c>
      <c r="M214" s="447"/>
      <c r="N214" s="447"/>
      <c r="O214" s="447"/>
      <c r="P214" s="447"/>
      <c r="Q214" s="456"/>
      <c r="R214" s="487"/>
      <c r="S214" s="518"/>
      <c r="U214" s="991"/>
      <c r="V214" s="1605"/>
      <c r="W214" s="1605"/>
      <c r="X214" s="1605"/>
      <c r="Y214" s="1606"/>
      <c r="AA214" s="1604"/>
      <c r="AB214" s="1604"/>
      <c r="AC214" s="1604"/>
      <c r="AD214" s="1604"/>
    </row>
    <row r="215" spans="1:30" ht="19.5" customHeight="1" thickBot="1">
      <c r="A215" s="1126"/>
      <c r="B215" s="1126"/>
      <c r="C215" s="1127"/>
      <c r="D215" s="1130"/>
      <c r="E215" s="1128"/>
      <c r="F215" s="1125">
        <v>177</v>
      </c>
      <c r="G215" s="1601"/>
      <c r="H215" s="1602"/>
      <c r="I215" s="759"/>
      <c r="J215" s="444"/>
      <c r="K215" s="445"/>
      <c r="L215" s="446">
        <f t="shared" si="8"/>
        <v>0</v>
      </c>
      <c r="M215" s="447"/>
      <c r="N215" s="447"/>
      <c r="O215" s="447"/>
      <c r="P215" s="447"/>
      <c r="Q215" s="456"/>
      <c r="R215" s="487"/>
      <c r="S215" s="518"/>
      <c r="U215" s="991"/>
      <c r="V215" s="1605"/>
      <c r="W215" s="1605"/>
      <c r="X215" s="1605"/>
      <c r="Y215" s="1606"/>
      <c r="AA215" s="1604"/>
      <c r="AB215" s="1604"/>
      <c r="AC215" s="1604"/>
      <c r="AD215" s="1604"/>
    </row>
    <row r="216" spans="1:30" ht="18.75" thickBot="1">
      <c r="A216" s="1126"/>
      <c r="B216" s="1126"/>
      <c r="C216" s="1127"/>
      <c r="D216" s="1130"/>
      <c r="E216" s="1128"/>
      <c r="F216" s="1125">
        <v>178</v>
      </c>
      <c r="G216" s="1601"/>
      <c r="H216" s="1602"/>
      <c r="I216" s="759"/>
      <c r="J216" s="444"/>
      <c r="K216" s="445"/>
      <c r="L216" s="446">
        <f t="shared" si="8"/>
        <v>0</v>
      </c>
      <c r="M216" s="447"/>
      <c r="N216" s="447"/>
      <c r="O216" s="447"/>
      <c r="P216" s="447"/>
      <c r="Q216" s="456"/>
      <c r="R216" s="487"/>
      <c r="S216" s="518"/>
      <c r="U216" s="991"/>
      <c r="V216" s="1605"/>
      <c r="W216" s="1605"/>
      <c r="X216" s="1605"/>
      <c r="Y216" s="1606"/>
      <c r="AA216" s="1604"/>
      <c r="AB216" s="1604"/>
      <c r="AC216" s="1604"/>
      <c r="AD216" s="1604"/>
    </row>
    <row r="217" spans="1:30" ht="18.75" customHeight="1" thickBot="1">
      <c r="A217" s="1126"/>
      <c r="B217" s="1126"/>
      <c r="C217" s="1127"/>
      <c r="D217" s="1130"/>
      <c r="E217" s="1128"/>
      <c r="F217" s="1125">
        <v>179</v>
      </c>
      <c r="G217" s="1601"/>
      <c r="H217" s="1602"/>
      <c r="I217" s="759"/>
      <c r="J217" s="444"/>
      <c r="K217" s="445"/>
      <c r="L217" s="446">
        <f t="shared" si="8"/>
        <v>0</v>
      </c>
      <c r="M217" s="447"/>
      <c r="N217" s="447"/>
      <c r="O217" s="447"/>
      <c r="P217" s="447"/>
      <c r="Q217" s="456"/>
      <c r="R217" s="487"/>
      <c r="S217" s="518"/>
      <c r="U217" s="991"/>
      <c r="V217" s="1605"/>
      <c r="W217" s="1605"/>
      <c r="X217" s="1605"/>
      <c r="Y217" s="1606"/>
      <c r="AA217" s="1604"/>
      <c r="AB217" s="1604"/>
      <c r="AC217" s="1604"/>
      <c r="AD217" s="1604"/>
    </row>
    <row r="218" spans="1:30" ht="18.75" thickBot="1">
      <c r="A218" s="1126"/>
      <c r="B218" s="1126"/>
      <c r="C218" s="1127"/>
      <c r="D218" s="1130"/>
      <c r="E218" s="1128"/>
      <c r="F218" s="1125">
        <v>180</v>
      </c>
      <c r="G218" s="1601"/>
      <c r="H218" s="1602"/>
      <c r="I218" s="759"/>
      <c r="J218" s="444"/>
      <c r="K218" s="445"/>
      <c r="L218" s="446">
        <f t="shared" si="8"/>
        <v>0</v>
      </c>
      <c r="M218" s="447"/>
      <c r="N218" s="447"/>
      <c r="O218" s="447"/>
      <c r="P218" s="447"/>
      <c r="Q218" s="456"/>
      <c r="R218" s="487"/>
      <c r="S218" s="518"/>
      <c r="U218" s="991"/>
      <c r="V218" s="1605"/>
      <c r="W218" s="1605"/>
      <c r="X218" s="1605"/>
      <c r="Y218" s="1606"/>
      <c r="AA218" s="1604"/>
      <c r="AB218" s="1604"/>
      <c r="AC218" s="1604"/>
      <c r="AD218" s="1604"/>
    </row>
    <row r="219" spans="1:30" ht="18.75" thickBot="1">
      <c r="A219" s="1126"/>
      <c r="B219" s="1126"/>
      <c r="C219" s="1127"/>
      <c r="D219" s="1130"/>
      <c r="E219" s="1128"/>
      <c r="F219" s="1125">
        <v>181</v>
      </c>
      <c r="G219" s="1601"/>
      <c r="H219" s="1602"/>
      <c r="I219" s="759"/>
      <c r="J219" s="444"/>
      <c r="K219" s="445"/>
      <c r="L219" s="446">
        <f t="shared" si="8"/>
        <v>0</v>
      </c>
      <c r="M219" s="447"/>
      <c r="N219" s="447"/>
      <c r="O219" s="447"/>
      <c r="P219" s="447"/>
      <c r="Q219" s="456"/>
      <c r="R219" s="487"/>
      <c r="S219" s="518"/>
      <c r="U219" s="1004"/>
      <c r="V219" s="1607"/>
      <c r="W219" s="1607"/>
      <c r="X219" s="1607"/>
      <c r="Y219" s="1608"/>
      <c r="AA219" s="1604"/>
      <c r="AB219" s="1604"/>
      <c r="AC219" s="1604"/>
      <c r="AD219" s="1604"/>
    </row>
    <row r="220" spans="1:30" s="15" customFormat="1" ht="20.25" customHeight="1" thickBot="1">
      <c r="A220" s="1131"/>
      <c r="B220" s="1131"/>
      <c r="C220" s="1127"/>
      <c r="D220" s="1130"/>
      <c r="E220" s="1131"/>
      <c r="F220" s="1125">
        <v>182</v>
      </c>
      <c r="G220" s="1601"/>
      <c r="H220" s="1602"/>
      <c r="I220" s="759"/>
      <c r="J220" s="444"/>
      <c r="K220" s="445"/>
      <c r="L220" s="446">
        <f t="shared" si="8"/>
        <v>0</v>
      </c>
      <c r="M220" s="447"/>
      <c r="N220" s="447"/>
      <c r="O220" s="447"/>
      <c r="P220" s="447"/>
      <c r="Q220" s="456"/>
      <c r="R220" s="487"/>
      <c r="S220" s="518"/>
      <c r="T220" s="54"/>
      <c r="AA220" s="1604"/>
      <c r="AB220" s="1604"/>
      <c r="AC220" s="1604"/>
      <c r="AD220" s="1604"/>
    </row>
    <row r="221" spans="1:30" s="15" customFormat="1" ht="20.25" customHeight="1" thickBot="1">
      <c r="A221" s="1131"/>
      <c r="B221" s="1131"/>
      <c r="C221" s="1127"/>
      <c r="D221" s="1130"/>
      <c r="E221" s="1131"/>
      <c r="F221" s="1125">
        <v>183</v>
      </c>
      <c r="G221" s="1601"/>
      <c r="H221" s="1602"/>
      <c r="I221" s="759"/>
      <c r="J221" s="444"/>
      <c r="K221" s="445"/>
      <c r="L221" s="446">
        <f t="shared" si="8"/>
        <v>0</v>
      </c>
      <c r="M221" s="447"/>
      <c r="N221" s="447"/>
      <c r="O221" s="447"/>
      <c r="P221" s="447"/>
      <c r="Q221" s="456"/>
      <c r="R221" s="487"/>
      <c r="S221" s="518"/>
      <c r="AA221" s="1604"/>
      <c r="AB221" s="1604"/>
      <c r="AC221" s="1604"/>
      <c r="AD221" s="1604"/>
    </row>
    <row r="222" spans="1:30" s="15" customFormat="1" ht="20.25" customHeight="1" thickBot="1">
      <c r="A222" s="1131"/>
      <c r="B222" s="1131"/>
      <c r="C222" s="1127"/>
      <c r="D222" s="1130"/>
      <c r="E222" s="1131"/>
      <c r="F222" s="1125">
        <v>184</v>
      </c>
      <c r="G222" s="1601"/>
      <c r="H222" s="1602"/>
      <c r="I222" s="759"/>
      <c r="J222" s="444"/>
      <c r="K222" s="445"/>
      <c r="L222" s="446">
        <f t="shared" si="8"/>
        <v>0</v>
      </c>
      <c r="M222" s="447"/>
      <c r="N222" s="447"/>
      <c r="O222" s="447"/>
      <c r="P222" s="447"/>
      <c r="Q222" s="456"/>
      <c r="R222" s="487"/>
      <c r="S222" s="518"/>
      <c r="U222" s="1609" t="s">
        <v>1844</v>
      </c>
      <c r="V222" s="1609"/>
      <c r="W222" s="1609"/>
      <c r="X222" s="1609"/>
      <c r="Y222" s="1609"/>
      <c r="AA222" s="1604"/>
      <c r="AB222" s="1604"/>
      <c r="AC222" s="1604"/>
      <c r="AD222" s="1604"/>
    </row>
    <row r="223" spans="1:30" s="15" customFormat="1" ht="20.25" customHeight="1" thickBot="1">
      <c r="A223" s="1131"/>
      <c r="B223" s="1131"/>
      <c r="C223" s="1127"/>
      <c r="D223" s="1130"/>
      <c r="E223" s="1131"/>
      <c r="F223" s="1125">
        <v>185</v>
      </c>
      <c r="G223" s="1601"/>
      <c r="H223" s="1602"/>
      <c r="I223" s="759"/>
      <c r="J223" s="444"/>
      <c r="K223" s="445"/>
      <c r="L223" s="446">
        <f t="shared" si="8"/>
        <v>0</v>
      </c>
      <c r="M223" s="447"/>
      <c r="N223" s="447"/>
      <c r="O223" s="447"/>
      <c r="P223" s="447"/>
      <c r="Q223" s="456"/>
      <c r="R223" s="487"/>
      <c r="S223" s="518"/>
      <c r="U223" s="1609"/>
      <c r="V223" s="1609"/>
      <c r="W223" s="1609"/>
      <c r="X223" s="1609"/>
      <c r="Y223" s="1609"/>
      <c r="AA223" s="1604"/>
      <c r="AB223" s="1604"/>
      <c r="AC223" s="1604"/>
      <c r="AD223" s="1604"/>
    </row>
    <row r="224" spans="1:30" s="15" customFormat="1" ht="20.25" customHeight="1" thickBot="1">
      <c r="A224" s="1131"/>
      <c r="B224" s="1131"/>
      <c r="C224" s="1127"/>
      <c r="D224" s="1130"/>
      <c r="E224" s="1131"/>
      <c r="F224" s="1125">
        <v>186</v>
      </c>
      <c r="G224" s="1601"/>
      <c r="H224" s="1602"/>
      <c r="I224" s="759"/>
      <c r="J224" s="444"/>
      <c r="K224" s="445"/>
      <c r="L224" s="446">
        <f t="shared" si="8"/>
        <v>0</v>
      </c>
      <c r="M224" s="447"/>
      <c r="N224" s="447"/>
      <c r="O224" s="447"/>
      <c r="P224" s="447"/>
      <c r="Q224" s="456"/>
      <c r="R224" s="487"/>
      <c r="S224" s="518"/>
      <c r="U224" s="1609"/>
      <c r="V224" s="1609"/>
      <c r="W224" s="1609"/>
      <c r="X224" s="1609"/>
      <c r="Y224" s="1609"/>
      <c r="AA224" s="1604"/>
      <c r="AB224" s="1604"/>
      <c r="AC224" s="1604"/>
      <c r="AD224" s="1604"/>
    </row>
    <row r="225" spans="1:32" s="15" customFormat="1" ht="20.25" customHeight="1" thickBot="1">
      <c r="A225" s="1131"/>
      <c r="B225" s="1131"/>
      <c r="C225" s="1127"/>
      <c r="D225" s="1130"/>
      <c r="E225" s="1131"/>
      <c r="F225" s="1125">
        <v>187</v>
      </c>
      <c r="G225" s="1601"/>
      <c r="H225" s="1602"/>
      <c r="I225" s="759"/>
      <c r="J225" s="444"/>
      <c r="K225" s="445"/>
      <c r="L225" s="446">
        <f t="shared" si="8"/>
        <v>0</v>
      </c>
      <c r="M225" s="447"/>
      <c r="N225" s="447"/>
      <c r="O225" s="447"/>
      <c r="P225" s="447"/>
      <c r="Q225" s="456"/>
      <c r="R225" s="487"/>
      <c r="S225" s="518"/>
      <c r="U225" s="1609"/>
      <c r="V225" s="1609"/>
      <c r="W225" s="1609"/>
      <c r="X225" s="1609"/>
      <c r="Y225" s="1609"/>
    </row>
    <row r="226" spans="1:32" s="15" customFormat="1" ht="20.25" customHeight="1" thickBot="1">
      <c r="A226" s="1131"/>
      <c r="B226" s="1131"/>
      <c r="C226" s="1127"/>
      <c r="D226" s="1130"/>
      <c r="E226" s="1131"/>
      <c r="F226" s="1125">
        <v>188</v>
      </c>
      <c r="G226" s="1601"/>
      <c r="H226" s="1602"/>
      <c r="I226" s="759"/>
      <c r="J226" s="444"/>
      <c r="K226" s="445"/>
      <c r="L226" s="446">
        <f t="shared" si="8"/>
        <v>0</v>
      </c>
      <c r="M226" s="447"/>
      <c r="N226" s="447"/>
      <c r="O226" s="447"/>
      <c r="P226" s="447"/>
      <c r="Q226" s="456"/>
      <c r="R226" s="487"/>
      <c r="S226" s="518"/>
      <c r="U226" s="1609"/>
      <c r="V226" s="1609"/>
      <c r="W226" s="1609"/>
      <c r="X226" s="1609"/>
      <c r="Y226" s="1609"/>
    </row>
    <row r="227" spans="1:32" s="15" customFormat="1" ht="20.25" customHeight="1" thickBot="1">
      <c r="A227" s="1131"/>
      <c r="B227" s="1131"/>
      <c r="C227" s="1127"/>
      <c r="D227" s="1130"/>
      <c r="E227" s="1131"/>
      <c r="F227" s="1125">
        <v>189</v>
      </c>
      <c r="G227" s="1601"/>
      <c r="H227" s="1602"/>
      <c r="I227" s="759"/>
      <c r="J227" s="444"/>
      <c r="K227" s="445"/>
      <c r="L227" s="446">
        <f t="shared" si="8"/>
        <v>0</v>
      </c>
      <c r="M227" s="447"/>
      <c r="N227" s="447"/>
      <c r="O227" s="447"/>
      <c r="P227" s="447"/>
      <c r="Q227" s="456"/>
      <c r="R227" s="487"/>
      <c r="S227" s="518"/>
      <c r="U227" s="1609"/>
      <c r="V227" s="1609"/>
      <c r="W227" s="1609"/>
      <c r="X227" s="1609"/>
      <c r="Y227" s="1609"/>
    </row>
    <row r="228" spans="1:32" s="15" customFormat="1" ht="20.25" customHeight="1" thickBot="1">
      <c r="A228" s="1131"/>
      <c r="B228" s="1131"/>
      <c r="C228" s="1127"/>
      <c r="D228" s="1130"/>
      <c r="E228" s="1131"/>
      <c r="F228" s="1125">
        <v>190</v>
      </c>
      <c r="G228" s="1601"/>
      <c r="H228" s="1602"/>
      <c r="I228" s="759"/>
      <c r="J228" s="444"/>
      <c r="K228" s="445"/>
      <c r="L228" s="446">
        <f t="shared" si="8"/>
        <v>0</v>
      </c>
      <c r="M228" s="447"/>
      <c r="N228" s="447"/>
      <c r="O228" s="447"/>
      <c r="P228" s="447"/>
      <c r="Q228" s="456"/>
      <c r="R228" s="487"/>
      <c r="S228" s="518"/>
    </row>
    <row r="229" spans="1:32" ht="20.25" customHeight="1" thickBot="1">
      <c r="A229" s="1126"/>
      <c r="B229" s="1126"/>
      <c r="C229" s="1127"/>
      <c r="D229" s="1130"/>
      <c r="E229" s="1128"/>
      <c r="F229" s="1125">
        <v>191</v>
      </c>
      <c r="G229" s="1601"/>
      <c r="H229" s="1602"/>
      <c r="I229" s="759"/>
      <c r="J229" s="444"/>
      <c r="K229" s="445"/>
      <c r="L229" s="446">
        <f t="shared" si="8"/>
        <v>0</v>
      </c>
      <c r="M229" s="447"/>
      <c r="N229" s="447"/>
      <c r="O229" s="447"/>
      <c r="P229" s="447"/>
      <c r="Q229" s="456"/>
      <c r="R229" s="487"/>
      <c r="S229" s="518"/>
    </row>
    <row r="230" spans="1:32" ht="18" customHeight="1" thickBot="1">
      <c r="A230" s="1126"/>
      <c r="B230" s="1126"/>
      <c r="C230" s="1132"/>
      <c r="D230" s="1130"/>
      <c r="E230" s="1133"/>
      <c r="F230" s="1125">
        <v>192</v>
      </c>
      <c r="G230" s="1601"/>
      <c r="H230" s="1602"/>
      <c r="I230" s="759"/>
      <c r="J230" s="444"/>
      <c r="K230" s="445"/>
      <c r="L230" s="446">
        <f t="shared" si="8"/>
        <v>0</v>
      </c>
      <c r="M230" s="447"/>
      <c r="N230" s="447"/>
      <c r="O230" s="447"/>
      <c r="P230" s="447"/>
      <c r="Q230" s="456"/>
      <c r="R230" s="487"/>
      <c r="S230" s="518"/>
    </row>
    <row r="231" spans="1:32" ht="18.75" customHeight="1" thickBot="1">
      <c r="A231" s="1126"/>
      <c r="B231" s="1126"/>
      <c r="C231" s="1132"/>
      <c r="D231" s="1130"/>
      <c r="E231" s="1133"/>
      <c r="F231" s="1125">
        <v>193</v>
      </c>
      <c r="G231" s="1601"/>
      <c r="H231" s="1602"/>
      <c r="I231" s="759"/>
      <c r="J231" s="444"/>
      <c r="K231" s="445"/>
      <c r="L231" s="446">
        <f t="shared" si="8"/>
        <v>0</v>
      </c>
      <c r="M231" s="447"/>
      <c r="N231" s="447"/>
      <c r="O231" s="447"/>
      <c r="P231" s="447"/>
      <c r="Q231" s="456"/>
      <c r="R231" s="487"/>
      <c r="S231" s="518"/>
    </row>
    <row r="232" spans="1:32" ht="18.75" customHeight="1" thickBot="1">
      <c r="A232" s="1126"/>
      <c r="B232" s="1126"/>
      <c r="C232" s="1132"/>
      <c r="D232" s="1130"/>
      <c r="E232" s="1130"/>
      <c r="F232" s="1125">
        <v>194</v>
      </c>
      <c r="G232" s="1601"/>
      <c r="H232" s="1602"/>
      <c r="I232" s="759"/>
      <c r="J232" s="444"/>
      <c r="K232" s="445"/>
      <c r="L232" s="446">
        <f t="shared" si="8"/>
        <v>0</v>
      </c>
      <c r="M232" s="447"/>
      <c r="N232" s="447"/>
      <c r="O232" s="447"/>
      <c r="P232" s="447"/>
      <c r="Q232" s="456"/>
      <c r="R232" s="487"/>
      <c r="S232" s="518"/>
    </row>
    <row r="233" spans="1:32" ht="18.75" customHeight="1" thickBot="1">
      <c r="A233" s="1126"/>
      <c r="B233" s="1126"/>
      <c r="C233" s="1132"/>
      <c r="D233" s="1130"/>
      <c r="E233" s="1130"/>
      <c r="F233" s="1125">
        <v>195</v>
      </c>
      <c r="G233" s="1601"/>
      <c r="H233" s="1602"/>
      <c r="I233" s="759"/>
      <c r="J233" s="444"/>
      <c r="K233" s="445"/>
      <c r="L233" s="446">
        <f>J233*K233</f>
        <v>0</v>
      </c>
      <c r="M233" s="447"/>
      <c r="N233" s="447"/>
      <c r="O233" s="447"/>
      <c r="P233" s="447"/>
      <c r="Q233" s="456"/>
      <c r="R233" s="487"/>
      <c r="S233" s="518"/>
      <c r="U233" s="1002"/>
      <c r="V233" s="1002"/>
      <c r="W233" s="1002"/>
      <c r="X233" s="1002"/>
      <c r="Y233" s="1002"/>
    </row>
    <row r="234" spans="1:32" ht="18.75" customHeight="1" thickBot="1">
      <c r="A234" s="1126"/>
      <c r="B234" s="1126"/>
      <c r="C234" s="1132"/>
      <c r="D234" s="1130"/>
      <c r="E234" s="1130"/>
      <c r="F234" s="1125">
        <v>196</v>
      </c>
      <c r="G234" s="1601"/>
      <c r="H234" s="1602"/>
      <c r="I234" s="759"/>
      <c r="J234" s="444"/>
      <c r="K234" s="445"/>
      <c r="L234" s="446">
        <f>J234*K234</f>
        <v>0</v>
      </c>
      <c r="M234" s="447"/>
      <c r="N234" s="447"/>
      <c r="O234" s="447"/>
      <c r="P234" s="447"/>
      <c r="Q234" s="456"/>
      <c r="R234" s="487"/>
      <c r="S234" s="518"/>
      <c r="U234" s="1002"/>
      <c r="V234" s="1002"/>
      <c r="W234" s="1002"/>
      <c r="X234" s="1002"/>
      <c r="Y234" s="1002"/>
      <c r="Z234" s="15"/>
      <c r="AA234" s="15"/>
      <c r="AB234" s="15"/>
      <c r="AC234" s="15"/>
      <c r="AD234" s="15"/>
    </row>
    <row r="235" spans="1:32" ht="18.75" customHeight="1" thickBot="1">
      <c r="A235" s="1126"/>
      <c r="B235" s="1126"/>
      <c r="C235" s="1132"/>
      <c r="D235" s="1130"/>
      <c r="E235" s="1130"/>
      <c r="F235" s="1125">
        <v>197</v>
      </c>
      <c r="G235" s="1601"/>
      <c r="H235" s="1602"/>
      <c r="I235" s="759"/>
      <c r="J235" s="444"/>
      <c r="K235" s="445"/>
      <c r="L235" s="446">
        <f>J235*K235</f>
        <v>0</v>
      </c>
      <c r="M235" s="447"/>
      <c r="N235" s="447"/>
      <c r="O235" s="447"/>
      <c r="P235" s="447"/>
      <c r="Q235" s="456"/>
      <c r="R235" s="487"/>
      <c r="S235" s="518"/>
      <c r="U235" s="1002"/>
      <c r="V235" s="1002"/>
      <c r="W235" s="1002"/>
      <c r="X235" s="1002"/>
      <c r="Y235" s="1002"/>
      <c r="Z235" s="526"/>
      <c r="AA235" s="1612"/>
      <c r="AB235" s="1612"/>
      <c r="AC235" s="1612"/>
      <c r="AD235" s="436"/>
      <c r="AE235" s="436"/>
      <c r="AF235" s="223"/>
    </row>
    <row r="236" spans="1:32" ht="18.75" customHeight="1" thickBot="1">
      <c r="A236" s="1126"/>
      <c r="B236" s="1126"/>
      <c r="C236" s="1132"/>
      <c r="D236" s="1130"/>
      <c r="E236" s="1130"/>
      <c r="F236" s="1125">
        <v>198</v>
      </c>
      <c r="G236" s="1601"/>
      <c r="H236" s="1602"/>
      <c r="I236" s="759"/>
      <c r="J236" s="444"/>
      <c r="K236" s="445"/>
      <c r="L236" s="446">
        <f>J236*K236</f>
        <v>0</v>
      </c>
      <c r="M236" s="447"/>
      <c r="N236" s="447"/>
      <c r="O236" s="447"/>
      <c r="P236" s="447"/>
      <c r="Q236" s="456"/>
      <c r="R236" s="487"/>
      <c r="S236" s="518"/>
      <c r="U236" s="1002"/>
      <c r="V236" s="1002"/>
      <c r="W236" s="1002"/>
      <c r="X236" s="1002"/>
      <c r="Y236" s="1002"/>
      <c r="Z236" s="526"/>
      <c r="AA236" s="1614"/>
      <c r="AB236" s="1614"/>
      <c r="AC236" s="15"/>
      <c r="AD236" s="15"/>
    </row>
    <row r="237" spans="1:32" ht="18.75" customHeight="1" thickBot="1">
      <c r="A237" s="1126"/>
      <c r="B237" s="1126"/>
      <c r="C237" s="1132"/>
      <c r="D237" s="1130"/>
      <c r="E237" s="1130"/>
      <c r="F237" s="1125">
        <v>199</v>
      </c>
      <c r="G237" s="1610"/>
      <c r="H237" s="1611"/>
      <c r="I237" s="1024"/>
      <c r="J237" s="1025"/>
      <c r="K237" s="1026"/>
      <c r="L237" s="457">
        <f>J237*K237</f>
        <v>0</v>
      </c>
      <c r="M237" s="1027"/>
      <c r="N237" s="1027"/>
      <c r="O237" s="1027"/>
      <c r="P237" s="1027"/>
      <c r="Q237" s="1028"/>
      <c r="R237" s="487"/>
      <c r="S237" s="518"/>
      <c r="U237" s="1002"/>
      <c r="V237" s="1002"/>
      <c r="W237" s="1002"/>
      <c r="X237" s="1002"/>
      <c r="Y237" s="1002"/>
      <c r="Z237" s="526"/>
      <c r="AA237" s="1614"/>
      <c r="AB237" s="1614"/>
      <c r="AC237" s="15"/>
      <c r="AD237" s="15"/>
    </row>
    <row r="238" spans="1:32" ht="18.75" customHeight="1" thickBot="1">
      <c r="C238" s="519"/>
      <c r="D238" s="223"/>
      <c r="E238" s="223"/>
      <c r="F238" s="458" t="s">
        <v>175</v>
      </c>
      <c r="G238" s="1615" t="s">
        <v>64</v>
      </c>
      <c r="H238" s="1616"/>
      <c r="I238" s="459" t="s">
        <v>175</v>
      </c>
      <c r="J238" s="460" t="s">
        <v>175</v>
      </c>
      <c r="K238" s="461" t="s">
        <v>175</v>
      </c>
      <c r="L238" s="462">
        <f t="shared" ref="L238:Q238" si="9">SUM(L39:L237)</f>
        <v>288550</v>
      </c>
      <c r="M238" s="462">
        <f>SUM(M39:M237)</f>
        <v>216550</v>
      </c>
      <c r="N238" s="462">
        <f t="shared" si="9"/>
        <v>0</v>
      </c>
      <c r="O238" s="462">
        <f t="shared" si="9"/>
        <v>72000</v>
      </c>
      <c r="P238" s="462">
        <f t="shared" si="9"/>
        <v>0</v>
      </c>
      <c r="Q238" s="462">
        <f t="shared" si="9"/>
        <v>0</v>
      </c>
      <c r="R238" s="488"/>
      <c r="S238" s="520"/>
      <c r="U238" s="1002"/>
      <c r="V238" s="1002"/>
      <c r="W238" s="1002"/>
      <c r="X238" s="1002"/>
      <c r="Y238" s="1002"/>
      <c r="Z238" s="526"/>
      <c r="AA238" s="1603"/>
      <c r="AB238" s="1603"/>
      <c r="AC238" s="15"/>
      <c r="AD238" s="15"/>
    </row>
    <row r="239" spans="1:32" ht="18.75" customHeight="1" thickBot="1">
      <c r="C239" s="519"/>
      <c r="D239" s="223"/>
      <c r="E239" s="223"/>
      <c r="F239" s="13"/>
      <c r="G239" s="13"/>
      <c r="H239" s="13"/>
      <c r="I239" s="13"/>
      <c r="J239" s="13"/>
      <c r="K239" s="13"/>
      <c r="L239" s="13"/>
      <c r="M239" s="13"/>
      <c r="N239" s="13"/>
      <c r="O239" s="13"/>
      <c r="P239" s="13"/>
      <c r="Q239" s="13"/>
      <c r="R239" s="15"/>
      <c r="S239" s="509"/>
      <c r="U239" s="1002"/>
      <c r="V239" s="1002"/>
      <c r="W239" s="1002"/>
      <c r="X239" s="1002"/>
      <c r="Y239" s="1002"/>
      <c r="Z239" s="527"/>
      <c r="AA239" s="1603"/>
      <c r="AB239" s="1603"/>
      <c r="AC239" s="15"/>
      <c r="AD239" s="15"/>
    </row>
    <row r="240" spans="1:32" ht="18.75" customHeight="1">
      <c r="B240" s="13"/>
      <c r="C240" s="524"/>
      <c r="D240" s="525"/>
      <c r="E240" s="525"/>
      <c r="F240" s="404"/>
      <c r="G240" s="404"/>
      <c r="H240" s="404"/>
      <c r="I240" s="404"/>
      <c r="J240" s="404"/>
      <c r="K240" s="404"/>
      <c r="L240" s="404"/>
      <c r="M240" s="404"/>
      <c r="N240" s="404"/>
      <c r="O240" s="404"/>
      <c r="P240" s="404"/>
      <c r="Q240" s="404"/>
      <c r="R240" s="524"/>
      <c r="S240" s="524"/>
      <c r="T240" s="13"/>
      <c r="U240" s="1002"/>
      <c r="V240" s="1002"/>
      <c r="W240" s="1002"/>
      <c r="X240" s="1002"/>
      <c r="Y240" s="1002"/>
      <c r="Z240" s="223"/>
      <c r="AA240" s="1603"/>
      <c r="AB240" s="1603"/>
      <c r="AC240" s="15"/>
      <c r="AD240" s="15"/>
    </row>
    <row r="241" spans="2:32" ht="18.75" customHeight="1">
      <c r="B241" s="13"/>
      <c r="C241" s="15"/>
      <c r="D241" s="223"/>
      <c r="E241" s="223"/>
      <c r="F241" s="13"/>
      <c r="G241" s="13"/>
      <c r="H241" s="13"/>
      <c r="I241" s="13"/>
      <c r="J241" s="13"/>
      <c r="K241" s="13"/>
      <c r="L241" s="13"/>
      <c r="M241" s="13"/>
      <c r="N241" s="13"/>
      <c r="O241" s="13"/>
      <c r="P241" s="13"/>
      <c r="Q241" s="13"/>
      <c r="R241" s="15"/>
      <c r="S241" s="15"/>
      <c r="T241" s="13"/>
      <c r="U241" s="1002"/>
      <c r="V241" s="1002"/>
      <c r="W241" s="1002"/>
      <c r="X241" s="1002"/>
      <c r="Y241" s="1002"/>
      <c r="Z241" s="223"/>
      <c r="AA241" s="1603"/>
      <c r="AB241" s="1603"/>
      <c r="AC241" s="15"/>
      <c r="AD241" s="15"/>
    </row>
    <row r="242" spans="2:32" ht="18">
      <c r="B242" s="13"/>
      <c r="C242" s="15"/>
      <c r="D242" s="223"/>
      <c r="E242" s="223"/>
      <c r="F242" s="13"/>
      <c r="G242" s="13"/>
      <c r="H242" s="13"/>
      <c r="I242" s="13"/>
      <c r="J242" s="13"/>
      <c r="K242" s="13"/>
      <c r="L242" s="13"/>
      <c r="M242" s="13"/>
      <c r="N242" s="13"/>
      <c r="O242" s="13"/>
      <c r="P242" s="13"/>
      <c r="Q242" s="13"/>
      <c r="R242" s="15"/>
      <c r="S242" s="15"/>
      <c r="T242" s="13"/>
      <c r="U242" s="1002"/>
      <c r="V242" s="1002"/>
      <c r="W242" s="1002"/>
      <c r="X242" s="1002"/>
      <c r="Y242" s="1002"/>
      <c r="Z242" s="223"/>
      <c r="AA242" s="1603"/>
      <c r="AB242" s="1603"/>
      <c r="AC242" s="15"/>
      <c r="AD242" s="15"/>
    </row>
    <row r="243" spans="2:32" ht="18">
      <c r="B243" s="13"/>
      <c r="C243" s="15"/>
      <c r="D243" s="223"/>
      <c r="E243" s="223"/>
      <c r="F243" s="13"/>
      <c r="G243" s="13"/>
      <c r="H243" s="13"/>
      <c r="I243" s="13"/>
      <c r="J243" s="13"/>
      <c r="K243" s="13"/>
      <c r="L243" s="13"/>
      <c r="M243" s="13"/>
      <c r="N243" s="13"/>
      <c r="O243" s="13"/>
      <c r="P243" s="13"/>
      <c r="Q243" s="13"/>
      <c r="R243" s="15"/>
      <c r="S243" s="15"/>
      <c r="T243" s="13"/>
      <c r="U243" s="1002"/>
      <c r="V243" s="1002"/>
      <c r="W243" s="1002"/>
      <c r="X243" s="1002"/>
      <c r="Y243" s="1002"/>
      <c r="Z243" s="223"/>
      <c r="AA243" s="1603"/>
      <c r="AB243" s="1603"/>
      <c r="AC243" s="15"/>
      <c r="AD243" s="15"/>
    </row>
    <row r="244" spans="2:32" ht="18">
      <c r="B244" s="13"/>
      <c r="C244" s="15"/>
      <c r="D244" s="223"/>
      <c r="E244" s="223"/>
      <c r="F244" s="13"/>
      <c r="G244" s="13"/>
      <c r="H244" s="13"/>
      <c r="I244" s="13"/>
      <c r="J244" s="13"/>
      <c r="K244" s="13"/>
      <c r="L244" s="13"/>
      <c r="M244" s="13"/>
      <c r="N244" s="13"/>
      <c r="O244" s="13"/>
      <c r="P244" s="13"/>
      <c r="Q244" s="13"/>
      <c r="R244" s="15"/>
      <c r="S244" s="15"/>
      <c r="T244" s="13"/>
      <c r="U244" s="1002"/>
      <c r="V244" s="1002"/>
      <c r="W244" s="1002"/>
      <c r="X244" s="1002"/>
      <c r="Y244" s="1002"/>
      <c r="Z244" s="223"/>
      <c r="AA244" s="1603"/>
      <c r="AB244" s="1603"/>
      <c r="AC244" s="15"/>
      <c r="AD244" s="15"/>
    </row>
    <row r="245" spans="2:32" ht="18">
      <c r="B245" s="13"/>
      <c r="C245" s="15"/>
      <c r="D245" s="223"/>
      <c r="E245" s="223"/>
      <c r="F245" s="13"/>
      <c r="G245" s="13"/>
      <c r="H245" s="13"/>
      <c r="I245" s="13"/>
      <c r="J245" s="13"/>
      <c r="K245" s="13"/>
      <c r="L245" s="13"/>
      <c r="M245" s="13"/>
      <c r="N245" s="13"/>
      <c r="O245" s="13"/>
      <c r="P245" s="13"/>
      <c r="Q245" s="13"/>
      <c r="R245" s="15"/>
      <c r="S245" s="15"/>
      <c r="T245" s="13"/>
      <c r="U245" s="1002"/>
      <c r="V245" s="1002"/>
      <c r="W245" s="1002"/>
      <c r="X245" s="1002"/>
      <c r="Y245" s="1002"/>
      <c r="Z245" s="223"/>
      <c r="AA245" s="1613"/>
      <c r="AB245" s="1613"/>
      <c r="AC245" s="15"/>
      <c r="AD245" s="15"/>
    </row>
    <row r="246" spans="2:32" ht="12.75" customHeight="1">
      <c r="B246" s="13"/>
      <c r="C246" s="15"/>
      <c r="D246" s="223"/>
      <c r="E246" s="223"/>
      <c r="F246" s="13"/>
      <c r="G246" s="13"/>
      <c r="H246" s="13"/>
      <c r="I246" s="13"/>
      <c r="J246" s="13"/>
      <c r="K246" s="13"/>
      <c r="L246" s="13"/>
      <c r="M246" s="13"/>
      <c r="N246" s="13"/>
      <c r="O246" s="13"/>
      <c r="P246" s="13"/>
      <c r="Q246" s="13"/>
      <c r="R246" s="15"/>
      <c r="S246" s="15"/>
      <c r="T246" s="13"/>
      <c r="U246" s="1002"/>
      <c r="V246" s="1002"/>
      <c r="W246" s="1002"/>
      <c r="X246" s="1002"/>
      <c r="Y246" s="1002"/>
      <c r="Z246" s="223"/>
      <c r="AA246" s="223"/>
      <c r="AB246" s="223"/>
      <c r="AC246" s="223"/>
      <c r="AD246" s="223"/>
      <c r="AE246" s="223"/>
      <c r="AF246" s="223"/>
    </row>
    <row r="247" spans="2:32" ht="12.75" customHeight="1">
      <c r="B247" s="13"/>
      <c r="C247" s="15"/>
      <c r="D247" s="223"/>
      <c r="E247" s="223"/>
      <c r="F247" s="13"/>
      <c r="G247" s="13"/>
      <c r="H247" s="13"/>
      <c r="I247" s="13"/>
      <c r="J247" s="13"/>
      <c r="K247" s="13"/>
      <c r="L247" s="13"/>
      <c r="M247" s="13"/>
      <c r="N247" s="13"/>
      <c r="O247" s="13"/>
      <c r="P247" s="13"/>
      <c r="Q247" s="13"/>
      <c r="R247" s="15"/>
      <c r="S247" s="15"/>
      <c r="T247" s="13"/>
      <c r="U247" s="1002"/>
      <c r="V247" s="1002"/>
      <c r="W247" s="1002"/>
      <c r="X247" s="1002"/>
      <c r="Y247" s="1002"/>
      <c r="Z247" s="223"/>
      <c r="AA247" s="223"/>
      <c r="AB247" s="223"/>
      <c r="AC247" s="223"/>
      <c r="AD247" s="223"/>
      <c r="AE247" s="223"/>
      <c r="AF247" s="223"/>
    </row>
    <row r="248" spans="2:32" ht="12.75" customHeight="1">
      <c r="B248" s="13"/>
      <c r="C248" s="15"/>
      <c r="D248" s="223"/>
      <c r="E248" s="223"/>
      <c r="F248" s="13"/>
      <c r="G248" s="13"/>
      <c r="H248" s="13"/>
      <c r="I248" s="13"/>
      <c r="J248" s="13"/>
      <c r="K248" s="13"/>
      <c r="L248" s="13"/>
      <c r="M248" s="13"/>
      <c r="N248" s="13"/>
      <c r="O248" s="13"/>
      <c r="P248" s="13"/>
      <c r="Q248" s="13"/>
      <c r="R248" s="15"/>
      <c r="S248" s="15"/>
      <c r="T248" s="13"/>
      <c r="U248" s="1002"/>
      <c r="V248" s="1002"/>
      <c r="W248" s="1002"/>
      <c r="X248" s="1002"/>
      <c r="Y248" s="1002"/>
      <c r="Z248" s="223"/>
      <c r="AA248" s="223"/>
      <c r="AB248" s="223"/>
      <c r="AC248" s="223"/>
      <c r="AD248" s="223"/>
      <c r="AE248" s="223"/>
      <c r="AF248" s="223"/>
    </row>
    <row r="249" spans="2:32" ht="12.75" customHeight="1">
      <c r="B249" s="13"/>
      <c r="C249" s="15"/>
      <c r="D249" s="223"/>
      <c r="E249" s="223"/>
      <c r="F249" s="13"/>
      <c r="G249" s="13"/>
      <c r="H249" s="13"/>
      <c r="I249" s="13"/>
      <c r="J249" s="13"/>
      <c r="K249" s="13"/>
      <c r="L249" s="13"/>
      <c r="M249" s="13"/>
      <c r="N249" s="13"/>
      <c r="O249" s="13"/>
      <c r="P249" s="13"/>
      <c r="Q249" s="13"/>
      <c r="R249" s="15"/>
      <c r="S249" s="15"/>
      <c r="T249" s="13"/>
      <c r="U249" s="1002"/>
      <c r="V249" s="1002"/>
      <c r="W249" s="1002"/>
      <c r="X249" s="1002"/>
      <c r="Y249" s="1002"/>
      <c r="Z249" s="528"/>
      <c r="AA249" s="528"/>
      <c r="AB249" s="528"/>
      <c r="AC249" s="223"/>
      <c r="AD249" s="223"/>
      <c r="AE249" s="223"/>
      <c r="AF249" s="223"/>
    </row>
    <row r="250" spans="2:32" ht="12.75" customHeight="1">
      <c r="B250" s="13"/>
      <c r="C250" s="15"/>
      <c r="D250" s="223"/>
      <c r="E250" s="223"/>
      <c r="F250" s="13"/>
      <c r="G250" s="13"/>
      <c r="H250" s="13"/>
      <c r="I250" s="13"/>
      <c r="J250" s="13"/>
      <c r="K250" s="105"/>
      <c r="L250" s="13"/>
      <c r="M250" s="13"/>
      <c r="N250" s="13"/>
      <c r="O250" s="13"/>
      <c r="P250" s="13"/>
      <c r="Q250" s="13"/>
      <c r="R250" s="15"/>
      <c r="S250" s="15"/>
      <c r="T250" s="13"/>
      <c r="U250" s="1002"/>
      <c r="V250" s="1002"/>
      <c r="W250" s="1002"/>
      <c r="X250" s="1002"/>
      <c r="Y250" s="1002"/>
      <c r="Z250" s="15"/>
      <c r="AA250" s="15"/>
      <c r="AB250" s="15"/>
      <c r="AC250" s="223"/>
      <c r="AD250" s="223"/>
      <c r="AE250" s="223"/>
      <c r="AF250" s="223"/>
    </row>
    <row r="251" spans="2:32" ht="12.75" customHeight="1">
      <c r="B251" s="13"/>
      <c r="C251" s="15"/>
      <c r="D251" s="223"/>
      <c r="E251" s="223"/>
      <c r="F251" s="13"/>
      <c r="G251" s="13"/>
      <c r="H251" s="13"/>
      <c r="I251" s="13"/>
      <c r="J251" s="13"/>
      <c r="K251" s="13"/>
      <c r="L251" s="13"/>
      <c r="M251" s="13"/>
      <c r="N251" s="13"/>
      <c r="O251" s="13"/>
      <c r="P251" s="13"/>
      <c r="Q251" s="13"/>
      <c r="R251" s="15"/>
      <c r="S251" s="15"/>
      <c r="T251" s="13"/>
      <c r="U251" s="1002"/>
      <c r="V251" s="1002"/>
      <c r="W251" s="1002"/>
      <c r="X251" s="1002"/>
      <c r="Y251" s="1002"/>
      <c r="Z251" s="15"/>
      <c r="AA251" s="15"/>
      <c r="AB251" s="15"/>
      <c r="AC251" s="223"/>
      <c r="AD251" s="223"/>
      <c r="AE251" s="223"/>
      <c r="AF251" s="223"/>
    </row>
    <row r="252" spans="2:32" ht="12.75" customHeight="1">
      <c r="B252" s="13"/>
      <c r="C252" s="15"/>
      <c r="D252" s="223"/>
      <c r="E252" s="223"/>
      <c r="F252" s="13"/>
      <c r="G252" s="13"/>
      <c r="H252" s="13"/>
      <c r="I252" s="13"/>
      <c r="J252" s="13"/>
      <c r="K252" s="13"/>
      <c r="L252" s="13"/>
      <c r="M252" s="13"/>
      <c r="N252" s="13"/>
      <c r="O252" s="13"/>
      <c r="P252" s="13"/>
      <c r="Q252" s="13"/>
      <c r="R252" s="15"/>
      <c r="S252" s="15"/>
      <c r="T252" s="13"/>
      <c r="U252" s="1002"/>
      <c r="V252" s="1002"/>
      <c r="W252" s="1002"/>
      <c r="X252" s="1002"/>
      <c r="Y252" s="1002"/>
      <c r="Z252" s="15"/>
      <c r="AA252" s="15"/>
      <c r="AB252" s="15"/>
      <c r="AC252" s="223"/>
      <c r="AD252" s="223"/>
      <c r="AE252" s="223"/>
      <c r="AF252" s="223"/>
    </row>
    <row r="253" spans="2:32" ht="12.75" customHeight="1">
      <c r="B253" s="13"/>
      <c r="C253" s="15"/>
      <c r="D253" s="223"/>
      <c r="E253" s="223"/>
      <c r="F253" s="13"/>
      <c r="G253" s="13"/>
      <c r="H253" s="13"/>
      <c r="I253" s="13"/>
      <c r="J253" s="13"/>
      <c r="K253" s="13"/>
      <c r="L253" s="13"/>
      <c r="M253" s="13"/>
      <c r="N253" s="13"/>
      <c r="O253" s="13"/>
      <c r="P253" s="13"/>
      <c r="Q253" s="13"/>
      <c r="R253" s="15"/>
      <c r="S253" s="15"/>
      <c r="T253" s="13"/>
      <c r="U253" s="1002"/>
      <c r="V253" s="1002"/>
      <c r="W253" s="1002"/>
      <c r="X253" s="1002"/>
      <c r="Y253" s="1002"/>
      <c r="Z253" s="15"/>
      <c r="AA253" s="15"/>
      <c r="AB253" s="15"/>
      <c r="AC253" s="223"/>
      <c r="AD253" s="223"/>
      <c r="AE253" s="223"/>
      <c r="AF253" s="223"/>
    </row>
    <row r="254" spans="2:32" ht="12.75" customHeight="1">
      <c r="B254" s="13"/>
      <c r="C254" s="15"/>
      <c r="D254" s="223"/>
      <c r="E254" s="223"/>
      <c r="F254" s="13"/>
      <c r="G254" s="13"/>
      <c r="H254" s="13"/>
      <c r="I254" s="13"/>
      <c r="J254" s="13"/>
      <c r="K254" s="13"/>
      <c r="L254" s="13"/>
      <c r="M254" s="13"/>
      <c r="N254" s="13"/>
      <c r="O254" s="13"/>
      <c r="P254" s="13"/>
      <c r="Q254" s="13"/>
      <c r="R254" s="15"/>
      <c r="S254" s="15"/>
      <c r="T254" s="13"/>
      <c r="U254" s="1002"/>
      <c r="V254" s="1002"/>
      <c r="W254" s="1002"/>
      <c r="X254" s="1002"/>
      <c r="Y254" s="1002"/>
      <c r="Z254" s="15"/>
      <c r="AA254" s="15"/>
      <c r="AB254" s="15"/>
      <c r="AC254" s="223"/>
      <c r="AD254" s="223"/>
      <c r="AE254" s="223"/>
      <c r="AF254" s="223"/>
    </row>
    <row r="255" spans="2:32" ht="12.75" customHeight="1">
      <c r="B255" s="13"/>
      <c r="C255" s="15"/>
      <c r="D255" s="223"/>
      <c r="E255" s="223"/>
      <c r="F255" s="13"/>
      <c r="G255" s="13"/>
      <c r="H255" s="13"/>
      <c r="I255" s="13"/>
      <c r="J255" s="13"/>
      <c r="K255" s="13"/>
      <c r="L255" s="13"/>
      <c r="M255" s="13"/>
      <c r="N255" s="13"/>
      <c r="O255" s="13"/>
      <c r="P255" s="13"/>
      <c r="Q255" s="13"/>
      <c r="R255" s="15"/>
      <c r="S255" s="15"/>
      <c r="T255" s="13"/>
      <c r="U255" s="1002"/>
      <c r="V255" s="1002"/>
      <c r="W255" s="1002"/>
      <c r="X255" s="1002"/>
      <c r="Y255" s="1002"/>
      <c r="Z255" s="15"/>
      <c r="AA255" s="15"/>
      <c r="AB255" s="15"/>
      <c r="AC255" s="223"/>
      <c r="AD255" s="223"/>
      <c r="AE255" s="223"/>
      <c r="AF255" s="223"/>
    </row>
    <row r="256" spans="2:32" ht="12.75" customHeight="1">
      <c r="B256" s="13"/>
      <c r="C256" s="15"/>
      <c r="D256" s="223"/>
      <c r="E256" s="223"/>
      <c r="F256" s="13"/>
      <c r="G256" s="13"/>
      <c r="H256" s="13"/>
      <c r="I256" s="13"/>
      <c r="J256" s="13"/>
      <c r="K256" s="13"/>
      <c r="L256" s="13"/>
      <c r="M256" s="13"/>
      <c r="N256" s="13"/>
      <c r="O256" s="13"/>
      <c r="P256" s="13"/>
      <c r="Q256" s="13"/>
      <c r="R256" s="15"/>
      <c r="S256" s="15"/>
      <c r="T256" s="13"/>
      <c r="U256" s="1002"/>
      <c r="V256" s="1002"/>
      <c r="W256" s="1002"/>
      <c r="X256" s="1002"/>
      <c r="Y256" s="1002"/>
      <c r="Z256" s="15"/>
      <c r="AA256" s="15"/>
      <c r="AB256" s="15"/>
      <c r="AC256" s="223"/>
      <c r="AD256" s="223"/>
      <c r="AE256" s="223"/>
      <c r="AF256" s="223"/>
    </row>
    <row r="257" spans="2:32" ht="12.75" customHeight="1">
      <c r="B257" s="13"/>
      <c r="C257" s="15"/>
      <c r="D257" s="223"/>
      <c r="E257" s="223"/>
      <c r="F257" s="13"/>
      <c r="G257" s="13"/>
      <c r="H257" s="13"/>
      <c r="I257" s="13"/>
      <c r="J257" s="13"/>
      <c r="K257" s="13"/>
      <c r="L257" s="13"/>
      <c r="M257" s="13"/>
      <c r="N257" s="13"/>
      <c r="O257" s="13"/>
      <c r="P257" s="13"/>
      <c r="Q257" s="13"/>
      <c r="R257" s="15"/>
      <c r="S257" s="15"/>
      <c r="T257" s="13"/>
      <c r="U257" s="1002"/>
      <c r="V257" s="1002"/>
      <c r="W257" s="1002"/>
      <c r="X257" s="1002"/>
      <c r="Y257" s="1002"/>
      <c r="Z257" s="15"/>
      <c r="AA257" s="15"/>
      <c r="AB257" s="15"/>
      <c r="AC257" s="223"/>
      <c r="AD257" s="223"/>
      <c r="AE257" s="223"/>
      <c r="AF257" s="223"/>
    </row>
    <row r="258" spans="2:32" ht="18">
      <c r="B258" s="13"/>
      <c r="C258" s="15"/>
      <c r="D258" s="223"/>
      <c r="E258" s="223"/>
      <c r="F258" s="223"/>
      <c r="G258" s="223"/>
      <c r="H258" s="437"/>
      <c r="I258" s="223"/>
      <c r="J258" s="223"/>
      <c r="K258" s="223"/>
      <c r="L258" s="223"/>
      <c r="M258" s="223"/>
      <c r="N258" s="223"/>
      <c r="O258" s="223"/>
      <c r="P258" s="223"/>
      <c r="Q258" s="223"/>
      <c r="R258" s="223"/>
      <c r="S258" s="223"/>
      <c r="T258" s="13"/>
      <c r="U258" s="1002"/>
      <c r="V258" s="1002"/>
      <c r="W258" s="1002"/>
      <c r="X258" s="1002"/>
      <c r="Y258" s="1002"/>
      <c r="Z258" s="15"/>
      <c r="AA258" s="15"/>
      <c r="AB258" s="15"/>
      <c r="AC258" s="223"/>
      <c r="AD258" s="223"/>
      <c r="AE258" s="223"/>
      <c r="AF258" s="223"/>
    </row>
    <row r="259" spans="2:32" ht="12.75" customHeight="1">
      <c r="B259" s="13"/>
      <c r="C259" s="15"/>
      <c r="D259" s="223"/>
      <c r="E259" s="223"/>
      <c r="F259" s="223"/>
      <c r="G259" s="223"/>
      <c r="H259" s="223"/>
      <c r="I259" s="223"/>
      <c r="J259" s="223"/>
      <c r="K259" s="223"/>
      <c r="L259" s="223"/>
      <c r="M259" s="223"/>
      <c r="N259" s="223"/>
      <c r="O259" s="223"/>
      <c r="P259" s="223"/>
      <c r="Q259" s="223"/>
      <c r="R259" s="223"/>
      <c r="S259" s="223"/>
      <c r="T259" s="13"/>
      <c r="U259" s="1002"/>
      <c r="V259" s="1002"/>
      <c r="W259" s="1002"/>
      <c r="X259" s="1002"/>
      <c r="Y259" s="1002"/>
      <c r="Z259" s="15"/>
      <c r="AA259" s="15"/>
      <c r="AB259" s="15"/>
      <c r="AC259" s="223"/>
      <c r="AD259" s="223"/>
      <c r="AE259" s="223"/>
      <c r="AF259" s="223"/>
    </row>
    <row r="260" spans="2:32" ht="12.75" customHeight="1">
      <c r="B260" s="13"/>
      <c r="C260" s="15"/>
      <c r="D260" s="223"/>
      <c r="E260" s="13"/>
      <c r="F260" s="13"/>
      <c r="G260" s="13"/>
      <c r="H260" s="13"/>
      <c r="I260" s="13"/>
      <c r="J260" s="13"/>
      <c r="K260" s="13"/>
      <c r="L260" s="13"/>
      <c r="M260" s="13"/>
      <c r="N260" s="13"/>
      <c r="O260" s="13"/>
      <c r="P260" s="13"/>
      <c r="Q260" s="13"/>
      <c r="R260" s="15"/>
      <c r="S260" s="15"/>
      <c r="T260" s="13"/>
      <c r="U260" s="1002"/>
      <c r="V260" s="1002"/>
      <c r="W260" s="1002"/>
      <c r="X260" s="1002"/>
      <c r="Y260" s="1002"/>
      <c r="Z260" s="15"/>
      <c r="AA260" s="15"/>
      <c r="AB260" s="15"/>
      <c r="AC260" s="15"/>
      <c r="AD260" s="15"/>
    </row>
    <row r="261" spans="2:32" ht="12.75" customHeight="1">
      <c r="B261" s="13"/>
      <c r="C261" s="15"/>
      <c r="D261" s="223"/>
      <c r="E261" s="13"/>
      <c r="F261" s="13"/>
      <c r="G261" s="13"/>
      <c r="H261" s="13"/>
      <c r="I261" s="13"/>
      <c r="J261" s="13"/>
      <c r="K261" s="13"/>
      <c r="L261" s="13"/>
      <c r="M261" s="13"/>
      <c r="N261" s="13"/>
      <c r="O261" s="13"/>
      <c r="P261" s="13"/>
      <c r="Q261" s="13"/>
      <c r="R261" s="15"/>
      <c r="S261" s="15"/>
      <c r="T261" s="13"/>
      <c r="U261" s="1002"/>
      <c r="V261" s="1002"/>
      <c r="W261" s="1002"/>
      <c r="X261" s="1002"/>
      <c r="Y261" s="1002"/>
    </row>
    <row r="262" spans="2:32" ht="12.75" customHeight="1">
      <c r="B262" s="13"/>
      <c r="C262" s="15"/>
      <c r="D262" s="223"/>
      <c r="E262" s="13"/>
      <c r="F262" s="13"/>
      <c r="G262" s="13"/>
      <c r="H262" s="13"/>
      <c r="I262" s="13"/>
      <c r="J262" s="13"/>
      <c r="K262" s="13"/>
      <c r="L262" s="13"/>
      <c r="M262" s="13"/>
      <c r="N262" s="13"/>
      <c r="O262" s="13"/>
      <c r="P262" s="13"/>
      <c r="Q262" s="13"/>
      <c r="R262" s="15"/>
      <c r="S262" s="15"/>
      <c r="T262" s="13"/>
      <c r="U262" s="1002"/>
      <c r="V262" s="1002"/>
      <c r="W262" s="1002"/>
      <c r="X262" s="1002"/>
      <c r="Y262" s="1002"/>
    </row>
    <row r="263" spans="2:32" ht="12.75" customHeight="1">
      <c r="B263" s="13"/>
      <c r="C263" s="15"/>
      <c r="D263" s="223"/>
      <c r="E263" s="13"/>
      <c r="F263" s="13"/>
      <c r="G263" s="13"/>
      <c r="H263" s="13"/>
      <c r="I263" s="13"/>
      <c r="J263" s="13"/>
      <c r="K263" s="13"/>
      <c r="L263" s="13"/>
      <c r="M263" s="13"/>
      <c r="N263" s="13"/>
      <c r="O263" s="13"/>
      <c r="P263" s="13"/>
      <c r="Q263" s="13"/>
      <c r="R263" s="15"/>
      <c r="S263" s="15"/>
      <c r="T263" s="13"/>
      <c r="U263" s="1002"/>
      <c r="V263" s="1002"/>
      <c r="W263" s="1002"/>
      <c r="X263" s="1002"/>
      <c r="Y263" s="1002"/>
    </row>
    <row r="264" spans="2:32" ht="12.75" customHeight="1">
      <c r="B264" s="13"/>
      <c r="C264" s="15"/>
      <c r="D264" s="223"/>
      <c r="E264" s="13"/>
      <c r="F264" s="13"/>
      <c r="G264" s="13"/>
      <c r="H264" s="13"/>
      <c r="I264" s="13"/>
      <c r="J264" s="13"/>
      <c r="K264" s="13"/>
      <c r="L264" s="13"/>
      <c r="M264" s="13"/>
      <c r="N264" s="13"/>
      <c r="O264" s="13"/>
      <c r="P264" s="13"/>
      <c r="Q264" s="13"/>
      <c r="R264" s="15"/>
      <c r="S264" s="15"/>
      <c r="T264" s="13"/>
      <c r="U264" s="1002"/>
      <c r="V264" s="1002"/>
      <c r="W264" s="1002"/>
      <c r="X264" s="1002"/>
      <c r="Y264" s="1002"/>
    </row>
    <row r="265" spans="2:32" ht="12.75" customHeight="1">
      <c r="B265" s="13"/>
      <c r="C265" s="15"/>
      <c r="D265" s="13"/>
      <c r="E265" s="13"/>
      <c r="F265" s="13"/>
      <c r="G265" s="13"/>
      <c r="H265" s="13"/>
      <c r="I265" s="13"/>
      <c r="J265" s="13"/>
      <c r="K265" s="13"/>
      <c r="L265" s="13"/>
      <c r="M265" s="13"/>
      <c r="N265" s="13"/>
      <c r="O265" s="13"/>
      <c r="P265" s="13"/>
      <c r="Q265" s="13"/>
      <c r="R265" s="15"/>
      <c r="S265" s="15"/>
      <c r="T265" s="13"/>
      <c r="U265" s="1002"/>
      <c r="V265" s="1002"/>
      <c r="W265" s="1002"/>
      <c r="X265" s="1002"/>
      <c r="Y265" s="1002"/>
    </row>
    <row r="266" spans="2:32" ht="12.75" customHeight="1">
      <c r="B266" s="13"/>
      <c r="C266" s="15"/>
      <c r="D266" s="13"/>
      <c r="E266" s="13"/>
      <c r="F266" s="13"/>
      <c r="G266" s="13"/>
      <c r="H266" s="13"/>
      <c r="I266" s="13"/>
      <c r="J266" s="13"/>
      <c r="K266" s="13"/>
      <c r="L266" s="13"/>
      <c r="M266" s="13"/>
      <c r="N266" s="13"/>
      <c r="O266" s="13"/>
      <c r="P266" s="13"/>
      <c r="Q266" s="13"/>
      <c r="R266" s="15"/>
      <c r="S266" s="15"/>
      <c r="T266" s="13"/>
      <c r="U266" s="1002"/>
      <c r="V266" s="1002"/>
      <c r="W266" s="1002"/>
      <c r="X266" s="1002"/>
      <c r="Y266" s="1002"/>
    </row>
    <row r="267" spans="2:32" ht="12.75" customHeight="1">
      <c r="B267" s="13"/>
      <c r="C267" s="13"/>
      <c r="D267" s="13"/>
      <c r="E267" s="13"/>
      <c r="F267" s="13"/>
      <c r="G267" s="13"/>
      <c r="H267" s="13"/>
      <c r="I267" s="13"/>
      <c r="J267" s="13"/>
      <c r="K267" s="13"/>
      <c r="L267" s="13"/>
      <c r="M267" s="13"/>
      <c r="N267" s="13"/>
      <c r="O267" s="13"/>
      <c r="P267" s="13"/>
      <c r="Q267" s="13"/>
      <c r="R267" s="15"/>
      <c r="S267" s="15"/>
      <c r="T267" s="13"/>
      <c r="U267" s="1002"/>
      <c r="V267" s="1002"/>
      <c r="W267" s="1002"/>
      <c r="X267" s="1002"/>
      <c r="Y267" s="1002"/>
    </row>
    <row r="268" spans="2:32" ht="12.75" customHeight="1">
      <c r="B268" s="13"/>
      <c r="C268" s="13"/>
      <c r="D268" s="13"/>
      <c r="E268" s="13"/>
      <c r="F268" s="13"/>
      <c r="G268" s="13"/>
      <c r="H268" s="13"/>
      <c r="I268" s="13"/>
      <c r="J268" s="13"/>
      <c r="K268" s="13"/>
      <c r="L268" s="13"/>
      <c r="M268" s="13"/>
      <c r="N268" s="13"/>
      <c r="O268" s="13"/>
      <c r="P268" s="13"/>
      <c r="Q268" s="13"/>
      <c r="R268" s="15"/>
      <c r="S268" s="15"/>
      <c r="T268" s="13"/>
      <c r="U268" s="1002"/>
      <c r="V268" s="1002"/>
      <c r="W268" s="1002"/>
      <c r="X268" s="1002"/>
      <c r="Y268" s="1002"/>
    </row>
    <row r="269" spans="2:32" ht="12.75" customHeight="1">
      <c r="B269" s="13"/>
      <c r="C269" s="13"/>
      <c r="D269" s="13"/>
      <c r="E269" s="13"/>
      <c r="F269" s="13"/>
      <c r="G269" s="13"/>
      <c r="H269" s="13"/>
      <c r="I269" s="13"/>
      <c r="J269" s="13"/>
      <c r="K269" s="13"/>
      <c r="L269" s="13"/>
      <c r="M269" s="13"/>
      <c r="N269" s="13"/>
      <c r="O269" s="13"/>
      <c r="P269" s="13"/>
      <c r="Q269" s="13"/>
      <c r="R269" s="15"/>
      <c r="S269" s="15"/>
      <c r="T269" s="13"/>
      <c r="U269" s="1002"/>
      <c r="V269" s="1002"/>
      <c r="W269" s="1002"/>
      <c r="X269" s="1002"/>
      <c r="Y269" s="1002"/>
    </row>
    <row r="270" spans="2:32" ht="12.75" customHeight="1">
      <c r="B270" s="13"/>
      <c r="C270" s="13"/>
      <c r="D270" s="13"/>
      <c r="E270" s="13"/>
      <c r="F270" s="13"/>
      <c r="G270" s="13"/>
      <c r="H270" s="13"/>
      <c r="I270" s="13"/>
      <c r="J270" s="13"/>
      <c r="K270" s="13"/>
      <c r="L270" s="13"/>
      <c r="M270" s="13"/>
      <c r="N270" s="13"/>
      <c r="O270" s="13"/>
      <c r="P270" s="13"/>
      <c r="Q270" s="13"/>
      <c r="R270" s="15"/>
      <c r="S270" s="15"/>
      <c r="T270" s="13"/>
      <c r="U270" s="1002"/>
      <c r="V270" s="1002"/>
      <c r="W270" s="1002"/>
      <c r="X270" s="1002"/>
      <c r="Y270" s="1002"/>
    </row>
    <row r="271" spans="2:32" ht="12.75" customHeight="1">
      <c r="B271" s="13"/>
      <c r="C271" s="13"/>
      <c r="D271" s="13"/>
      <c r="E271" s="13"/>
      <c r="F271" s="13"/>
      <c r="G271" s="13"/>
      <c r="H271" s="13"/>
      <c r="I271" s="13"/>
      <c r="J271" s="13"/>
      <c r="K271" s="13"/>
      <c r="L271" s="13"/>
      <c r="M271" s="13"/>
      <c r="N271" s="13"/>
      <c r="O271" s="13"/>
      <c r="P271" s="13"/>
      <c r="Q271" s="13"/>
      <c r="R271" s="15"/>
      <c r="S271" s="15"/>
      <c r="T271" s="13"/>
      <c r="U271" s="1002"/>
      <c r="V271" s="1002"/>
      <c r="W271" s="1002"/>
      <c r="X271" s="1002"/>
      <c r="Y271" s="1002"/>
    </row>
    <row r="272" spans="2:32" ht="12.75" customHeight="1">
      <c r="B272" s="13"/>
      <c r="C272" s="13"/>
      <c r="D272" s="13"/>
      <c r="E272" s="13"/>
      <c r="F272" s="13"/>
      <c r="G272" s="13"/>
      <c r="H272" s="13"/>
      <c r="I272" s="13"/>
      <c r="J272" s="13"/>
      <c r="K272" s="13"/>
      <c r="L272" s="13"/>
      <c r="M272" s="13"/>
      <c r="N272" s="13"/>
      <c r="O272" s="13"/>
      <c r="P272" s="13"/>
      <c r="Q272" s="13"/>
      <c r="R272" s="15"/>
      <c r="S272" s="15"/>
      <c r="T272" s="13"/>
      <c r="U272" s="1002"/>
      <c r="V272" s="1002"/>
      <c r="W272" s="1002"/>
      <c r="X272" s="1002"/>
      <c r="Y272" s="1002"/>
    </row>
    <row r="273" spans="17:25" ht="12.75" customHeight="1">
      <c r="U273" s="1002"/>
      <c r="V273" s="1002"/>
      <c r="W273" s="1002"/>
      <c r="X273" s="1002"/>
      <c r="Y273" s="1002"/>
    </row>
    <row r="274" spans="17:25" ht="12.75" customHeight="1">
      <c r="U274" s="1002"/>
      <c r="V274" s="1002"/>
      <c r="W274" s="1002"/>
      <c r="X274" s="1002"/>
      <c r="Y274" s="1002"/>
    </row>
    <row r="275" spans="17:25" ht="12.75" customHeight="1">
      <c r="U275" s="1002"/>
      <c r="V275" s="1002"/>
      <c r="W275" s="1002"/>
      <c r="X275" s="1002"/>
      <c r="Y275" s="1002"/>
    </row>
    <row r="276" spans="17:25" ht="12.75" customHeight="1">
      <c r="U276" s="1002"/>
      <c r="V276" s="1002"/>
      <c r="W276" s="1002"/>
      <c r="X276" s="1002"/>
      <c r="Y276" s="1002"/>
    </row>
    <row r="277" spans="17:25" ht="12.75" customHeight="1">
      <c r="U277" s="1002"/>
      <c r="V277" s="1002"/>
      <c r="W277" s="1002"/>
      <c r="X277" s="1002"/>
      <c r="Y277" s="1002"/>
    </row>
    <row r="278" spans="17:25" ht="12.75" customHeight="1">
      <c r="U278" s="1002"/>
      <c r="V278" s="1002"/>
      <c r="W278" s="1002"/>
      <c r="X278" s="1002"/>
      <c r="Y278" s="1002"/>
    </row>
    <row r="279" spans="17:25" ht="12.75" customHeight="1">
      <c r="U279" s="1002"/>
      <c r="V279" s="1002"/>
      <c r="W279" s="1002"/>
      <c r="X279" s="1002"/>
      <c r="Y279" s="1002"/>
    </row>
    <row r="280" spans="17:25" ht="12.75" customHeight="1">
      <c r="Q280" s="482"/>
      <c r="U280" s="1002"/>
      <c r="V280" s="1002"/>
      <c r="W280" s="1002"/>
      <c r="X280" s="1002"/>
      <c r="Y280" s="1002"/>
    </row>
    <row r="281" spans="17:25" ht="12.75" customHeight="1">
      <c r="Q281" s="482"/>
      <c r="U281" s="1002"/>
      <c r="V281" s="1002"/>
      <c r="W281" s="1002"/>
      <c r="X281" s="1002"/>
      <c r="Y281" s="1002"/>
    </row>
    <row r="282" spans="17:25" ht="12.75" customHeight="1">
      <c r="Q282" s="482"/>
      <c r="U282" s="1002"/>
      <c r="V282" s="1002"/>
      <c r="W282" s="1002"/>
      <c r="X282" s="1002"/>
      <c r="Y282" s="1002"/>
    </row>
    <row r="283" spans="17:25" ht="12.75" customHeight="1">
      <c r="Q283" s="482"/>
      <c r="U283" s="1002"/>
      <c r="V283" s="1002"/>
      <c r="W283" s="1002"/>
      <c r="X283" s="1002"/>
      <c r="Y283" s="1002"/>
    </row>
    <row r="284" spans="17:25" ht="12.75" customHeight="1">
      <c r="Q284" s="482"/>
      <c r="U284" s="1002"/>
      <c r="V284" s="1002"/>
      <c r="W284" s="1002"/>
      <c r="X284" s="1002"/>
      <c r="Y284" s="1002"/>
    </row>
    <row r="285" spans="17:25" ht="12.75" customHeight="1">
      <c r="Q285" s="482"/>
      <c r="U285" s="1002"/>
      <c r="V285" s="1002"/>
      <c r="W285" s="1002"/>
      <c r="X285" s="1002"/>
      <c r="Y285" s="1002"/>
    </row>
    <row r="286" spans="17:25" ht="18">
      <c r="Q286" s="484"/>
      <c r="R286" s="484"/>
      <c r="S286" s="484"/>
      <c r="U286" s="1002"/>
      <c r="V286" s="1002"/>
      <c r="W286" s="1002"/>
      <c r="X286" s="1002"/>
      <c r="Y286" s="1002"/>
    </row>
    <row r="287" spans="17:25" ht="18">
      <c r="Q287" s="485"/>
      <c r="R287" s="485"/>
      <c r="S287" s="485"/>
      <c r="U287" s="1002"/>
      <c r="V287" s="1002"/>
      <c r="W287" s="1002"/>
      <c r="X287" s="1002"/>
      <c r="Y287" s="1002"/>
    </row>
    <row r="288" spans="17:25" ht="15.75" hidden="1" customHeight="1">
      <c r="Q288" s="486"/>
      <c r="R288" s="486"/>
      <c r="S288" s="486"/>
      <c r="U288" s="1002"/>
      <c r="V288" s="1002"/>
      <c r="W288" s="1002"/>
      <c r="X288" s="1002"/>
      <c r="Y288" s="1002"/>
    </row>
    <row r="289" spans="17:25" ht="15.75" customHeight="1">
      <c r="Q289" s="486"/>
      <c r="R289" s="486"/>
      <c r="S289" s="486"/>
      <c r="U289" s="1002"/>
      <c r="V289" s="1002"/>
      <c r="W289" s="1002"/>
      <c r="X289" s="1002"/>
      <c r="Y289" s="1002"/>
    </row>
    <row r="290" spans="17:25" ht="15.75" customHeight="1">
      <c r="Q290" s="486"/>
      <c r="R290" s="486"/>
      <c r="S290" s="486"/>
      <c r="U290" s="1002"/>
      <c r="V290" s="1002"/>
      <c r="W290" s="1002"/>
      <c r="X290" s="1002"/>
      <c r="Y290" s="1002"/>
    </row>
    <row r="291" spans="17:25" ht="15.75" customHeight="1">
      <c r="Q291" s="486"/>
      <c r="R291" s="486"/>
      <c r="S291" s="486"/>
      <c r="U291" s="1002"/>
      <c r="V291" s="1002"/>
      <c r="W291" s="1002"/>
      <c r="X291" s="1002"/>
      <c r="Y291" s="1002"/>
    </row>
    <row r="292" spans="17:25" ht="15.75" customHeight="1">
      <c r="Q292" s="486"/>
      <c r="R292" s="486"/>
      <c r="S292" s="486"/>
      <c r="U292" s="1002"/>
      <c r="V292" s="1002"/>
      <c r="W292" s="1002"/>
      <c r="X292" s="1002"/>
      <c r="Y292" s="1002"/>
    </row>
    <row r="293" spans="17:25" ht="15.75" customHeight="1">
      <c r="Q293" s="486"/>
      <c r="R293" s="486"/>
      <c r="S293" s="486"/>
      <c r="U293" s="1002"/>
      <c r="V293" s="1002"/>
      <c r="W293" s="1002"/>
      <c r="X293" s="1002"/>
      <c r="Y293" s="1002"/>
    </row>
    <row r="294" spans="17:25" ht="15.75" customHeight="1">
      <c r="Q294" s="486"/>
      <c r="R294" s="486"/>
      <c r="S294" s="486"/>
      <c r="U294" s="1002"/>
      <c r="V294" s="1002"/>
      <c r="W294" s="1002"/>
      <c r="X294" s="1002"/>
      <c r="Y294" s="1002"/>
    </row>
    <row r="295" spans="17:25" ht="15.75" customHeight="1">
      <c r="Q295" s="486"/>
      <c r="R295" s="486"/>
      <c r="S295" s="486"/>
      <c r="U295" s="1002"/>
      <c r="V295" s="1002"/>
      <c r="W295" s="1002"/>
      <c r="X295" s="1002"/>
      <c r="Y295" s="1002"/>
    </row>
    <row r="296" spans="17:25" ht="15.75" customHeight="1">
      <c r="Q296" s="486"/>
      <c r="R296" s="486"/>
      <c r="S296" s="486"/>
      <c r="U296" s="1002"/>
      <c r="V296" s="1002"/>
      <c r="W296" s="1002"/>
      <c r="X296" s="1002"/>
      <c r="Y296" s="1002"/>
    </row>
    <row r="297" spans="17:25" ht="15.75" customHeight="1">
      <c r="Q297" s="486"/>
      <c r="R297" s="486"/>
      <c r="S297" s="486"/>
      <c r="U297" s="1002"/>
      <c r="V297" s="1002"/>
      <c r="W297" s="1002"/>
      <c r="X297" s="1002"/>
      <c r="Y297" s="1002"/>
    </row>
    <row r="298" spans="17:25" ht="15.75" customHeight="1">
      <c r="Q298" s="486"/>
      <c r="R298" s="486"/>
      <c r="S298" s="486"/>
      <c r="U298" s="1002"/>
      <c r="V298" s="1002"/>
      <c r="W298" s="1002"/>
      <c r="X298" s="1002"/>
      <c r="Y298" s="1002"/>
    </row>
    <row r="299" spans="17:25" ht="15.75" customHeight="1">
      <c r="Q299" s="486"/>
      <c r="R299" s="486"/>
      <c r="S299" s="486"/>
      <c r="U299" s="1002"/>
      <c r="V299" s="1002"/>
      <c r="W299" s="1002"/>
      <c r="X299" s="1002"/>
      <c r="Y299" s="1002"/>
    </row>
    <row r="300" spans="17:25" ht="15.75" customHeight="1">
      <c r="Q300" s="486"/>
      <c r="R300" s="486"/>
      <c r="S300" s="486"/>
      <c r="U300" s="1002"/>
      <c r="V300" s="1002"/>
      <c r="W300" s="1002"/>
      <c r="X300" s="1002"/>
      <c r="Y300" s="1002"/>
    </row>
    <row r="301" spans="17:25" ht="15.75" customHeight="1">
      <c r="Q301" s="486"/>
      <c r="R301" s="486"/>
      <c r="S301" s="486"/>
      <c r="U301" s="1002"/>
      <c r="V301" s="1002"/>
      <c r="W301" s="1002"/>
      <c r="X301" s="1002"/>
      <c r="Y301" s="1002"/>
    </row>
    <row r="302" spans="17:25" ht="15.75" customHeight="1">
      <c r="Q302" s="486"/>
      <c r="R302" s="486"/>
      <c r="S302" s="486"/>
      <c r="U302" s="1002"/>
      <c r="V302" s="1002"/>
      <c r="W302" s="1002"/>
      <c r="X302" s="1002"/>
      <c r="Y302" s="1002"/>
    </row>
    <row r="303" spans="17:25" ht="15.75" customHeight="1">
      <c r="Q303" s="486"/>
      <c r="R303" s="486"/>
      <c r="S303" s="486"/>
      <c r="U303" s="1002"/>
      <c r="V303" s="1002"/>
      <c r="W303" s="1002"/>
      <c r="X303" s="1002"/>
      <c r="Y303" s="1002"/>
    </row>
    <row r="304" spans="17:25" ht="15.75" customHeight="1">
      <c r="Q304" s="486"/>
      <c r="R304" s="486"/>
      <c r="S304" s="486"/>
      <c r="U304" s="1002"/>
      <c r="V304" s="1002"/>
      <c r="W304" s="1002"/>
      <c r="X304" s="1002"/>
      <c r="Y304" s="1002"/>
    </row>
    <row r="305" spans="17:25" ht="15.75" customHeight="1">
      <c r="Q305" s="486"/>
      <c r="R305" s="486"/>
      <c r="S305" s="486"/>
      <c r="U305" s="1002"/>
      <c r="V305" s="1002"/>
      <c r="W305" s="1002"/>
      <c r="X305" s="1002"/>
      <c r="Y305" s="1002"/>
    </row>
    <row r="306" spans="17:25" ht="15.75" customHeight="1">
      <c r="Q306" s="486"/>
      <c r="R306" s="486"/>
      <c r="S306" s="486"/>
      <c r="U306" s="1002"/>
      <c r="V306" s="1002"/>
      <c r="W306" s="1002"/>
      <c r="X306" s="1002"/>
      <c r="Y306" s="1002"/>
    </row>
    <row r="307" spans="17:25" ht="15.75" customHeight="1">
      <c r="Q307" s="486"/>
      <c r="R307" s="486"/>
      <c r="S307" s="486"/>
      <c r="U307" s="1002"/>
      <c r="V307" s="1002"/>
      <c r="W307" s="1002"/>
      <c r="X307" s="1002"/>
      <c r="Y307" s="1002"/>
    </row>
    <row r="308" spans="17:25" ht="15.75" customHeight="1">
      <c r="Q308" s="486"/>
      <c r="R308" s="486"/>
      <c r="S308" s="486"/>
      <c r="U308" s="1002"/>
      <c r="V308" s="1002"/>
      <c r="W308" s="1002"/>
      <c r="X308" s="1002"/>
      <c r="Y308" s="1002"/>
    </row>
    <row r="309" spans="17:25" ht="15.75" customHeight="1">
      <c r="Q309" s="486"/>
      <c r="R309" s="486"/>
      <c r="S309" s="486"/>
      <c r="U309" s="1002"/>
      <c r="V309" s="1002"/>
      <c r="W309" s="1002"/>
      <c r="X309" s="1002"/>
      <c r="Y309" s="1002"/>
    </row>
    <row r="310" spans="17:25" ht="15.75" customHeight="1">
      <c r="Q310" s="486"/>
      <c r="R310" s="486"/>
      <c r="S310" s="486"/>
      <c r="U310" s="1002"/>
      <c r="V310" s="1002"/>
      <c r="W310" s="1002"/>
      <c r="X310" s="1002"/>
      <c r="Y310" s="1002"/>
    </row>
    <row r="311" spans="17:25" ht="15.75" customHeight="1">
      <c r="Q311" s="486"/>
      <c r="R311" s="486"/>
      <c r="S311" s="486"/>
      <c r="U311" s="1002"/>
      <c r="V311" s="1002"/>
      <c r="W311" s="1002"/>
      <c r="X311" s="1002"/>
      <c r="Y311" s="1002"/>
    </row>
    <row r="312" spans="17:25" ht="15.75" customHeight="1">
      <c r="Q312" s="486"/>
      <c r="R312" s="486"/>
      <c r="S312" s="486"/>
      <c r="U312" s="1002"/>
      <c r="V312" s="1002"/>
      <c r="W312" s="1002"/>
      <c r="X312" s="1002"/>
      <c r="Y312" s="1002"/>
    </row>
    <row r="313" spans="17:25" ht="15.75" customHeight="1">
      <c r="Q313" s="486"/>
      <c r="R313" s="486"/>
      <c r="S313" s="486"/>
      <c r="U313" s="1002"/>
      <c r="V313" s="1002"/>
      <c r="W313" s="1002"/>
      <c r="X313" s="1002"/>
      <c r="Y313" s="1002"/>
    </row>
    <row r="314" spans="17:25" ht="15.75" customHeight="1">
      <c r="Q314" s="486"/>
      <c r="R314" s="486"/>
      <c r="S314" s="486"/>
      <c r="U314" s="1002"/>
      <c r="V314" s="1002"/>
      <c r="W314" s="1002"/>
      <c r="X314" s="1002"/>
      <c r="Y314" s="1002"/>
    </row>
    <row r="315" spans="17:25" ht="15.75" customHeight="1">
      <c r="Q315" s="486"/>
      <c r="R315" s="486"/>
      <c r="S315" s="486"/>
      <c r="U315" s="1002"/>
      <c r="V315" s="1002"/>
      <c r="W315" s="1002"/>
      <c r="X315" s="1002"/>
      <c r="Y315" s="1002"/>
    </row>
    <row r="316" spans="17:25" ht="15.75" customHeight="1">
      <c r="Q316" s="486"/>
      <c r="R316" s="486"/>
      <c r="S316" s="486"/>
      <c r="U316" s="1002"/>
      <c r="V316" s="1002"/>
      <c r="W316" s="1002"/>
      <c r="X316" s="1002"/>
      <c r="Y316" s="1002"/>
    </row>
    <row r="317" spans="17:25" ht="15.75" customHeight="1">
      <c r="Q317" s="486"/>
      <c r="R317" s="486"/>
      <c r="S317" s="486"/>
      <c r="U317" s="1002"/>
      <c r="V317" s="1002"/>
      <c r="W317" s="1002"/>
      <c r="X317" s="1002"/>
      <c r="Y317" s="1002"/>
    </row>
    <row r="318" spans="17:25" ht="15.75" customHeight="1">
      <c r="Q318" s="486"/>
      <c r="R318" s="486"/>
      <c r="S318" s="486"/>
      <c r="U318" s="1002"/>
      <c r="V318" s="1002"/>
      <c r="W318" s="1002"/>
      <c r="X318" s="1002"/>
      <c r="Y318" s="1002"/>
    </row>
    <row r="319" spans="17:25" ht="15.75" customHeight="1">
      <c r="Q319" s="486"/>
      <c r="R319" s="486"/>
      <c r="S319" s="486"/>
      <c r="U319" s="1002"/>
      <c r="V319" s="1002"/>
      <c r="W319" s="1002"/>
      <c r="X319" s="1002"/>
      <c r="Y319" s="1002"/>
    </row>
    <row r="320" spans="17:25" ht="15.75" customHeight="1">
      <c r="Q320" s="486"/>
      <c r="R320" s="486"/>
      <c r="S320" s="486"/>
      <c r="U320" s="1002"/>
      <c r="V320" s="1002"/>
      <c r="W320" s="1002"/>
      <c r="X320" s="1002"/>
      <c r="Y320" s="1002"/>
    </row>
    <row r="321" spans="17:25" ht="15.75" customHeight="1">
      <c r="Q321" s="486"/>
      <c r="R321" s="486"/>
      <c r="S321" s="486"/>
      <c r="U321" s="1002"/>
      <c r="V321" s="1002"/>
      <c r="W321" s="1002"/>
      <c r="X321" s="1002"/>
      <c r="Y321" s="1002"/>
    </row>
    <row r="322" spans="17:25" ht="15.75" customHeight="1">
      <c r="Q322" s="486"/>
      <c r="R322" s="486"/>
      <c r="S322" s="486"/>
      <c r="U322" s="1002"/>
      <c r="V322" s="1002"/>
      <c r="W322" s="1002"/>
      <c r="X322" s="1002"/>
      <c r="Y322" s="1002"/>
    </row>
    <row r="323" spans="17:25" ht="15.75" customHeight="1">
      <c r="Q323" s="486"/>
      <c r="R323" s="486"/>
      <c r="S323" s="486"/>
      <c r="U323" s="1002"/>
      <c r="V323" s="1002"/>
      <c r="W323" s="1002"/>
      <c r="X323" s="1002"/>
      <c r="Y323" s="1002"/>
    </row>
    <row r="324" spans="17:25" ht="15.75" customHeight="1">
      <c r="Q324" s="486"/>
      <c r="R324" s="486"/>
      <c r="S324" s="486"/>
      <c r="U324" s="1002"/>
      <c r="V324" s="1002"/>
      <c r="W324" s="1002"/>
      <c r="X324" s="1002"/>
      <c r="Y324" s="1002"/>
    </row>
    <row r="325" spans="17:25" ht="15.75" customHeight="1">
      <c r="Q325" s="486"/>
      <c r="R325" s="486"/>
      <c r="S325" s="486"/>
      <c r="U325" s="1002"/>
      <c r="V325" s="1002"/>
      <c r="W325" s="1002"/>
      <c r="X325" s="1002"/>
      <c r="Y325" s="1002"/>
    </row>
    <row r="326" spans="17:25" ht="15.75" customHeight="1">
      <c r="Q326" s="486"/>
      <c r="R326" s="486"/>
      <c r="S326" s="486"/>
      <c r="U326" s="1002"/>
      <c r="V326" s="1002"/>
      <c r="W326" s="1002"/>
      <c r="X326" s="1002"/>
      <c r="Y326" s="1002"/>
    </row>
    <row r="327" spans="17:25" ht="15.75" customHeight="1">
      <c r="Q327" s="486"/>
      <c r="R327" s="486"/>
      <c r="S327" s="486"/>
      <c r="U327" s="1002"/>
      <c r="V327" s="1002"/>
      <c r="W327" s="1002"/>
      <c r="X327" s="1002"/>
      <c r="Y327" s="1002"/>
    </row>
    <row r="328" spans="17:25" ht="15.75" customHeight="1">
      <c r="Q328" s="486"/>
      <c r="R328" s="486"/>
      <c r="S328" s="486"/>
      <c r="U328" s="1002"/>
      <c r="V328" s="1002"/>
      <c r="W328" s="1002"/>
      <c r="X328" s="1002"/>
      <c r="Y328" s="1002"/>
    </row>
    <row r="329" spans="17:25" ht="15.75" customHeight="1">
      <c r="Q329" s="486"/>
      <c r="R329" s="486"/>
      <c r="S329" s="486"/>
      <c r="U329" s="1002"/>
      <c r="V329" s="1002"/>
      <c r="W329" s="1002"/>
      <c r="X329" s="1002"/>
      <c r="Y329" s="1002"/>
    </row>
    <row r="330" spans="17:25" ht="15.75" customHeight="1">
      <c r="Q330" s="486"/>
      <c r="R330" s="486"/>
      <c r="S330" s="486"/>
      <c r="U330" s="1002"/>
      <c r="V330" s="1002"/>
      <c r="W330" s="1002"/>
      <c r="X330" s="1002"/>
      <c r="Y330" s="1002"/>
    </row>
    <row r="331" spans="17:25" ht="15.75" customHeight="1">
      <c r="Q331" s="486"/>
      <c r="R331" s="486"/>
      <c r="S331" s="486"/>
      <c r="U331" s="1002"/>
      <c r="V331" s="1002"/>
      <c r="W331" s="1002"/>
      <c r="X331" s="1002"/>
      <c r="Y331" s="1002"/>
    </row>
    <row r="332" spans="17:25" ht="15.75" customHeight="1">
      <c r="Q332" s="486"/>
      <c r="R332" s="486"/>
      <c r="S332" s="486"/>
      <c r="U332" s="1002"/>
      <c r="V332" s="1002"/>
      <c r="W332" s="1002"/>
      <c r="X332" s="1002"/>
      <c r="Y332" s="1002"/>
    </row>
    <row r="333" spans="17:25" ht="15.75" customHeight="1">
      <c r="Q333" s="486"/>
      <c r="R333" s="486"/>
      <c r="S333" s="486"/>
      <c r="U333" s="1002"/>
      <c r="V333" s="1002"/>
      <c r="W333" s="1002"/>
      <c r="X333" s="1002"/>
      <c r="Y333" s="1002"/>
    </row>
    <row r="334" spans="17:25" ht="15.75" customHeight="1">
      <c r="Q334" s="486"/>
      <c r="R334" s="486"/>
      <c r="S334" s="486"/>
      <c r="U334" s="1002"/>
      <c r="V334" s="1002"/>
      <c r="W334" s="1002"/>
      <c r="X334" s="1002"/>
      <c r="Y334" s="1002"/>
    </row>
    <row r="335" spans="17:25" ht="15.75" customHeight="1">
      <c r="Q335" s="486"/>
      <c r="R335" s="486"/>
      <c r="S335" s="486"/>
      <c r="U335" s="1002"/>
      <c r="V335" s="1002"/>
      <c r="W335" s="1002"/>
      <c r="X335" s="1002"/>
      <c r="Y335" s="1002"/>
    </row>
    <row r="336" spans="17:25" ht="15.75" customHeight="1">
      <c r="Q336" s="486"/>
      <c r="R336" s="486"/>
      <c r="S336" s="486"/>
      <c r="U336" s="1002"/>
      <c r="V336" s="1002"/>
      <c r="W336" s="1002"/>
      <c r="X336" s="1002"/>
      <c r="Y336" s="1002"/>
    </row>
    <row r="337" spans="17:25" ht="15.75" customHeight="1">
      <c r="Q337" s="486"/>
      <c r="R337" s="486"/>
      <c r="S337" s="486"/>
      <c r="U337" s="1002"/>
      <c r="V337" s="1002"/>
      <c r="W337" s="1002"/>
      <c r="X337" s="1002"/>
      <c r="Y337" s="1002"/>
    </row>
    <row r="338" spans="17:25" ht="15.75" customHeight="1">
      <c r="Q338" s="486"/>
      <c r="R338" s="486"/>
      <c r="S338" s="486"/>
      <c r="U338" s="1002"/>
      <c r="V338" s="1002"/>
      <c r="W338" s="1002"/>
      <c r="X338" s="1002"/>
      <c r="Y338" s="1002"/>
    </row>
    <row r="339" spans="17:25" ht="15.75" customHeight="1">
      <c r="Q339" s="486"/>
      <c r="R339" s="486"/>
      <c r="S339" s="486"/>
      <c r="U339" s="1002"/>
      <c r="V339" s="1002"/>
      <c r="W339" s="1002"/>
      <c r="X339" s="1002"/>
      <c r="Y339" s="1002"/>
    </row>
    <row r="340" spans="17:25" ht="15.75" customHeight="1">
      <c r="Q340" s="486"/>
      <c r="R340" s="486"/>
      <c r="S340" s="486"/>
      <c r="U340" s="1002"/>
      <c r="V340" s="1002"/>
      <c r="W340" s="1002"/>
      <c r="X340" s="1002"/>
      <c r="Y340" s="1002"/>
    </row>
    <row r="341" spans="17:25" ht="15.75" customHeight="1">
      <c r="Q341" s="486"/>
      <c r="R341" s="486"/>
      <c r="S341" s="486"/>
      <c r="U341" s="1002"/>
      <c r="V341" s="1002"/>
      <c r="W341" s="1002"/>
      <c r="X341" s="1002"/>
      <c r="Y341" s="1002"/>
    </row>
    <row r="342" spans="17:25" ht="15.75">
      <c r="Q342" s="486"/>
      <c r="R342" s="486"/>
      <c r="S342" s="486"/>
    </row>
    <row r="343" spans="17:25" ht="15.75">
      <c r="Q343" s="486"/>
      <c r="R343" s="486"/>
      <c r="S343" s="486"/>
    </row>
    <row r="344" spans="17:25" ht="15.75">
      <c r="Q344" s="486"/>
      <c r="R344" s="486"/>
      <c r="S344" s="486"/>
    </row>
    <row r="345" spans="17:25" ht="15.75">
      <c r="Q345" s="486"/>
      <c r="R345" s="486"/>
      <c r="S345" s="486"/>
    </row>
    <row r="346" spans="17:25" ht="15.75">
      <c r="Q346" s="486"/>
      <c r="R346" s="486"/>
      <c r="S346" s="486"/>
    </row>
    <row r="347" spans="17:25" ht="15.75">
      <c r="Q347" s="486"/>
      <c r="R347" s="486"/>
      <c r="S347" s="486"/>
    </row>
    <row r="348" spans="17:25" ht="15.75">
      <c r="Q348" s="486"/>
      <c r="R348" s="486"/>
      <c r="S348" s="486"/>
    </row>
    <row r="349" spans="17:25" ht="15.75">
      <c r="Q349" s="486"/>
      <c r="R349" s="486"/>
      <c r="S349" s="486"/>
    </row>
    <row r="350" spans="17:25" ht="15.75">
      <c r="Q350" s="486"/>
      <c r="R350" s="486"/>
      <c r="S350" s="486"/>
    </row>
    <row r="351" spans="17:25" ht="15.75">
      <c r="Q351" s="486"/>
      <c r="R351" s="486"/>
      <c r="S351" s="486"/>
    </row>
    <row r="352" spans="17:25" ht="15.75">
      <c r="Q352" s="486"/>
      <c r="R352" s="486"/>
      <c r="S352" s="486"/>
    </row>
    <row r="353" spans="17:19" ht="15.75">
      <c r="Q353" s="486"/>
      <c r="R353" s="486"/>
      <c r="S353" s="486"/>
    </row>
    <row r="354" spans="17:19" ht="15.75">
      <c r="Q354" s="486"/>
      <c r="R354" s="486"/>
      <c r="S354" s="486"/>
    </row>
    <row r="355" spans="17:19" ht="15.75">
      <c r="Q355" s="486"/>
      <c r="R355" s="486"/>
      <c r="S355" s="486"/>
    </row>
    <row r="356" spans="17:19" ht="15.75">
      <c r="Q356" s="486"/>
      <c r="R356" s="486"/>
      <c r="S356" s="486"/>
    </row>
    <row r="357" spans="17:19" ht="15.75">
      <c r="Q357" s="486"/>
      <c r="R357" s="486"/>
      <c r="S357" s="486"/>
    </row>
    <row r="358" spans="17:19" ht="15.75">
      <c r="Q358" s="486"/>
      <c r="R358" s="486"/>
      <c r="S358" s="486"/>
    </row>
    <row r="359" spans="17:19" ht="15.75">
      <c r="Q359" s="486"/>
      <c r="R359" s="486"/>
      <c r="S359" s="486"/>
    </row>
    <row r="360" spans="17:19" ht="15.75">
      <c r="Q360" s="486"/>
      <c r="R360" s="486"/>
      <c r="S360" s="486"/>
    </row>
    <row r="361" spans="17:19" ht="15.75">
      <c r="Q361" s="486"/>
      <c r="R361" s="486"/>
      <c r="S361" s="486"/>
    </row>
    <row r="362" spans="17:19" ht="15.75">
      <c r="Q362" s="486"/>
      <c r="R362" s="486"/>
      <c r="S362" s="486"/>
    </row>
    <row r="363" spans="17:19" ht="15.75">
      <c r="Q363" s="486"/>
      <c r="R363" s="486"/>
      <c r="S363" s="486"/>
    </row>
    <row r="364" spans="17:19" ht="15.75">
      <c r="Q364" s="486"/>
      <c r="R364" s="486"/>
      <c r="S364" s="486"/>
    </row>
    <row r="365" spans="17:19" ht="15.75">
      <c r="Q365" s="486"/>
      <c r="R365" s="486"/>
      <c r="S365" s="486"/>
    </row>
    <row r="366" spans="17:19" ht="15.75">
      <c r="Q366" s="487"/>
      <c r="R366" s="487"/>
      <c r="S366" s="487"/>
    </row>
    <row r="367" spans="17:19" ht="15.75">
      <c r="Q367" s="487"/>
      <c r="R367" s="487"/>
      <c r="S367" s="487"/>
    </row>
    <row r="368" spans="17:19" ht="15.75">
      <c r="Q368" s="487"/>
      <c r="R368" s="487"/>
      <c r="S368" s="487"/>
    </row>
    <row r="369" spans="17:19" ht="15.75">
      <c r="Q369" s="487"/>
      <c r="R369" s="487"/>
      <c r="S369" s="487"/>
    </row>
    <row r="370" spans="17:19" ht="15.75">
      <c r="Q370" s="487"/>
      <c r="R370" s="487"/>
      <c r="S370" s="487"/>
    </row>
    <row r="371" spans="17:19" ht="15.75">
      <c r="Q371" s="487"/>
      <c r="R371" s="487"/>
      <c r="S371" s="487"/>
    </row>
    <row r="372" spans="17:19" ht="15.75">
      <c r="Q372" s="487"/>
      <c r="R372" s="487"/>
      <c r="S372" s="487"/>
    </row>
    <row r="373" spans="17:19" ht="15.75">
      <c r="Q373" s="487"/>
      <c r="R373" s="487"/>
      <c r="S373" s="487"/>
    </row>
    <row r="374" spans="17:19" ht="15.75">
      <c r="Q374" s="487"/>
      <c r="R374" s="487"/>
      <c r="S374" s="487"/>
    </row>
    <row r="375" spans="17:19" ht="15.75">
      <c r="Q375" s="487"/>
      <c r="R375" s="487"/>
      <c r="S375" s="487"/>
    </row>
    <row r="376" spans="17:19" ht="15.75">
      <c r="Q376" s="487"/>
      <c r="R376" s="487"/>
      <c r="S376" s="487"/>
    </row>
    <row r="377" spans="17:19" ht="15.75">
      <c r="Q377" s="487"/>
      <c r="R377" s="487"/>
      <c r="S377" s="487"/>
    </row>
    <row r="378" spans="17:19" ht="15.75">
      <c r="Q378" s="487"/>
      <c r="R378" s="487"/>
      <c r="S378" s="487"/>
    </row>
    <row r="379" spans="17:19" ht="15.75">
      <c r="Q379" s="487"/>
      <c r="R379" s="487"/>
      <c r="S379" s="487"/>
    </row>
    <row r="380" spans="17:19" ht="15.75">
      <c r="Q380" s="487"/>
      <c r="R380" s="487"/>
      <c r="S380" s="487"/>
    </row>
    <row r="381" spans="17:19" ht="15.75">
      <c r="Q381" s="487"/>
      <c r="R381" s="487"/>
      <c r="S381" s="487"/>
    </row>
    <row r="382" spans="17:19" ht="15.75">
      <c r="Q382" s="487"/>
      <c r="R382" s="487"/>
      <c r="S382" s="487"/>
    </row>
    <row r="383" spans="17:19" ht="15.75">
      <c r="Q383" s="487"/>
      <c r="R383" s="487"/>
      <c r="S383" s="487"/>
    </row>
    <row r="384" spans="17:19" ht="15.75">
      <c r="Q384" s="487"/>
      <c r="R384" s="487"/>
      <c r="S384" s="487"/>
    </row>
    <row r="385" spans="17:19" ht="15.75">
      <c r="Q385" s="487"/>
      <c r="R385" s="487"/>
      <c r="S385" s="487"/>
    </row>
    <row r="386" spans="17:19" ht="15.75">
      <c r="Q386" s="487"/>
      <c r="R386" s="487"/>
      <c r="S386" s="487"/>
    </row>
    <row r="387" spans="17:19" ht="15.75">
      <c r="Q387" s="487"/>
      <c r="R387" s="487"/>
      <c r="S387" s="487"/>
    </row>
    <row r="388" spans="17:19" ht="15.75">
      <c r="Q388" s="487"/>
      <c r="R388" s="487"/>
      <c r="S388" s="487"/>
    </row>
    <row r="389" spans="17:19" ht="15.75">
      <c r="Q389" s="487"/>
      <c r="R389" s="487"/>
      <c r="S389" s="487"/>
    </row>
    <row r="390" spans="17:19" ht="15.75">
      <c r="Q390" s="487"/>
      <c r="R390" s="487"/>
      <c r="S390" s="487"/>
    </row>
    <row r="391" spans="17:19" ht="15.75">
      <c r="Q391" s="487"/>
      <c r="R391" s="487"/>
      <c r="S391" s="487"/>
    </row>
    <row r="392" spans="17:19" ht="15.75">
      <c r="Q392" s="487"/>
      <c r="R392" s="487"/>
      <c r="S392" s="487"/>
    </row>
    <row r="393" spans="17:19" ht="15.75">
      <c r="Q393" s="487"/>
      <c r="R393" s="487"/>
      <c r="S393" s="487"/>
    </row>
    <row r="394" spans="17:19" ht="15.75">
      <c r="Q394" s="487"/>
      <c r="R394" s="487"/>
      <c r="S394" s="487"/>
    </row>
    <row r="395" spans="17:19" ht="15.75">
      <c r="Q395" s="487"/>
      <c r="R395" s="487"/>
      <c r="S395" s="487"/>
    </row>
    <row r="396" spans="17:19" ht="15.75">
      <c r="Q396" s="487"/>
      <c r="R396" s="487"/>
      <c r="S396" s="487"/>
    </row>
    <row r="397" spans="17:19" ht="15.75">
      <c r="Q397" s="487"/>
      <c r="R397" s="487"/>
      <c r="S397" s="487"/>
    </row>
    <row r="398" spans="17:19" ht="15.75">
      <c r="Q398" s="487"/>
      <c r="R398" s="487"/>
      <c r="S398" s="487"/>
    </row>
    <row r="399" spans="17:19" ht="15.75">
      <c r="Q399" s="487"/>
      <c r="R399" s="487"/>
      <c r="S399" s="487"/>
    </row>
    <row r="400" spans="17:19" ht="15.75">
      <c r="Q400" s="487"/>
      <c r="R400" s="487"/>
      <c r="S400" s="487"/>
    </row>
    <row r="401" spans="17:19" ht="15.75">
      <c r="Q401" s="487"/>
      <c r="R401" s="487"/>
      <c r="S401" s="487"/>
    </row>
    <row r="402" spans="17:19" ht="15.75">
      <c r="Q402" s="487"/>
      <c r="R402" s="487"/>
      <c r="S402" s="487"/>
    </row>
    <row r="403" spans="17:19" ht="15.75">
      <c r="Q403" s="487"/>
      <c r="R403" s="487"/>
      <c r="S403" s="487"/>
    </row>
    <row r="404" spans="17:19" ht="15.75">
      <c r="Q404" s="487"/>
      <c r="R404" s="487"/>
      <c r="S404" s="487"/>
    </row>
    <row r="405" spans="17:19" ht="15.75">
      <c r="Q405" s="487"/>
      <c r="R405" s="487"/>
      <c r="S405" s="487"/>
    </row>
    <row r="406" spans="17:19" ht="15.75">
      <c r="Q406" s="487"/>
      <c r="R406" s="487"/>
      <c r="S406" s="487"/>
    </row>
    <row r="407" spans="17:19" ht="15.75">
      <c r="Q407" s="487"/>
      <c r="R407" s="487"/>
      <c r="S407" s="487"/>
    </row>
    <row r="408" spans="17:19" ht="15.75">
      <c r="Q408" s="487"/>
      <c r="R408" s="487"/>
      <c r="S408" s="487"/>
    </row>
    <row r="409" spans="17:19" ht="15.75">
      <c r="Q409" s="487"/>
      <c r="R409" s="487"/>
      <c r="S409" s="487"/>
    </row>
    <row r="410" spans="17:19" ht="15.75">
      <c r="Q410" s="487"/>
      <c r="R410" s="487"/>
      <c r="S410" s="487"/>
    </row>
    <row r="411" spans="17:19" ht="15.75">
      <c r="Q411" s="487"/>
      <c r="R411" s="487"/>
      <c r="S411" s="487"/>
    </row>
    <row r="412" spans="17:19" ht="15.75">
      <c r="Q412" s="487"/>
      <c r="R412" s="487"/>
      <c r="S412" s="487"/>
    </row>
    <row r="413" spans="17:19" ht="15.75">
      <c r="Q413" s="487"/>
      <c r="R413" s="487"/>
      <c r="S413" s="487"/>
    </row>
    <row r="414" spans="17:19" ht="15.75">
      <c r="Q414" s="487"/>
      <c r="R414" s="487"/>
      <c r="S414" s="487"/>
    </row>
    <row r="415" spans="17:19" ht="15.75">
      <c r="Q415" s="487"/>
      <c r="R415" s="487"/>
      <c r="S415" s="487"/>
    </row>
    <row r="416" spans="17:19" ht="15.75">
      <c r="Q416" s="487"/>
      <c r="R416" s="487"/>
      <c r="S416" s="487"/>
    </row>
    <row r="417" spans="17:19" ht="15.75">
      <c r="Q417" s="487"/>
      <c r="R417" s="487"/>
      <c r="S417" s="487"/>
    </row>
    <row r="418" spans="17:19" ht="15.75">
      <c r="Q418" s="487"/>
      <c r="R418" s="487"/>
      <c r="S418" s="487"/>
    </row>
    <row r="419" spans="17:19" ht="15.75">
      <c r="Q419" s="487"/>
      <c r="R419" s="487"/>
      <c r="S419" s="487"/>
    </row>
    <row r="420" spans="17:19" ht="15.75">
      <c r="Q420" s="487"/>
      <c r="R420" s="487"/>
      <c r="S420" s="487"/>
    </row>
    <row r="421" spans="17:19" ht="15.75">
      <c r="Q421" s="487"/>
      <c r="R421" s="487"/>
      <c r="S421" s="487"/>
    </row>
    <row r="422" spans="17:19" ht="15.75">
      <c r="Q422" s="487"/>
      <c r="R422" s="487"/>
      <c r="S422" s="487"/>
    </row>
    <row r="423" spans="17:19" ht="15.75">
      <c r="Q423" s="487"/>
      <c r="R423" s="487"/>
      <c r="S423" s="487"/>
    </row>
    <row r="424" spans="17:19" ht="15.75">
      <c r="Q424" s="487"/>
      <c r="R424" s="487"/>
      <c r="S424" s="487"/>
    </row>
    <row r="425" spans="17:19" ht="15.75">
      <c r="Q425" s="487"/>
      <c r="R425" s="487"/>
      <c r="S425" s="487"/>
    </row>
    <row r="426" spans="17:19" ht="15.75">
      <c r="Q426" s="487"/>
      <c r="R426" s="487"/>
      <c r="S426" s="487"/>
    </row>
    <row r="427" spans="17:19" ht="15.75">
      <c r="Q427" s="487"/>
      <c r="R427" s="487"/>
      <c r="S427" s="487"/>
    </row>
    <row r="428" spans="17:19" ht="15.75">
      <c r="Q428" s="487"/>
      <c r="R428" s="487"/>
      <c r="S428" s="487"/>
    </row>
    <row r="429" spans="17:19" ht="15.75">
      <c r="Q429" s="487"/>
      <c r="R429" s="487"/>
      <c r="S429" s="487"/>
    </row>
    <row r="430" spans="17:19" ht="15.75">
      <c r="Q430" s="487"/>
      <c r="R430" s="487"/>
      <c r="S430" s="487"/>
    </row>
    <row r="431" spans="17:19" ht="15.75">
      <c r="Q431" s="487"/>
      <c r="R431" s="487"/>
      <c r="S431" s="487"/>
    </row>
    <row r="432" spans="17:19" ht="15.75">
      <c r="Q432" s="487"/>
      <c r="R432" s="487"/>
      <c r="S432" s="487"/>
    </row>
    <row r="433" spans="17:19" ht="15.75">
      <c r="Q433" s="487"/>
      <c r="R433" s="487"/>
      <c r="S433" s="487"/>
    </row>
    <row r="434" spans="17:19" ht="15.75">
      <c r="Q434" s="487"/>
      <c r="R434" s="487"/>
      <c r="S434" s="487"/>
    </row>
    <row r="435" spans="17:19" ht="15.75">
      <c r="Q435" s="487"/>
      <c r="R435" s="487"/>
      <c r="S435" s="487"/>
    </row>
    <row r="436" spans="17:19" ht="15.75">
      <c r="Q436" s="487"/>
      <c r="R436" s="487"/>
      <c r="S436" s="487"/>
    </row>
    <row r="437" spans="17:19" ht="15.75">
      <c r="Q437" s="487"/>
      <c r="R437" s="487"/>
      <c r="S437" s="487"/>
    </row>
    <row r="438" spans="17:19" ht="15.75">
      <c r="Q438" s="487"/>
      <c r="R438" s="487"/>
      <c r="S438" s="487"/>
    </row>
    <row r="439" spans="17:19" ht="15.75">
      <c r="Q439" s="487"/>
      <c r="R439" s="487"/>
      <c r="S439" s="487"/>
    </row>
    <row r="440" spans="17:19" ht="15.75">
      <c r="Q440" s="487"/>
      <c r="R440" s="487"/>
      <c r="S440" s="487"/>
    </row>
    <row r="441" spans="17:19" ht="15.75">
      <c r="Q441" s="487"/>
      <c r="R441" s="487"/>
      <c r="S441" s="487"/>
    </row>
    <row r="442" spans="17:19" ht="15.75">
      <c r="Q442" s="487"/>
      <c r="R442" s="487"/>
      <c r="S442" s="487"/>
    </row>
    <row r="443" spans="17:19" ht="15.75">
      <c r="Q443" s="487"/>
      <c r="R443" s="487"/>
      <c r="S443" s="487"/>
    </row>
    <row r="444" spans="17:19" ht="15.75">
      <c r="Q444" s="487"/>
      <c r="R444" s="487"/>
      <c r="S444" s="487"/>
    </row>
    <row r="445" spans="17:19" ht="15.75">
      <c r="Q445" s="487"/>
      <c r="R445" s="487"/>
      <c r="S445" s="487"/>
    </row>
    <row r="446" spans="17:19" ht="15.75">
      <c r="Q446" s="487"/>
      <c r="R446" s="487"/>
      <c r="S446" s="487"/>
    </row>
    <row r="447" spans="17:19" ht="15.75">
      <c r="Q447" s="487"/>
      <c r="R447" s="487"/>
      <c r="S447" s="487"/>
    </row>
    <row r="448" spans="17:19" ht="15.75">
      <c r="Q448" s="487"/>
      <c r="R448" s="487"/>
      <c r="S448" s="487"/>
    </row>
    <row r="449" spans="17:19" ht="15.75">
      <c r="Q449" s="487"/>
      <c r="R449" s="487"/>
      <c r="S449" s="487"/>
    </row>
    <row r="450" spans="17:19" ht="15.75">
      <c r="Q450" s="487"/>
      <c r="R450" s="487"/>
      <c r="S450" s="487"/>
    </row>
    <row r="451" spans="17:19" ht="15.75">
      <c r="Q451" s="487"/>
      <c r="R451" s="487"/>
      <c r="S451" s="487"/>
    </row>
    <row r="452" spans="17:19" ht="15.75">
      <c r="Q452" s="487"/>
      <c r="R452" s="487"/>
      <c r="S452" s="487"/>
    </row>
    <row r="453" spans="17:19" ht="15.75">
      <c r="Q453" s="487"/>
      <c r="R453" s="487"/>
      <c r="S453" s="487"/>
    </row>
    <row r="454" spans="17:19" ht="15.75">
      <c r="Q454" s="487"/>
      <c r="R454" s="487"/>
      <c r="S454" s="487"/>
    </row>
    <row r="455" spans="17:19" ht="15.75">
      <c r="Q455" s="487"/>
      <c r="R455" s="487"/>
      <c r="S455" s="487"/>
    </row>
    <row r="456" spans="17:19" ht="15.75">
      <c r="Q456" s="487"/>
      <c r="R456" s="487"/>
      <c r="S456" s="487"/>
    </row>
    <row r="457" spans="17:19" ht="15.75">
      <c r="Q457" s="487"/>
      <c r="R457" s="487"/>
      <c r="S457" s="487"/>
    </row>
    <row r="458" spans="17:19" ht="15.75">
      <c r="Q458" s="487"/>
      <c r="R458" s="487"/>
      <c r="S458" s="487"/>
    </row>
    <row r="459" spans="17:19" ht="15.75">
      <c r="Q459" s="487"/>
      <c r="R459" s="487"/>
      <c r="S459" s="487"/>
    </row>
    <row r="460" spans="17:19" ht="15.75">
      <c r="Q460" s="487"/>
      <c r="R460" s="487"/>
      <c r="S460" s="487"/>
    </row>
    <row r="461" spans="17:19" ht="15.75">
      <c r="Q461" s="487"/>
      <c r="R461" s="487"/>
      <c r="S461" s="487"/>
    </row>
    <row r="462" spans="17:19" ht="15.75">
      <c r="Q462" s="487"/>
      <c r="R462" s="487"/>
      <c r="S462" s="487"/>
    </row>
    <row r="463" spans="17:19" ht="15.75">
      <c r="Q463" s="487"/>
      <c r="R463" s="487"/>
      <c r="S463" s="487"/>
    </row>
    <row r="464" spans="17:19" ht="15.75">
      <c r="Q464" s="487"/>
      <c r="R464" s="487"/>
      <c r="S464" s="487"/>
    </row>
    <row r="465" spans="17:19" ht="15.75">
      <c r="Q465" s="487"/>
      <c r="R465" s="487"/>
      <c r="S465" s="487"/>
    </row>
    <row r="466" spans="17:19" ht="15.75">
      <c r="Q466" s="487"/>
      <c r="R466" s="487"/>
      <c r="S466" s="487"/>
    </row>
    <row r="467" spans="17:19" ht="15.75">
      <c r="Q467" s="487"/>
      <c r="R467" s="487"/>
      <c r="S467" s="487"/>
    </row>
    <row r="468" spans="17:19" ht="15.75">
      <c r="Q468" s="487"/>
      <c r="R468" s="487"/>
      <c r="S468" s="487"/>
    </row>
    <row r="469" spans="17:19" ht="15.75">
      <c r="Q469" s="487"/>
      <c r="R469" s="487"/>
      <c r="S469" s="487"/>
    </row>
    <row r="470" spans="17:19" ht="15.75">
      <c r="Q470" s="487"/>
      <c r="R470" s="487"/>
      <c r="S470" s="487"/>
    </row>
    <row r="471" spans="17:19" ht="15.75">
      <c r="Q471" s="487"/>
      <c r="R471" s="487"/>
      <c r="S471" s="487"/>
    </row>
    <row r="472" spans="17:19" ht="15.75">
      <c r="Q472" s="487"/>
      <c r="R472" s="487"/>
      <c r="S472" s="487"/>
    </row>
    <row r="473" spans="17:19" ht="15.75">
      <c r="Q473" s="487"/>
      <c r="R473" s="487"/>
      <c r="S473" s="487"/>
    </row>
    <row r="474" spans="17:19" ht="15.75">
      <c r="Q474" s="487"/>
      <c r="R474" s="487"/>
      <c r="S474" s="487"/>
    </row>
    <row r="475" spans="17:19" ht="15.75">
      <c r="Q475" s="487"/>
      <c r="R475" s="487"/>
      <c r="S475" s="487"/>
    </row>
    <row r="476" spans="17:19" ht="15.75">
      <c r="Q476" s="487"/>
      <c r="R476" s="487"/>
      <c r="S476" s="487"/>
    </row>
    <row r="477" spans="17:19" ht="15.75">
      <c r="Q477" s="487"/>
      <c r="R477" s="487"/>
      <c r="S477" s="487"/>
    </row>
    <row r="478" spans="17:19" ht="15.75">
      <c r="Q478" s="487"/>
      <c r="R478" s="487"/>
      <c r="S478" s="487"/>
    </row>
    <row r="479" spans="17:19" ht="15.75">
      <c r="Q479" s="487"/>
      <c r="R479" s="487"/>
      <c r="S479" s="487"/>
    </row>
    <row r="480" spans="17:19" ht="15.75">
      <c r="Q480" s="487"/>
      <c r="R480" s="487"/>
      <c r="S480" s="487"/>
    </row>
    <row r="481" spans="17:19" ht="15.75">
      <c r="Q481" s="487"/>
      <c r="R481" s="487"/>
      <c r="S481" s="487"/>
    </row>
    <row r="482" spans="17:19" ht="15.75">
      <c r="Q482" s="487"/>
      <c r="R482" s="487"/>
      <c r="S482" s="487"/>
    </row>
    <row r="483" spans="17:19" ht="15.75">
      <c r="Q483" s="487"/>
      <c r="R483" s="487"/>
      <c r="S483" s="487"/>
    </row>
    <row r="484" spans="17:19" ht="15.75">
      <c r="Q484" s="487"/>
      <c r="R484" s="487"/>
      <c r="S484" s="487"/>
    </row>
    <row r="485" spans="17:19" ht="15.75">
      <c r="Q485" s="487"/>
      <c r="R485" s="487"/>
      <c r="S485" s="487"/>
    </row>
    <row r="486" spans="17:19" ht="15.75">
      <c r="Q486" s="487"/>
      <c r="R486" s="487"/>
      <c r="S486" s="487"/>
    </row>
    <row r="487" spans="17:19" ht="18">
      <c r="Q487" s="488"/>
      <c r="R487" s="488"/>
      <c r="S487" s="488"/>
    </row>
    <row r="488" spans="17:19">
      <c r="Q488" s="482"/>
    </row>
  </sheetData>
  <sheetProtection password="D69D" sheet="1" formatCells="0" formatColumns="0" formatRows="0"/>
  <dataConsolidate/>
  <mergeCells count="290">
    <mergeCell ref="U75:Y75"/>
    <mergeCell ref="U69:Y73"/>
    <mergeCell ref="V63:Y67"/>
    <mergeCell ref="V59:Y62"/>
    <mergeCell ref="V55:Y58"/>
    <mergeCell ref="U31:Y32"/>
    <mergeCell ref="U34:Y37"/>
    <mergeCell ref="V49:Y52"/>
    <mergeCell ref="V53:Y54"/>
    <mergeCell ref="AA2:AF2"/>
    <mergeCell ref="AA3:AF5"/>
    <mergeCell ref="V42:Y43"/>
    <mergeCell ref="V44:Y47"/>
    <mergeCell ref="AA7:AF10"/>
    <mergeCell ref="U22:Y23"/>
    <mergeCell ref="U25:Y29"/>
    <mergeCell ref="U2:Y2"/>
    <mergeCell ref="AA11:AF15"/>
    <mergeCell ref="AA16:AF18"/>
    <mergeCell ref="U14:Y16"/>
    <mergeCell ref="U17:Y19"/>
    <mergeCell ref="U20:Y21"/>
    <mergeCell ref="U3:Y5"/>
    <mergeCell ref="U7:Y8"/>
    <mergeCell ref="U9:Y13"/>
    <mergeCell ref="V38:Y41"/>
    <mergeCell ref="AA19:AF34"/>
    <mergeCell ref="J17:K17"/>
    <mergeCell ref="J18:K18"/>
    <mergeCell ref="J19:K19"/>
    <mergeCell ref="L17:M17"/>
    <mergeCell ref="L18:M18"/>
    <mergeCell ref="L19:M19"/>
    <mergeCell ref="H23:I24"/>
    <mergeCell ref="J23:M23"/>
    <mergeCell ref="E1:M1"/>
    <mergeCell ref="G17:H17"/>
    <mergeCell ref="C2:S2"/>
    <mergeCell ref="F16:I16"/>
    <mergeCell ref="F5:R5"/>
    <mergeCell ref="F8:R8"/>
    <mergeCell ref="C3:R3"/>
    <mergeCell ref="D5:D12"/>
    <mergeCell ref="D17:D21"/>
    <mergeCell ref="F10:R10"/>
    <mergeCell ref="F12:R12"/>
    <mergeCell ref="N23:Q23"/>
    <mergeCell ref="D25:D32"/>
    <mergeCell ref="G20:H20"/>
    <mergeCell ref="G18:H18"/>
    <mergeCell ref="G19:H19"/>
    <mergeCell ref="D37:D44"/>
    <mergeCell ref="F37:F38"/>
    <mergeCell ref="G42:H42"/>
    <mergeCell ref="G43:H43"/>
    <mergeCell ref="G44:H44"/>
    <mergeCell ref="F27:G27"/>
    <mergeCell ref="F28:G28"/>
    <mergeCell ref="F29:G29"/>
    <mergeCell ref="G39:H39"/>
    <mergeCell ref="N37:O37"/>
    <mergeCell ref="F25:G25"/>
    <mergeCell ref="G37:H38"/>
    <mergeCell ref="F26:G26"/>
    <mergeCell ref="F30:G30"/>
    <mergeCell ref="F31:G31"/>
    <mergeCell ref="P37:Q37"/>
    <mergeCell ref="J20:K20"/>
    <mergeCell ref="J37:J38"/>
    <mergeCell ref="I37:I38"/>
    <mergeCell ref="L20:M20"/>
    <mergeCell ref="G41:H41"/>
    <mergeCell ref="G40:H40"/>
    <mergeCell ref="G21:H21"/>
    <mergeCell ref="L24:M24"/>
    <mergeCell ref="L37:L38"/>
    <mergeCell ref="K37:K38"/>
    <mergeCell ref="G83:H83"/>
    <mergeCell ref="J21:K21"/>
    <mergeCell ref="L21:M21"/>
    <mergeCell ref="G46:H46"/>
    <mergeCell ref="G47:H47"/>
    <mergeCell ref="G62:H62"/>
    <mergeCell ref="G60:H60"/>
    <mergeCell ref="G57:H57"/>
    <mergeCell ref="G73:H73"/>
    <mergeCell ref="G53:H53"/>
    <mergeCell ref="G59:H59"/>
    <mergeCell ref="G81:H81"/>
    <mergeCell ref="G82:H82"/>
    <mergeCell ref="G54:H54"/>
    <mergeCell ref="G55:H55"/>
    <mergeCell ref="G56:H56"/>
    <mergeCell ref="G52:H52"/>
    <mergeCell ref="G45:H45"/>
    <mergeCell ref="J24:K24"/>
    <mergeCell ref="G48:H48"/>
    <mergeCell ref="G49:H49"/>
    <mergeCell ref="G50:H50"/>
    <mergeCell ref="G51:H51"/>
    <mergeCell ref="F33:G33"/>
    <mergeCell ref="F32:G32"/>
    <mergeCell ref="G69:H69"/>
    <mergeCell ref="G95:H95"/>
    <mergeCell ref="G63:H63"/>
    <mergeCell ref="G64:H64"/>
    <mergeCell ref="G65:H65"/>
    <mergeCell ref="G77:H77"/>
    <mergeCell ref="G66:H66"/>
    <mergeCell ref="G67:H67"/>
    <mergeCell ref="G68:H68"/>
    <mergeCell ref="G124:H124"/>
    <mergeCell ref="G111:H111"/>
    <mergeCell ref="G91:H91"/>
    <mergeCell ref="G100:H100"/>
    <mergeCell ref="G118:H118"/>
    <mergeCell ref="G88:H88"/>
    <mergeCell ref="G89:H89"/>
    <mergeCell ref="G116:H116"/>
    <mergeCell ref="G107:H107"/>
    <mergeCell ref="G90:H90"/>
    <mergeCell ref="G85:H85"/>
    <mergeCell ref="G86:H86"/>
    <mergeCell ref="G70:H70"/>
    <mergeCell ref="G71:H71"/>
    <mergeCell ref="G72:H72"/>
    <mergeCell ref="G84:H84"/>
    <mergeCell ref="AA245:AB245"/>
    <mergeCell ref="AA239:AB239"/>
    <mergeCell ref="AA244:AB244"/>
    <mergeCell ref="AA243:AB243"/>
    <mergeCell ref="G144:H144"/>
    <mergeCell ref="G127:H127"/>
    <mergeCell ref="AA237:AB237"/>
    <mergeCell ref="G151:H151"/>
    <mergeCell ref="G152:H152"/>
    <mergeCell ref="G153:H153"/>
    <mergeCell ref="G154:H154"/>
    <mergeCell ref="G131:H131"/>
    <mergeCell ref="AA236:AB236"/>
    <mergeCell ref="G150:H150"/>
    <mergeCell ref="G143:H143"/>
    <mergeCell ref="G167:H167"/>
    <mergeCell ref="G168:H168"/>
    <mergeCell ref="G155:H155"/>
    <mergeCell ref="AA240:AB240"/>
    <mergeCell ref="G171:H171"/>
    <mergeCell ref="G172:H172"/>
    <mergeCell ref="G238:H238"/>
    <mergeCell ref="G225:H225"/>
    <mergeCell ref="G226:H226"/>
    <mergeCell ref="AA241:AB241"/>
    <mergeCell ref="G142:H142"/>
    <mergeCell ref="G158:H158"/>
    <mergeCell ref="G159:H159"/>
    <mergeCell ref="G160:H160"/>
    <mergeCell ref="G162:H162"/>
    <mergeCell ref="G177:H177"/>
    <mergeCell ref="G178:H178"/>
    <mergeCell ref="G169:H169"/>
    <mergeCell ref="G170:H170"/>
    <mergeCell ref="G221:H221"/>
    <mergeCell ref="G222:H222"/>
    <mergeCell ref="G223:H223"/>
    <mergeCell ref="G237:H237"/>
    <mergeCell ref="G224:H224"/>
    <mergeCell ref="G236:H236"/>
    <mergeCell ref="G227:H227"/>
    <mergeCell ref="G228:H228"/>
    <mergeCell ref="G229:H229"/>
    <mergeCell ref="G230:H230"/>
    <mergeCell ref="G147:H147"/>
    <mergeCell ref="AA235:AC235"/>
    <mergeCell ref="G210:H210"/>
    <mergeCell ref="G211:H211"/>
    <mergeCell ref="AA84:AD224"/>
    <mergeCell ref="V77:Y219"/>
    <mergeCell ref="U222:Y227"/>
    <mergeCell ref="G87:H87"/>
    <mergeCell ref="G78:H78"/>
    <mergeCell ref="G79:H79"/>
    <mergeCell ref="G129:H129"/>
    <mergeCell ref="G112:H112"/>
    <mergeCell ref="G113:H113"/>
    <mergeCell ref="G114:H114"/>
    <mergeCell ref="G115:H115"/>
    <mergeCell ref="G128:H128"/>
    <mergeCell ref="G117:H117"/>
    <mergeCell ref="G119:H119"/>
    <mergeCell ref="G126:H126"/>
    <mergeCell ref="G99:H99"/>
    <mergeCell ref="G146:H146"/>
    <mergeCell ref="G182:H182"/>
    <mergeCell ref="G183:H183"/>
    <mergeCell ref="G136:H136"/>
    <mergeCell ref="G149:H149"/>
    <mergeCell ref="G92:H92"/>
    <mergeCell ref="G93:H93"/>
    <mergeCell ref="G94:H94"/>
    <mergeCell ref="G235:H235"/>
    <mergeCell ref="G232:H232"/>
    <mergeCell ref="G233:H233"/>
    <mergeCell ref="G196:H196"/>
    <mergeCell ref="G197:H197"/>
    <mergeCell ref="G201:H201"/>
    <mergeCell ref="G202:H202"/>
    <mergeCell ref="G203:H203"/>
    <mergeCell ref="G198:H198"/>
    <mergeCell ref="G199:H199"/>
    <mergeCell ref="G200:H200"/>
    <mergeCell ref="G204:H204"/>
    <mergeCell ref="G208:H208"/>
    <mergeCell ref="G209:H209"/>
    <mergeCell ref="G216:H216"/>
    <mergeCell ref="G217:H217"/>
    <mergeCell ref="G218:H218"/>
    <mergeCell ref="G212:H212"/>
    <mergeCell ref="G213:H213"/>
    <mergeCell ref="G220:H220"/>
    <mergeCell ref="G234:H234"/>
    <mergeCell ref="G231:H231"/>
    <mergeCell ref="G132:H132"/>
    <mergeCell ref="G133:H133"/>
    <mergeCell ref="G134:H134"/>
    <mergeCell ref="G135:H135"/>
    <mergeCell ref="G121:H121"/>
    <mergeCell ref="G122:H122"/>
    <mergeCell ref="G191:H191"/>
    <mergeCell ref="G214:H214"/>
    <mergeCell ref="G207:H207"/>
    <mergeCell ref="G141:H141"/>
    <mergeCell ref="G137:H137"/>
    <mergeCell ref="G194:H194"/>
    <mergeCell ref="G195:H195"/>
    <mergeCell ref="G205:H205"/>
    <mergeCell ref="G206:H206"/>
    <mergeCell ref="G215:H215"/>
    <mergeCell ref="G148:H148"/>
    <mergeCell ref="G139:H139"/>
    <mergeCell ref="G140:H140"/>
    <mergeCell ref="G138:H138"/>
    <mergeCell ref="G145:H145"/>
    <mergeCell ref="G105:H105"/>
    <mergeCell ref="G80:H80"/>
    <mergeCell ref="G96:H96"/>
    <mergeCell ref="G97:H97"/>
    <mergeCell ref="G98:H98"/>
    <mergeCell ref="G157:H157"/>
    <mergeCell ref="G161:H161"/>
    <mergeCell ref="G184:H184"/>
    <mergeCell ref="G173:H173"/>
    <mergeCell ref="G174:H174"/>
    <mergeCell ref="G175:H175"/>
    <mergeCell ref="G176:H176"/>
    <mergeCell ref="G164:H164"/>
    <mergeCell ref="G165:H165"/>
    <mergeCell ref="G166:H166"/>
    <mergeCell ref="G163:H163"/>
    <mergeCell ref="G179:H179"/>
    <mergeCell ref="G180:H180"/>
    <mergeCell ref="G181:H181"/>
    <mergeCell ref="G108:H108"/>
    <mergeCell ref="G120:H120"/>
    <mergeCell ref="G130:H130"/>
    <mergeCell ref="G123:H123"/>
    <mergeCell ref="G125:H125"/>
    <mergeCell ref="G192:H192"/>
    <mergeCell ref="G193:H193"/>
    <mergeCell ref="G109:H109"/>
    <mergeCell ref="G110:H110"/>
    <mergeCell ref="AA242:AB242"/>
    <mergeCell ref="G58:H58"/>
    <mergeCell ref="G74:H74"/>
    <mergeCell ref="G75:H75"/>
    <mergeCell ref="G76:H76"/>
    <mergeCell ref="G61:H61"/>
    <mergeCell ref="G106:H106"/>
    <mergeCell ref="G104:H104"/>
    <mergeCell ref="G156:H156"/>
    <mergeCell ref="G102:H102"/>
    <mergeCell ref="G103:H103"/>
    <mergeCell ref="G101:H101"/>
    <mergeCell ref="AA238:AB238"/>
    <mergeCell ref="G186:H186"/>
    <mergeCell ref="G187:H187"/>
    <mergeCell ref="G188:H188"/>
    <mergeCell ref="G185:H185"/>
    <mergeCell ref="G219:H219"/>
    <mergeCell ref="G189:H189"/>
    <mergeCell ref="G190:H190"/>
  </mergeCells>
  <printOptions horizontalCentered="1"/>
  <pageMargins left="0.42" right="0.4" top="0.52" bottom="0.48" header="0.3" footer="0.3"/>
  <pageSetup paperSize="256" scale="45" fitToHeight="10" orientation="landscape" r:id="rId1"/>
  <headerFooter>
    <oddFooter>&amp;CForm PC-2105</oddFooter>
  </headerFooter>
  <rowBreaks count="2" manualBreakCount="2">
    <brk id="35" min="2" max="18" man="1"/>
    <brk id="79" min="2" max="18" man="1"/>
  </row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Lookup!$A$1:$A$7</xm:f>
          </x14:formula1>
          <xm:sqref>I39:I237</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35</vt:i4>
      </vt:variant>
      <vt:variant>
        <vt:lpstr>Named Ranges</vt:lpstr>
      </vt:variant>
      <vt:variant>
        <vt:i4>42</vt:i4>
      </vt:variant>
    </vt:vector>
  </HeadingPairs>
  <TitlesOfParts>
    <vt:vector size="77" baseType="lpstr">
      <vt:lpstr>Introduction</vt:lpstr>
      <vt:lpstr>Instructions</vt:lpstr>
      <vt:lpstr>1. Classification &amp; Budget</vt:lpstr>
      <vt:lpstr>2. Questionnaire</vt:lpstr>
      <vt:lpstr>3. Goals &amp; Objectives</vt:lpstr>
      <vt:lpstr>4. Timeline</vt:lpstr>
      <vt:lpstr>5. Evaluation Planning</vt:lpstr>
      <vt:lpstr>DO NO HARM</vt:lpstr>
      <vt:lpstr>6. Detailed Budget</vt:lpstr>
      <vt:lpstr>Grant Selection Menu</vt:lpstr>
      <vt:lpstr>9. PCPP - Referrals</vt:lpstr>
      <vt:lpstr>SPA Menu</vt:lpstr>
      <vt:lpstr>8. SPA Projects</vt:lpstr>
      <vt:lpstr>SPA EnviroSheet</vt:lpstr>
      <vt:lpstr>SPA Program Element Dropdown</vt:lpstr>
      <vt:lpstr>SPA Elements and Indicators</vt:lpstr>
      <vt:lpstr>Custom SPA Indicators</vt:lpstr>
      <vt:lpstr>Custom SPA Indicator Source</vt:lpstr>
      <vt:lpstr>Custom SPA Indicators Labels</vt:lpstr>
      <vt:lpstr>7. VAST Projects</vt:lpstr>
      <vt:lpstr>11. ECPA Indicators</vt:lpstr>
      <vt:lpstr>12. WAFSP</vt:lpstr>
      <vt:lpstr>FTF Indicators</vt:lpstr>
      <vt:lpstr>WAFSPIndicators</vt:lpstr>
      <vt:lpstr>EnvironReviewWAFSP</vt:lpstr>
      <vt:lpstr>NaturalResources</vt:lpstr>
      <vt:lpstr>EnvironReport</vt:lpstr>
      <vt:lpstr>Print</vt:lpstr>
      <vt:lpstr>PCV Liability</vt:lpstr>
      <vt:lpstr>Project Agreement</vt:lpstr>
      <vt:lpstr>10. PCPP - Press Auth Form</vt:lpstr>
      <vt:lpstr>End</vt:lpstr>
      <vt:lpstr>Lookup</vt:lpstr>
      <vt:lpstr>Data</vt:lpstr>
      <vt:lpstr>Sheet1</vt:lpstr>
      <vt:lpstr>'PCV Liability'!_GoBack</vt:lpstr>
      <vt:lpstr>CheckBox</vt:lpstr>
      <vt:lpstr>Countries</vt:lpstr>
      <vt:lpstr>Country</vt:lpstr>
      <vt:lpstr>CountryChoice</vt:lpstr>
      <vt:lpstr>CountryCode</vt:lpstr>
      <vt:lpstr>CountryStart</vt:lpstr>
      <vt:lpstr>CustomIndicators</vt:lpstr>
      <vt:lpstr>FiscalYear</vt:lpstr>
      <vt:lpstr>GrantChoice</vt:lpstr>
      <vt:lpstr>'1. Classification &amp; Budget'!Print_Area</vt:lpstr>
      <vt:lpstr>'10. PCPP - Press Auth Form'!Print_Area</vt:lpstr>
      <vt:lpstr>'11. ECPA Indicators'!Print_Area</vt:lpstr>
      <vt:lpstr>'12. WAFSP'!Print_Area</vt:lpstr>
      <vt:lpstr>'2. Questionnaire'!Print_Area</vt:lpstr>
      <vt:lpstr>'3. Goals &amp; Objectives'!Print_Area</vt:lpstr>
      <vt:lpstr>'4. Timeline'!Print_Area</vt:lpstr>
      <vt:lpstr>'5. Evaluation Planning'!Print_Area</vt:lpstr>
      <vt:lpstr>'6. Detailed Budget'!Print_Area</vt:lpstr>
      <vt:lpstr>'7. VAST Projects'!Print_Area</vt:lpstr>
      <vt:lpstr>'8. SPA Projects'!Print_Area</vt:lpstr>
      <vt:lpstr>'9. PCPP - Referrals'!Print_Area</vt:lpstr>
      <vt:lpstr>'DO NO HARM'!Print_Area</vt:lpstr>
      <vt:lpstr>End!Print_Area</vt:lpstr>
      <vt:lpstr>EnvironReport!Print_Area</vt:lpstr>
      <vt:lpstr>EnvironReviewWAFSP!Print_Area</vt:lpstr>
      <vt:lpstr>'FTF Indicators'!Print_Area</vt:lpstr>
      <vt:lpstr>'Grant Selection Menu'!Print_Area</vt:lpstr>
      <vt:lpstr>Instructions!Print_Area</vt:lpstr>
      <vt:lpstr>Introduction!Print_Area</vt:lpstr>
      <vt:lpstr>NaturalResources!Print_Area</vt:lpstr>
      <vt:lpstr>'PCV Liability'!Print_Area</vt:lpstr>
      <vt:lpstr>Print!Print_Area</vt:lpstr>
      <vt:lpstr>'Project Agreement'!Print_Area</vt:lpstr>
      <vt:lpstr>'SPA EnviroSheet'!Print_Area</vt:lpstr>
      <vt:lpstr>'SPA Menu'!Print_Area</vt:lpstr>
      <vt:lpstr>WAFSPIndicators!Print_Area</vt:lpstr>
      <vt:lpstr>ProgramElement</vt:lpstr>
      <vt:lpstr>ProgramElementChoice</vt:lpstr>
      <vt:lpstr>SPACountries</vt:lpstr>
      <vt:lpstr>StandardIndicators</vt:lpstr>
      <vt:lpstr>TimeSpan</vt:lpstr>
    </vt:vector>
  </TitlesOfParts>
  <Company>Peace Corps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SPA Abstract</dc:title>
  <dc:creator>Seda Marsan</dc:creator>
  <cp:lastModifiedBy>Allison Lacko</cp:lastModifiedBy>
  <cp:lastPrinted>2013-01-10T00:20:27Z</cp:lastPrinted>
  <dcterms:created xsi:type="dcterms:W3CDTF">2008-09-11T18:49:22Z</dcterms:created>
  <dcterms:modified xsi:type="dcterms:W3CDTF">2013-04-17T04:07:10Z</dcterms:modified>
</cp:coreProperties>
</file>